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324"/>
  <workbookPr codeName="ThisWorkbook"/>
  <bookViews>
    <workbookView xWindow="-120" yWindow="-120" windowWidth="29040" windowHeight="15720"/>
  </bookViews>
  <sheets>
    <sheet name="Guidance" sheetId="1" r:id="rId1"/>
    <sheet name="Factor Values" sheetId="11" r:id="rId2"/>
    <sheet name="Funding Proforma" sheetId="19" r:id="rId3"/>
    <sheet name="Budgets" sheetId="3" r:id="rId4"/>
    <sheet name="All Schools Summary" sheetId="4" r:id="rId5"/>
    <sheet name="All Schools 24-25 Detail" sheetId="7" r:id="rId6" state="veryHidden"/>
    <sheet name="All Schools 25-26 Detail" sheetId="12" r:id="rId7"/>
    <sheet name="Rates" sheetId="15" r:id="rId8" state="veryHidden"/>
    <sheet name="2425 De-Delegations" sheetId="16" r:id="rId9" state="veryHidden"/>
    <sheet name="2526 De-Delegations" sheetId="14" r:id="rId10" state="veryHidden"/>
  </sheets>
  <externalReferences>
    <externalReference r:id="rId11"/>
    <externalReference r:id="rId12"/>
  </externalReferences>
  <definedNames>
    <definedName name="_xlnm._FilterDatabase" comment="" localSheetId="6" hidden="1">'All Schools 25-26 Detail'!$C$4:$BV$293</definedName>
    <definedName name="_xlnm._FilterDatabase" comment="" localSheetId="4" hidden="1">'All Schools Summary'!$A$7:$Q$250</definedName>
    <definedName name="Adjustments_To_PY_SBS" comment="">'[1]Local Factors'!$AA$5</definedName>
    <definedName name="AWPU_Primary_DD_rate" comment="">'2526 De-Delegations'!$X$8</definedName>
    <definedName name="AWPU_Sec_DD_rate" comment="">'2526 De-Delegations'!$Y$9</definedName>
    <definedName name="Capping_Scaling_YesNo" comment="">#REF!</definedName>
    <definedName name="current_year" comment="">'[2]Cover'!$T$7</definedName>
    <definedName name="EAL_Pri_DD_rate" comment="">'2526 De-Delegations'!$X$20</definedName>
    <definedName name="EAL_Pri_Option" comment="">#REF!</definedName>
    <definedName name="EAL_Sec_DD_rate" comment="">'2526 De-Delegations'!$Y$21</definedName>
    <definedName name="EAL_Sec_Option" comment="">#REF!</definedName>
    <definedName name="Ever6_Pri_DD_Rate" comment="">'2526 De-Delegations'!$X$11</definedName>
    <definedName name="Ever6_Sec_DD_Rate" comment="">'2526 De-Delegations'!$Y$11</definedName>
    <definedName name="Exc_Cir1_Total" comment="">'[1]New ISB'!$AN$5</definedName>
    <definedName name="Exc_Cir2_Total" comment="">'[1]New ISB'!$AO$5</definedName>
    <definedName name="Exc_Cir3_Total" comment="">'[1]New ISB'!$AP$5</definedName>
    <definedName name="Exc_Cir4_Total" comment="">'[1]New ISB'!$AQ$5</definedName>
    <definedName name="Exc_Cir5_Total" comment="">'[1]New ISB'!$AR$5</definedName>
    <definedName name="Exc_Cir6_Total" comment="">'[1]New ISB'!$AS$5</definedName>
    <definedName name="Exc_Cir7_Total" comment="">'[1]New ISB'!$AT$5</definedName>
    <definedName name="Fringe_Total" comment="">'[1]New ISB'!$AJ$5</definedName>
    <definedName name="FSM_Pri_DD_rate" comment="">'2526 De-Delegations'!$X$10</definedName>
    <definedName name="FSM_Sec_DD_rate" comment="">'2526 De-Delegations'!$Y$10</definedName>
    <definedName name="IDACI_B1_Pri_DD_rate" comment="">'2526 De-Delegations'!$X$12</definedName>
    <definedName name="IDACI_B1_Sec_DD_rate" comment="">'2526 De-Delegations'!$Y$12</definedName>
    <definedName name="IDACI_B2_Pri_DD_rate" comment="">'2526 De-Delegations'!$X$13</definedName>
    <definedName name="IDACI_B2_Sec_DD_rate" comment="">'2526 De-Delegations'!$Y$13</definedName>
    <definedName name="IDACI_B3_Pri_DD_rate" comment="">'2526 De-Delegations'!$X$14</definedName>
    <definedName name="IDACI_B3_Sec_DD_rate" comment="">'2526 De-Delegations'!$Y$14</definedName>
    <definedName name="IDACI_B4_Pri_DD_rate" comment="">'2526 De-Delegations'!$X$15</definedName>
    <definedName name="IDACI_B4_Sec_DD_rate" comment="">'2526 De-Delegations'!$Y$15</definedName>
    <definedName name="IDACI_B5_Pri_DD_rate" comment="">'2526 De-Delegations'!$X$16</definedName>
    <definedName name="IDACI_B5_Sec_DD_rate" comment="">'2526 De-Delegations'!$Y$16</definedName>
    <definedName name="IDACI_B6_Pri_DD_rate" comment="">'2526 De-Delegations'!$X$17</definedName>
    <definedName name="IDACI_B6_Sec_DD_rate" comment="">'2526 De-Delegations'!$Y$17</definedName>
    <definedName name="LCHI_Pri_DD_rate" comment="">'2526 De-Delegations'!$X$18</definedName>
    <definedName name="LCHI_Sec" comment="">#REF!</definedName>
    <definedName name="LCHI_Sec_DD_rate" comment="">'2526 De-Delegations'!$Y$19</definedName>
    <definedName name="Lump_sum_Pri_DD_rate" comment="">'2526 De-Delegations'!$X$23</definedName>
    <definedName name="Lump_sum_Sec_DD_rate" comment="">'2526 De-Delegations'!$Y$23</definedName>
    <definedName name="Lump_Sum_total" comment="">'[1]New ISB'!$AH$5</definedName>
    <definedName name="MFG_Total" comment="">'[1]New ISB'!$BO$5</definedName>
    <definedName name="min_pupil_rate_KS3" comment="">#REF!</definedName>
    <definedName name="min_pupil_rate_KS4" comment="">#REF!</definedName>
    <definedName name="min_pupil_rate_pri" comment="">'[2]Proforma'!$D$9</definedName>
    <definedName name="min_pupil_rate_sec" comment="">'[2]Proforma'!$I$9</definedName>
    <definedName name="Mobility_Pri_DD_Rate" comment="">'2526 De-Delegations'!$X$22</definedName>
    <definedName name="Mobility_Sec_DD_Rate" comment="">'2526 De-Delegations'!$Y$22</definedName>
    <definedName name="mppf_pri" comment="">'[1]New ISB'!$BC$5</definedName>
    <definedName name="mppf_sec" comment="">'[1]New ISB'!$BD$5</definedName>
    <definedName name="Notional_SEN_Lump_sum_Pri" comment="">#REF!</definedName>
    <definedName name="Notional_SEN_Lump_sum_Sec" comment="">#REF!</definedName>
    <definedName name="PFI_Total" comment="">'[1]New ISB'!$AM$5</definedName>
    <definedName name="previous_year" comment="">'[2]Cover'!$T$9</definedName>
    <definedName name="_xlnm.Print_Area" comment="" localSheetId="6">'All Schools 25-26 Detail'!$A$1:$BX$250</definedName>
    <definedName name="_xlnm.Print_Area" comment="" localSheetId="4">'All Schools Summary'!$A$7:$V$254</definedName>
    <definedName name="_xlnm.Print_Area" comment="" localSheetId="3">Budgets!$A$1:$L$62</definedName>
    <definedName name="_xlnm.Print_Titles" comment="" localSheetId="6">'All Schools 25-26 Detail'!$C:$C,'All Schools 25-26 Detail'!$1:$4</definedName>
    <definedName name="_xlnm.Print_Titles" comment="" localSheetId="4">'All Schools Summary'!$2:$6</definedName>
    <definedName name="Rates_Total" comment="">'[1]New ISB'!$AL$5</definedName>
    <definedName name="Scaling_Factor" comment="">#REF!</definedName>
    <definedName name="Sparsity_Pri_DD_percentage" comment="">'2526 De-Delegations'!$X$25</definedName>
    <definedName name="Sparsity_Sec_DD_percentage" comment="">'2526 De-Delegations'!$Y$25</definedName>
    <definedName name="Sparsity_Total" comment="">'[1]New ISB'!$AI$5</definedName>
    <definedName name="Split_Sites_Total" comment="">'[1]New ISB'!$AK$5</definedName>
    <definedName name="Total_Notional_SEN" comment="">'[1]New ISB'!$AX$5</definedName>
    <definedName name="Total_Primary_funding" comment="">'[1]New ISB'!$BF$5</definedName>
    <definedName name="Total_Secondary_Funding" comment="">'[1]New ISB'!$BG$5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BAXTER, William</author>
  </authors>
  <commentList>
    <comment ref="I8" authorId="0">
      <text>
        <r>
          <t/>
        </r>
        <r>
          <rPr>
            <sz val="8"/>
            <color indexed="81"/>
            <rFont val="Tahoma"/>
            <family val="2"/>
            <charset val="0"/>
          </rPr>
          <t xml:space="preserve">This is the minimum per pupil rate for a secondary school with all 5 year groups.  The calculation is:
</t>
        </r>
        <r>
          <rPr>
            <b/>
            <sz val="8"/>
            <color indexed="81"/>
            <rFont val="Tahoma"/>
            <family val="2"/>
            <charset val="0"/>
          </rPr>
          <t xml:space="preserve">((3 * KS3 rate) + (2 * KS4 rate)) / 5
</t>
        </r>
        <r>
          <rPr>
            <sz val="8"/>
            <color indexed="81"/>
            <rFont val="Tahoma"/>
            <family val="2"/>
            <charset val="0"/>
          </rPr>
          <t>Secondary schools which do not have all 5 year groups will not receive this rate.</t>
        </r>
      </text>
    </comment>
    <comment ref="K45" authorId="0">
      <text>
        <r>
          <t/>
        </r>
        <r>
          <rPr>
            <sz val="8"/>
            <color indexed="81"/>
            <rFont val="Tahoma"/>
            <family val="2"/>
            <charset val="0"/>
          </rPr>
          <t>The default option uses the NFF calculation.
To use the continous taper select Tapered and for the fixed sum select Fixed.</t>
        </r>
      </text>
    </comment>
    <comment ref="K46" authorId="0">
      <text>
        <r>
          <t/>
        </r>
        <r>
          <rPr>
            <sz val="8"/>
            <color indexed="81"/>
            <rFont val="Tahoma"/>
            <family val="2"/>
            <charset val="0"/>
          </rPr>
          <t>The default option uses the NFF calculation.
To use the continous taper select Tapered and for the fixed sum select Fixed.</t>
        </r>
      </text>
    </comment>
    <comment ref="K47" authorId="0">
      <text>
        <r>
          <t/>
        </r>
        <r>
          <rPr>
            <sz val="8"/>
            <color indexed="81"/>
            <rFont val="Tahoma"/>
            <family val="2"/>
            <charset val="0"/>
          </rPr>
          <t>The default option uses the NFF calculation.
To use the continous taper select Tapered and for the fixed sum select Fixed.</t>
        </r>
      </text>
    </comment>
    <comment ref="K48" authorId="0">
      <text>
        <r>
          <t/>
        </r>
        <r>
          <rPr>
            <sz val="8"/>
            <color indexed="81"/>
            <rFont val="Tahoma"/>
            <family val="2"/>
            <charset val="0"/>
          </rPr>
          <t>The default option uses the NFF calculation.
To use the continous taper select Tapered and for the fixed sum select Fixed.</t>
        </r>
      </text>
    </comment>
    <comment ref="H49" authorId="0">
      <text>
        <r>
          <t/>
        </r>
        <r>
          <rPr>
            <sz val="8"/>
            <color indexed="81"/>
            <rFont val="Tahoma"/>
            <family val="2"/>
            <charset val="0"/>
          </rPr>
          <t>Multiplier to be used by LAs partially within the London fringe area. The multiplier will be applied to all schools within the fringe area.</t>
        </r>
      </text>
    </comment>
    <comment ref="C84" authorId="0">
      <text>
        <r>
          <t/>
        </r>
        <r>
          <rPr>
            <sz val="8"/>
            <color indexed="81"/>
            <rFont val="Tahoma"/>
            <family val="2"/>
            <charset val="0"/>
          </rPr>
          <t xml:space="preserve">The figure in cell J84 includes the total of any adjustments to the 2024 to 2025 budget share entered in column AF of the Local Factors sheet.  </t>
        </r>
      </text>
    </comment>
  </commentList>
</comments>
</file>

<file path=xl/comments2.xml><?xml version="1.0" encoding="utf-8"?>
<comments xmlns="http://schemas.openxmlformats.org/spreadsheetml/2006/main">
  <authors>
    <author>KONTIDOU, Fani</author>
    <author>BAXTER, William</author>
    <author>jgilmore-pyle</author>
    <author>PAREKH, Mukesh</author>
  </authors>
  <commentList>
    <comment ref="D4" authorId="0">
      <text>
        <r>
          <t/>
        </r>
        <r>
          <rPr>
            <sz val="8"/>
            <color indexed="81"/>
            <rFont val="Tahoma"/>
            <family val="2"/>
            <charset val="0"/>
          </rPr>
          <t>Total Number of Funded Pupils  inclusive of reception uplift (if applicable), adjusted for part-year funding</t>
        </r>
      </text>
    </comment>
    <comment ref="E4" authorId="1">
      <text>
        <r>
          <t/>
        </r>
        <r>
          <rPr>
            <sz val="8"/>
            <color indexed="81"/>
            <rFont val="Tahoma"/>
            <family val="2"/>
            <charset val="0"/>
          </rPr>
          <t>Total Number of Funded Primary Pupils  inclusive of reception uplift (if applicable), adjusted for part-year funding</t>
        </r>
      </text>
    </comment>
    <comment ref="F4" authorId="1">
      <text>
        <r>
          <t/>
        </r>
        <r>
          <rPr>
            <sz val="8"/>
            <color indexed="81"/>
            <rFont val="Tahoma"/>
            <family val="2"/>
            <charset val="0"/>
          </rPr>
          <t>Total Number of Funded Pupils adjusted for part-year funding</t>
        </r>
      </text>
    </comment>
    <comment ref="AH4" authorId="2">
      <text>
        <r>
          <t/>
        </r>
        <r>
          <rPr>
            <sz val="8"/>
            <color indexed="81"/>
            <rFont val="Tahoma"/>
            <family val="2"/>
            <charset val="0"/>
          </rPr>
          <t xml:space="preserve">The sum of the pupil-led factors (columns H:AG) plus the lump sum, sparsity and split sites factors (columns AG, AH, AJ and AM)  multiplied by the Fringe Factor (Adjusted Factors column H)-1
</t>
        </r>
        <r>
          <rPr>
            <sz val="9"/>
            <color indexed="81"/>
            <rFont val="Tahoma"/>
            <family val="2"/>
            <charset val="0"/>
          </rPr>
          <t xml:space="preserve">
</t>
        </r>
      </text>
    </comment>
    <comment ref="AS4" authorId="1">
      <text>
        <r>
          <t/>
        </r>
        <r>
          <rPr>
            <sz val="8"/>
            <color indexed="81"/>
            <rFont val="Tahoma"/>
            <family val="2"/>
            <charset val="0"/>
          </rPr>
          <t>Sum of columns H to J</t>
        </r>
      </text>
    </comment>
    <comment ref="AT4" authorId="3">
      <text>
        <r>
          <t/>
        </r>
        <r>
          <rPr>
            <sz val="8"/>
            <color indexed="81"/>
            <rFont val="Tahoma"/>
            <family val="2"/>
            <charset val="0"/>
          </rPr>
          <t>Sum of columns K to AF</t>
        </r>
      </text>
    </comment>
    <comment ref="AU4" authorId="3">
      <text>
        <r>
          <t/>
        </r>
        <r>
          <rPr>
            <sz val="8"/>
            <color indexed="81"/>
            <rFont val="Tahoma"/>
            <family val="2"/>
            <charset val="0"/>
          </rPr>
          <t xml:space="preserve">Sum of columns AG to AS
</t>
        </r>
      </text>
    </comment>
    <comment ref="AV4" authorId="3">
      <text>
        <r>
          <t/>
        </r>
        <r>
          <rPr>
            <sz val="8"/>
            <color indexed="81"/>
            <rFont val="Tahoma"/>
            <family val="2"/>
            <charset val="0"/>
          </rPr>
          <t>Percentage notional SEN entered in the Proforma tab multiplied by the relevant factors</t>
        </r>
      </text>
    </comment>
    <comment ref="AW4" authorId="3">
      <text>
        <r>
          <t/>
        </r>
        <r>
          <rPr>
            <sz val="8"/>
            <color indexed="81"/>
            <rFont val="Tahoma"/>
            <family val="2"/>
            <charset val="0"/>
          </rPr>
          <t>Sum of columns AT to AV plus column AF of the Local Factors sheet (Other Adjustment to 23-24 Budget shares)</t>
        </r>
      </text>
    </comment>
    <comment ref="AX4" authorId="1">
      <text>
        <r>
          <t/>
        </r>
        <r>
          <rPr>
            <sz val="8"/>
            <color indexed="81"/>
            <rFont val="Tahoma"/>
            <family val="2"/>
            <charset val="0"/>
          </rPr>
          <t>Total allocation - prior-year adjustments, rates, PFI, split-site and other exceptional circumstances funding.</t>
        </r>
      </text>
    </comment>
    <comment ref="AY4" authorId="1">
      <text>
        <r>
          <t/>
        </r>
        <r>
          <rPr>
            <sz val="8"/>
            <color indexed="81"/>
            <rFont val="Tahoma"/>
            <family val="2"/>
            <charset val="0"/>
          </rPr>
          <t>This is the minimum per pupil rate applied to the school.</t>
        </r>
      </text>
    </comment>
    <comment ref="AZ4" authorId="1">
      <text>
        <r>
          <t/>
        </r>
        <r>
          <rPr>
            <sz val="8"/>
            <color indexed="81"/>
            <rFont val="Tahoma"/>
            <family val="2"/>
            <charset val="0"/>
          </rPr>
          <t>Minimum per pupil rate * NOR (including reception uplift where applicable).
This value is the minimum funding the school can receive (less applicable premises costs).</t>
        </r>
      </text>
    </comment>
    <comment ref="BC4" authorId="1">
      <text>
        <r>
          <t/>
        </r>
        <r>
          <rPr>
            <sz val="8"/>
            <color indexed="81"/>
            <rFont val="Tahoma"/>
            <family val="2"/>
            <charset val="0"/>
          </rPr>
          <t xml:space="preserve">total allocation + additional primary and secondary funding to meet the minimum level of funding.
</t>
        </r>
      </text>
    </comment>
    <comment ref="BD4" authorId="3">
      <text>
        <r>
          <t/>
        </r>
        <r>
          <rPr>
            <sz val="8"/>
            <color indexed="81"/>
            <rFont val="Tahoma"/>
            <family val="2"/>
            <charset val="0"/>
          </rPr>
          <t xml:space="preserve">Total Schools Block funding allocated to primary phase pupils. The proportion of Primary NOR (incl reception uplift if applicable) to Total NOR has been used to apportion the funding from all the non-pupil-led factors.
</t>
        </r>
      </text>
    </comment>
    <comment ref="BE4" authorId="3">
      <text>
        <r>
          <t/>
        </r>
        <r>
          <rPr>
            <sz val="8"/>
            <color indexed="81"/>
            <rFont val="Tahoma"/>
            <family val="2"/>
            <charset val="0"/>
          </rPr>
          <t>Total Schools Block funding allocated to secondary phase pupils. The proportion of Secondary NOR to Total NOR has been used to apportion the funding from all the non-pupil-led factors.</t>
        </r>
      </text>
    </comment>
    <comment ref="BF4" authorId="1">
      <text>
        <r>
          <t/>
        </r>
        <r>
          <rPr>
            <sz val="8"/>
            <color indexed="81"/>
            <rFont val="Tahoma"/>
            <family val="2"/>
            <charset val="0"/>
          </rPr>
          <t>This value is only used to prevent capping and scaling reducing the post MFG budget below the minimum funding level.</t>
        </r>
      </text>
    </comment>
    <comment ref="BG4" authorId="1">
      <text>
        <r>
          <t/>
        </r>
        <r>
          <rPr>
            <sz val="8"/>
            <color indexed="81"/>
            <rFont val="Tahoma"/>
            <family val="2"/>
            <charset val="0"/>
          </rPr>
          <t>This value is only used to prevent capping and scaling reducing the post MFG budget below the minimum funding level.</t>
        </r>
      </text>
    </comment>
    <comment ref="BH4" authorId="3">
      <text>
        <r>
          <t/>
        </r>
        <r>
          <rPr>
            <sz val="8"/>
            <color indexed="81"/>
            <rFont val="Tahoma"/>
            <family val="2"/>
            <charset val="0"/>
          </rPr>
          <t>Total 24-25 Allocation - ((Lump sum + Sparsity funding) * fringe factor) - Rates - 24-25 Total MFG Approved Exclusions</t>
        </r>
      </text>
    </comment>
    <comment ref="BI4" authorId="3">
      <text>
        <r>
          <t/>
        </r>
        <r>
          <rPr>
            <sz val="8"/>
            <color indexed="81"/>
            <rFont val="Tahoma"/>
            <family val="2"/>
            <charset val="0"/>
          </rPr>
          <t>24-25 MFG Budget / 24-25 Base NOR</t>
        </r>
      </text>
    </comment>
    <comment ref="BK4" authorId="3">
      <text>
        <r>
          <t/>
        </r>
        <r>
          <rPr>
            <sz val="8"/>
            <color indexed="81"/>
            <rFont val="Tahoma"/>
            <family val="2"/>
            <charset val="0"/>
          </rPr>
          <t>(24-25 MFG Unit value- 23-24 MFG Unit Value) / 23-24 MFG Unit Value</t>
        </r>
      </text>
    </comment>
    <comment ref="BL4" authorId="0">
      <text>
        <r>
          <t/>
        </r>
        <r>
          <rPr>
            <sz val="8"/>
            <color indexed="81"/>
            <rFont val="Tahoma"/>
            <family val="2"/>
            <charset val="0"/>
          </rPr>
          <t>The percentage by which the MFG Unit Value is going to be adjusted depending on the capping and scaling factors selected</t>
        </r>
      </text>
    </comment>
    <comment ref="BM4" authorId="3">
      <text>
        <r>
          <t/>
        </r>
        <r>
          <rPr>
            <sz val="8"/>
            <color indexed="81"/>
            <rFont val="Tahoma"/>
            <family val="2"/>
            <charset val="0"/>
          </rPr>
          <t xml:space="preserve">MFG Value adjustment * 23-24 MFG Unit Value * 24-25 Base NOR.
Where this would take a schools budget below the minimum pupil rate the adjustment is capped to the minimum.
</t>
        </r>
      </text>
    </comment>
    <comment ref="BN4" authorId="3">
      <text>
        <r>
          <t/>
        </r>
        <r>
          <rPr>
            <sz val="8"/>
            <color indexed="81"/>
            <rFont val="Tahoma"/>
            <family val="2"/>
            <charset val="0"/>
          </rPr>
          <t xml:space="preserve"> Total Allocation + 24-25 MFG adjustment</t>
        </r>
      </text>
    </comment>
    <comment ref="BO4" authorId="1">
      <text>
        <r>
          <t/>
        </r>
        <r>
          <rPr>
            <sz val="8"/>
            <color indexed="81"/>
            <rFont val="Tahoma"/>
            <family val="2"/>
            <charset val="0"/>
          </rPr>
          <t>This is the minimum per pupil rate calculated using the post MFG budget.  The value is shown for confirmation that the school is receiving at least the minimum rate.</t>
        </r>
      </text>
    </comment>
    <comment ref="BP4" authorId="1">
      <text>
        <r>
          <t/>
        </r>
        <r>
          <rPr>
            <sz val="8"/>
            <color indexed="81"/>
            <rFont val="Tahoma"/>
            <family val="2"/>
            <charset val="0"/>
          </rPr>
          <t>Check that the post MFG minimum pupil rate is at least equal to the minimum rate for the school.
All entries should be equal to Y.</t>
        </r>
      </text>
    </comment>
    <comment ref="BQ4" authorId="0">
      <text>
        <r>
          <t/>
        </r>
        <r>
          <rPr>
            <sz val="8"/>
            <color indexed="81"/>
            <rFont val="Tahoma"/>
            <family val="2"/>
            <charset val="0"/>
          </rPr>
          <t>Post MFG Budget / 24-25 Base NOR</t>
        </r>
      </text>
    </comment>
    <comment ref="BR4" authorId="3">
      <text>
        <r>
          <t/>
        </r>
        <r>
          <rPr>
            <sz val="8"/>
            <color indexed="81"/>
            <rFont val="Tahoma"/>
            <family val="2"/>
            <charset val="0"/>
          </rPr>
          <t>(24-25 Post MFG per pupil Budget - 23-24 Post MFG per pupil SBS) / 23-24 Post MFG per pupil SBS</t>
        </r>
      </text>
    </comment>
    <comment ref="BS4" authorId="3">
      <text>
        <r>
          <t/>
        </r>
        <r>
          <rPr>
            <sz val="8"/>
            <color indexed="81"/>
            <rFont val="Tahoma"/>
            <family val="2"/>
            <charset val="0"/>
          </rPr>
          <t xml:space="preserve">Total De-delegation as a negative value as calculated in the De-delegation sheet
</t>
        </r>
      </text>
    </comment>
    <comment ref="BT4" authorId="3">
      <text>
        <r>
          <t/>
        </r>
        <r>
          <rPr>
            <sz val="8"/>
            <color indexed="81"/>
            <rFont val="Tahoma"/>
            <family val="2"/>
            <charset val="0"/>
          </rPr>
          <t>Post MFG Budget + De-delegation</t>
        </r>
      </text>
    </comment>
    <comment ref="BU4" authorId="1">
      <text>
        <r>
          <t/>
        </r>
        <r>
          <rPr>
            <sz val="8"/>
            <color indexed="81"/>
            <rFont val="Tahoma"/>
            <family val="2"/>
            <charset val="0"/>
          </rPr>
          <t>Total amount as a negative value as calculated in the Education Functions sheet</t>
        </r>
      </text>
    </comment>
    <comment ref="BV4" authorId="1">
      <text>
        <r>
          <t/>
        </r>
        <r>
          <rPr>
            <sz val="8"/>
            <color indexed="81"/>
            <rFont val="Tahoma"/>
            <family val="2"/>
            <charset val="0"/>
          </rPr>
          <t>Post De-delegation budget + Education functions for maintained schools</t>
        </r>
        <r>
          <rPr>
            <sz val="9"/>
            <color indexed="81"/>
            <rFont val="Tahoma"/>
            <family val="2"/>
            <charset val="0"/>
          </rPr>
          <t xml:space="preserve">
</t>
        </r>
      </text>
    </comment>
    <comment ref="BW4" authorId="1">
      <text>
        <r>
          <t/>
        </r>
        <r>
          <rPr>
            <sz val="8"/>
            <color indexed="81"/>
            <rFont val="Tahoma"/>
            <family val="2"/>
            <charset val="0"/>
          </rPr>
          <t>24-25 NFF NNDR allocation entered on the Local Factors worksheet.</t>
        </r>
        <r>
          <rPr>
            <sz val="9"/>
            <color indexed="81"/>
            <rFont val="Tahoma"/>
            <family val="2"/>
            <charset val="0"/>
          </rPr>
          <t xml:space="preserve">
</t>
        </r>
      </text>
    </comment>
    <comment ref="BX4" authorId="1">
      <text>
        <r>
          <t/>
        </r>
        <r>
          <rPr>
            <sz val="8"/>
            <color indexed="81"/>
            <rFont val="Tahoma"/>
            <family val="2"/>
            <charset val="0"/>
          </rPr>
          <t>Post De-delegation and Education functions budget less 24-25 NFF NNDR allocation.</t>
        </r>
      </text>
    </comment>
  </commentList>
</comments>
</file>

<file path=xl/comments3.xml><?xml version="1.0" encoding="utf-8"?>
<comments xmlns="http://schemas.openxmlformats.org/spreadsheetml/2006/main">
  <authors>
    <author>KONTIDOU, Fani</author>
    <author>BAXTER, William</author>
    <author>jgilmore-pyle</author>
    <author>PAREKH, Mukesh</author>
  </authors>
  <commentList>
    <comment ref="D4" authorId="0">
      <text>
        <r>
          <t/>
        </r>
        <r>
          <rPr>
            <sz val="8"/>
            <color indexed="81"/>
            <rFont val="Tahoma"/>
            <family val="2"/>
            <charset val="0"/>
          </rPr>
          <t>Total Number of Funded Pupils  inclusive of reception uplift (if applicable), adjusted for part-year funding</t>
        </r>
      </text>
    </comment>
    <comment ref="E4" authorId="1">
      <text>
        <r>
          <t/>
        </r>
        <r>
          <rPr>
            <sz val="8"/>
            <color indexed="81"/>
            <rFont val="Tahoma"/>
            <family val="2"/>
            <charset val="0"/>
          </rPr>
          <t>Total Number of Funded Primary Pupils  inclusive of reception uplift (if applicable), adjusted for part-year funding</t>
        </r>
      </text>
    </comment>
    <comment ref="F4" authorId="1">
      <text>
        <r>
          <t/>
        </r>
        <r>
          <rPr>
            <sz val="8"/>
            <color indexed="81"/>
            <rFont val="Tahoma"/>
            <family val="2"/>
            <charset val="0"/>
          </rPr>
          <t>Total Number of Funded Pupils adjusted for part-year funding</t>
        </r>
      </text>
    </comment>
    <comment ref="AH4" authorId="2">
      <text>
        <r>
          <t/>
        </r>
        <r>
          <rPr>
            <sz val="8"/>
            <color indexed="81"/>
            <rFont val="Tahoma"/>
            <family val="2"/>
            <charset val="0"/>
          </rPr>
          <t xml:space="preserve">The sum of the pupil-led factors (columns H:AG) plus the lump sum, sparsity and split sites factors (columns AG, AH, AJ and AM)  multiplied by the Fringe Factor (Adjusted Factors column H)-1
</t>
        </r>
        <r>
          <rPr>
            <sz val="9"/>
            <color indexed="81"/>
            <rFont val="Tahoma"/>
            <family val="2"/>
            <charset val="0"/>
          </rPr>
          <t xml:space="preserve">
</t>
        </r>
      </text>
    </comment>
    <comment ref="AS4" authorId="1">
      <text>
        <r>
          <t/>
        </r>
        <r>
          <rPr>
            <sz val="8"/>
            <color indexed="81"/>
            <rFont val="Tahoma"/>
            <family val="2"/>
            <charset val="0"/>
          </rPr>
          <t>Sum of columns H to J</t>
        </r>
      </text>
    </comment>
    <comment ref="AT4" authorId="3">
      <text>
        <r>
          <t/>
        </r>
        <r>
          <rPr>
            <sz val="8"/>
            <color indexed="81"/>
            <rFont val="Tahoma"/>
            <family val="2"/>
            <charset val="0"/>
          </rPr>
          <t>Sum of columns K to AF</t>
        </r>
      </text>
    </comment>
    <comment ref="AU4" authorId="3">
      <text>
        <r>
          <t/>
        </r>
        <r>
          <rPr>
            <sz val="8"/>
            <color indexed="81"/>
            <rFont val="Tahoma"/>
            <family val="2"/>
            <charset val="0"/>
          </rPr>
          <t xml:space="preserve">Sum of columns AG to AS
</t>
        </r>
      </text>
    </comment>
    <comment ref="AV4" authorId="3">
      <text>
        <r>
          <t/>
        </r>
        <r>
          <rPr>
            <sz val="8"/>
            <color indexed="81"/>
            <rFont val="Tahoma"/>
            <family val="2"/>
            <charset val="0"/>
          </rPr>
          <t>Percentage notional SEN entered in the Proforma tab multiplied by the relevant factors</t>
        </r>
      </text>
    </comment>
    <comment ref="AW4" authorId="3">
      <text>
        <r>
          <t/>
        </r>
        <r>
          <rPr>
            <sz val="8"/>
            <color indexed="81"/>
            <rFont val="Tahoma"/>
            <family val="2"/>
            <charset val="0"/>
          </rPr>
          <t>Sum of columns AT to AV plus column AF of the Local Factors sheet (Other Adjustment to 23-24 Budget shares)</t>
        </r>
      </text>
    </comment>
    <comment ref="AX4" authorId="1">
      <text>
        <r>
          <t/>
        </r>
        <r>
          <rPr>
            <sz val="8"/>
            <color indexed="81"/>
            <rFont val="Tahoma"/>
            <family val="2"/>
            <charset val="0"/>
          </rPr>
          <t>Total allocation - prior-year adjustments, rates, PFI, split-site and other exceptional circumstances funding.</t>
        </r>
      </text>
    </comment>
    <comment ref="AY4" authorId="1">
      <text>
        <r>
          <t/>
        </r>
        <r>
          <rPr>
            <sz val="8"/>
            <color indexed="81"/>
            <rFont val="Tahoma"/>
            <family val="2"/>
            <charset val="0"/>
          </rPr>
          <t>This is the minimum per pupil rate applied to the school.</t>
        </r>
      </text>
    </comment>
    <comment ref="AZ4" authorId="1">
      <text>
        <r>
          <t/>
        </r>
        <r>
          <rPr>
            <sz val="8"/>
            <color indexed="81"/>
            <rFont val="Tahoma"/>
            <family val="2"/>
            <charset val="0"/>
          </rPr>
          <t>Minimum per pupil rate * NOR (including reception uplift where applicable).
This value is the minimum funding the school can receive (less applicable premises costs).</t>
        </r>
      </text>
    </comment>
    <comment ref="BC4" authorId="1">
      <text>
        <r>
          <t/>
        </r>
        <r>
          <rPr>
            <sz val="8"/>
            <color indexed="81"/>
            <rFont val="Tahoma"/>
            <family val="2"/>
            <charset val="0"/>
          </rPr>
          <t xml:space="preserve">total allocation + additional primary and secondary funding to meet the minimum level of funding.
</t>
        </r>
      </text>
    </comment>
    <comment ref="BD4" authorId="3">
      <text>
        <r>
          <t/>
        </r>
        <r>
          <rPr>
            <sz val="8"/>
            <color indexed="81"/>
            <rFont val="Tahoma"/>
            <family val="2"/>
            <charset val="0"/>
          </rPr>
          <t xml:space="preserve">Total Schools Block funding allocated to primary phase pupils. The proportion of Primary NOR (incl reception uplift if applicable) to Total NOR has been used to apportion the funding from all the non-pupil-led factors.
</t>
        </r>
      </text>
    </comment>
    <comment ref="BE4" authorId="3">
      <text>
        <r>
          <t/>
        </r>
        <r>
          <rPr>
            <sz val="8"/>
            <color indexed="81"/>
            <rFont val="Tahoma"/>
            <family val="2"/>
            <charset val="0"/>
          </rPr>
          <t>Total Schools Block funding allocated to secondary phase pupils. The proportion of Secondary NOR to Total NOR has been used to apportion the funding from all the non-pupil-led factors.</t>
        </r>
      </text>
    </comment>
    <comment ref="BF4" authorId="1">
      <text>
        <r>
          <t/>
        </r>
        <r>
          <rPr>
            <sz val="8"/>
            <color indexed="81"/>
            <rFont val="Tahoma"/>
            <family val="2"/>
            <charset val="0"/>
          </rPr>
          <t>This value is only used to prevent capping and scaling reducing the post MFG budget below the minimum funding level.</t>
        </r>
      </text>
    </comment>
    <comment ref="BG4" authorId="1">
      <text>
        <r>
          <t/>
        </r>
        <r>
          <rPr>
            <sz val="8"/>
            <color indexed="81"/>
            <rFont val="Tahoma"/>
            <family val="2"/>
            <charset val="0"/>
          </rPr>
          <t>This value is only used to prevent capping and scaling reducing the post MFG budget below the minimum funding level.</t>
        </r>
      </text>
    </comment>
    <comment ref="BH4" authorId="3">
      <text>
        <r>
          <t/>
        </r>
        <r>
          <rPr>
            <sz val="8"/>
            <color indexed="81"/>
            <rFont val="Tahoma"/>
            <family val="2"/>
            <charset val="0"/>
          </rPr>
          <t>Total 24-25 Allocation - ((Lump sum + Sparsity funding) * fringe factor) - Rates - 24-25 Total MFG Approved Exclusions</t>
        </r>
      </text>
    </comment>
    <comment ref="BI4" authorId="3">
      <text>
        <r>
          <t/>
        </r>
        <r>
          <rPr>
            <sz val="8"/>
            <color indexed="81"/>
            <rFont val="Tahoma"/>
            <family val="2"/>
            <charset val="0"/>
          </rPr>
          <t>24-25 MFG Budget / 24-25 Base NOR</t>
        </r>
      </text>
    </comment>
    <comment ref="BK4" authorId="3">
      <text>
        <r>
          <t/>
        </r>
        <r>
          <rPr>
            <sz val="8"/>
            <color indexed="81"/>
            <rFont val="Tahoma"/>
            <family val="2"/>
            <charset val="0"/>
          </rPr>
          <t>(24-25 MFG Unit value- 23-24 MFG Unit Value) / 23-24 MFG Unit Value</t>
        </r>
      </text>
    </comment>
    <comment ref="BL4" authorId="0">
      <text>
        <r>
          <t/>
        </r>
        <r>
          <rPr>
            <sz val="8"/>
            <color indexed="81"/>
            <rFont val="Tahoma"/>
            <family val="2"/>
            <charset val="0"/>
          </rPr>
          <t>The percentage by which the MFG Unit Value is going to be adjusted depending on the capping and scaling factors selected</t>
        </r>
      </text>
    </comment>
    <comment ref="BM4" authorId="3">
      <text>
        <r>
          <t/>
        </r>
        <r>
          <rPr>
            <sz val="8"/>
            <color indexed="81"/>
            <rFont val="Tahoma"/>
            <family val="2"/>
            <charset val="0"/>
          </rPr>
          <t xml:space="preserve">MFG Value adjustment * 23-24 MFG Unit Value * 24-25 Base NOR.
Where this would take a schools budget below the minimum pupil rate the adjustment is capped to the minimum.
</t>
        </r>
      </text>
    </comment>
    <comment ref="BN4" authorId="3">
      <text>
        <r>
          <t/>
        </r>
        <r>
          <rPr>
            <sz val="8"/>
            <color indexed="81"/>
            <rFont val="Tahoma"/>
            <family val="2"/>
            <charset val="0"/>
          </rPr>
          <t xml:space="preserve"> Total Allocation + 24-25 MFG adjustment</t>
        </r>
      </text>
    </comment>
    <comment ref="BO4" authorId="1">
      <text>
        <r>
          <t/>
        </r>
        <r>
          <rPr>
            <sz val="8"/>
            <color indexed="81"/>
            <rFont val="Tahoma"/>
            <family val="2"/>
            <charset val="0"/>
          </rPr>
          <t>This is the minimum per pupil rate calculated using the post MFG budget.  The value is shown for confirmation that the school is receiving at least the minimum rate.</t>
        </r>
      </text>
    </comment>
    <comment ref="BP4" authorId="1">
      <text>
        <r>
          <t/>
        </r>
        <r>
          <rPr>
            <sz val="8"/>
            <color indexed="81"/>
            <rFont val="Tahoma"/>
            <family val="2"/>
            <charset val="0"/>
          </rPr>
          <t>Check that the post MFG minimum pupil rate is at least equal to the minimum rate for the school.
All entries should be equal to Y.</t>
        </r>
      </text>
    </comment>
    <comment ref="BQ4" authorId="0">
      <text>
        <r>
          <t/>
        </r>
        <r>
          <rPr>
            <sz val="8"/>
            <color indexed="81"/>
            <rFont val="Tahoma"/>
            <family val="2"/>
            <charset val="0"/>
          </rPr>
          <t>Post MFG Budget / 24-25 Base NOR</t>
        </r>
      </text>
    </comment>
    <comment ref="BR4" authorId="3">
      <text>
        <r>
          <t/>
        </r>
        <r>
          <rPr>
            <sz val="8"/>
            <color indexed="81"/>
            <rFont val="Tahoma"/>
            <family val="2"/>
            <charset val="0"/>
          </rPr>
          <t>(24-25 Post MFG per pupil Budget - 23-24 Post MFG per pupil SBS) / 23-24 Post MFG per pupil SBS</t>
        </r>
      </text>
    </comment>
    <comment ref="BS4" authorId="3">
      <text>
        <r>
          <t/>
        </r>
        <r>
          <rPr>
            <sz val="8"/>
            <color indexed="81"/>
            <rFont val="Tahoma"/>
            <family val="2"/>
            <charset val="0"/>
          </rPr>
          <t xml:space="preserve">Total De-delegation as a negative value as calculated in the De-delegation sheet
</t>
        </r>
      </text>
    </comment>
    <comment ref="BT4" authorId="3">
      <text>
        <r>
          <t/>
        </r>
        <r>
          <rPr>
            <sz val="8"/>
            <color indexed="81"/>
            <rFont val="Tahoma"/>
            <family val="2"/>
            <charset val="0"/>
          </rPr>
          <t>Post MFG Budget + De-delegation</t>
        </r>
      </text>
    </comment>
    <comment ref="BU4" authorId="1">
      <text>
        <r>
          <t/>
        </r>
        <r>
          <rPr>
            <sz val="8"/>
            <color indexed="81"/>
            <rFont val="Tahoma"/>
            <family val="2"/>
            <charset val="0"/>
          </rPr>
          <t>Total amount as a negative value as calculated in the Education Functions sheet</t>
        </r>
      </text>
    </comment>
    <comment ref="BV4" authorId="1">
      <text>
        <r>
          <t/>
        </r>
        <r>
          <rPr>
            <sz val="8"/>
            <color indexed="81"/>
            <rFont val="Tahoma"/>
            <family val="2"/>
            <charset val="0"/>
          </rPr>
          <t>Post De-delegation budget + Education functions for maintained schools</t>
        </r>
        <r>
          <rPr>
            <sz val="9"/>
            <color indexed="81"/>
            <rFont val="Tahoma"/>
            <family val="2"/>
            <charset val="0"/>
          </rPr>
          <t xml:space="preserve">
</t>
        </r>
      </text>
    </comment>
    <comment ref="BW4" authorId="1">
      <text>
        <r>
          <t/>
        </r>
        <r>
          <rPr>
            <sz val="8"/>
            <color indexed="81"/>
            <rFont val="Tahoma"/>
            <family val="2"/>
            <charset val="0"/>
          </rPr>
          <t>24-25 NFF NNDR allocation entered on the Local Factors worksheet.</t>
        </r>
        <r>
          <rPr>
            <sz val="9"/>
            <color indexed="81"/>
            <rFont val="Tahoma"/>
            <family val="2"/>
            <charset val="0"/>
          </rPr>
          <t xml:space="preserve">
</t>
        </r>
      </text>
    </comment>
    <comment ref="BX4" authorId="1">
      <text>
        <r>
          <t/>
        </r>
        <r>
          <rPr>
            <sz val="8"/>
            <color indexed="81"/>
            <rFont val="Tahoma"/>
            <family val="2"/>
            <charset val="0"/>
          </rPr>
          <t>Post De-delegation and Education functions budget less 24-25 NFF NNDR allocation.</t>
        </r>
      </text>
    </comment>
  </commentList>
</comments>
</file>

<file path=xl/comments4.xml><?xml version="1.0" encoding="utf-8"?>
<comments xmlns="http://schemas.openxmlformats.org/spreadsheetml/2006/main">
  <authors>
    <author>KONTIDOU, Fani</author>
    <author>BLOYCE, Stephen</author>
  </authors>
  <commentList>
    <comment ref="D3" authorId="0">
      <text>
        <r>
          <t/>
        </r>
        <r>
          <rPr>
            <sz val="8"/>
            <color indexed="81"/>
            <rFont val="Tahoma"/>
            <family val="2"/>
            <charset val="0"/>
          </rPr>
          <t>Please enter the NFF NNDR allocation, with adjustments for part year funding taken into account.
The amounts included in the NFF allocations are included on the 23-24 NFF NNDR worksheet.</t>
        </r>
      </text>
    </comment>
    <comment ref="E3" authorId="1">
      <text>
        <r>
          <t/>
        </r>
        <r>
          <rPr>
            <sz val="8"/>
            <color indexed="81"/>
            <rFont val="Tahoma"/>
            <family val="2"/>
            <charset val="0"/>
          </rPr>
          <t>Enter here any necessary adjustment to account for any difference between previously submitted estimated 22-23 Rates and now known actual rates.
This may be a negative figure to reflect a previous over estimate or a positive figure to reflect an under estimate.
You should also enter any inflationary increases applied to the 2023 to 2024 rates in this column.
Please ensure to provide a narrative in column AV for all adjustments made</t>
        </r>
      </text>
    </comment>
    <comment ref="K3" authorId="0">
      <text>
        <r>
          <t/>
        </r>
        <r>
          <rPr>
            <sz val="8"/>
            <color indexed="81"/>
            <rFont val="Tahoma"/>
            <family val="2"/>
            <charset val="0"/>
          </rPr>
          <t>Please enter the NFF NNDR allocation, with adjustments for part year funding taken into account.
The amounts included in the NFF allocations are included in column D of the Indicative NFF NNDR worksheet. This does not include any amount relating to prior year adjustments.</t>
        </r>
      </text>
    </comment>
    <comment ref="L3" authorId="1">
      <text>
        <r>
          <t/>
        </r>
        <r>
          <rPr>
            <sz val="8"/>
            <color indexed="81"/>
            <rFont val="Tahoma"/>
            <family val="2"/>
            <charset val="0"/>
          </rPr>
          <t>Enter here any necessary adjustment to account for any difference between previously submitted estimated 22-23 Rates and now known actual rates.
This may be a negative figure to reflect a previous over estimate or a positive figure to reflect an under estimate.
You should also enter any inflationary increases applied to the 2023 to 2024 rates in this column.
Please ensure to provide a narrative in column AV for all adjustments made</t>
        </r>
      </text>
    </comment>
  </commentList>
</comments>
</file>

<file path=xl/comments5.xml><?xml version="1.0" encoding="utf-8"?>
<comments xmlns="http://schemas.openxmlformats.org/spreadsheetml/2006/main">
  <authors>
    <author>Wade Martin</author>
  </authors>
  <commentList>
    <comment ref="W2" authorId="0">
      <text>
        <r>
          <t/>
        </r>
        <r>
          <rPr>
            <b/>
            <sz val="9"/>
            <color indexed="81"/>
            <rFont val="Tahoma"/>
            <family val="2"/>
            <charset val="0"/>
          </rPr>
          <t>Per pupil</t>
        </r>
      </text>
    </comment>
    <comment ref="X2" authorId="0">
      <text>
        <r>
          <t/>
        </r>
        <r>
          <rPr>
            <b/>
            <sz val="9"/>
            <color indexed="81"/>
            <rFont val="Tahoma"/>
            <family val="2"/>
            <charset val="0"/>
          </rPr>
          <t>per FSM pupil</t>
        </r>
      </text>
    </comment>
    <comment ref="Y2" authorId="0">
      <text>
        <r>
          <t/>
        </r>
        <r>
          <rPr>
            <b/>
            <sz val="9"/>
            <color indexed="81"/>
            <rFont val="Tahoma"/>
            <family val="2"/>
            <charset val="0"/>
          </rPr>
          <t>Per pupil</t>
        </r>
      </text>
    </comment>
    <comment ref="Z2" authorId="0">
      <text>
        <r>
          <t/>
        </r>
        <r>
          <rPr>
            <b/>
            <sz val="9"/>
            <color indexed="81"/>
            <rFont val="Tahoma"/>
            <family val="2"/>
            <charset val="0"/>
          </rPr>
          <t>Per pupil</t>
        </r>
      </text>
    </comment>
    <comment ref="AD2" authorId="0">
      <text>
        <r>
          <t/>
        </r>
        <r>
          <rPr>
            <b/>
            <sz val="9"/>
            <color indexed="81"/>
            <rFont val="Tahoma"/>
            <family val="2"/>
            <charset val="0"/>
          </rPr>
          <t>Per pupil</t>
        </r>
      </text>
    </comment>
  </commentList>
</comments>
</file>

<file path=xl/comments6.xml><?xml version="1.0" encoding="utf-8"?>
<comments xmlns="http://schemas.openxmlformats.org/spreadsheetml/2006/main">
  <authors>
    <author>Wade Martin</author>
  </authors>
  <commentList>
    <comment ref="W2" authorId="0">
      <text>
        <r>
          <t/>
        </r>
        <r>
          <rPr>
            <b/>
            <sz val="9"/>
            <color indexed="81"/>
            <rFont val="Tahoma"/>
            <family val="2"/>
            <charset val="0"/>
          </rPr>
          <t>Per pupil</t>
        </r>
      </text>
    </comment>
    <comment ref="X2" authorId="0">
      <text>
        <r>
          <t/>
        </r>
        <r>
          <rPr>
            <b/>
            <sz val="9"/>
            <color indexed="81"/>
            <rFont val="Tahoma"/>
            <family val="2"/>
            <charset val="0"/>
          </rPr>
          <t>per FSM pupil</t>
        </r>
      </text>
    </comment>
    <comment ref="Y2" authorId="0">
      <text>
        <r>
          <t/>
        </r>
        <r>
          <rPr>
            <b/>
            <sz val="9"/>
            <color indexed="81"/>
            <rFont val="Tahoma"/>
            <family val="2"/>
            <charset val="0"/>
          </rPr>
          <t>Per pupil</t>
        </r>
      </text>
    </comment>
    <comment ref="Z2" authorId="0">
      <text>
        <r>
          <t/>
        </r>
        <r>
          <rPr>
            <b/>
            <sz val="9"/>
            <color indexed="81"/>
            <rFont val="Tahoma"/>
            <family val="2"/>
            <charset val="0"/>
          </rPr>
          <t>Per pupil</t>
        </r>
      </text>
    </comment>
    <comment ref="AD2" authorId="0">
      <text>
        <r>
          <t/>
        </r>
        <r>
          <rPr>
            <b/>
            <sz val="9"/>
            <color indexed="81"/>
            <rFont val="Tahoma"/>
            <family val="2"/>
            <charset val="0"/>
          </rPr>
          <t>Per pupil</t>
        </r>
      </text>
    </comment>
  </commentList>
</comments>
</file>

<file path=xl/sharedStrings.xml><?xml version="1.0" encoding="utf-8"?>
<sst xmlns="http://schemas.openxmlformats.org/spreadsheetml/2006/main" uniqueCount="663" count="13161">
  <si>
    <t>finance</t>
  </si>
  <si>
    <t>Please Note: For academies, these budget figures are indicative only. Final figures will be provided by the Education &amp; Skills Funding Agency (ESFA).</t>
  </si>
  <si>
    <t>Unit Values</t>
  </si>
  <si>
    <t>Funding Proforma</t>
  </si>
  <si>
    <t>The "Funding Proforma" tab shows the total distribution of the available Schools Block to primary and secondary schools.</t>
  </si>
  <si>
    <t>The proforma details the total allocated via each of the formula factors, alongside the amounts required to fund the minimum funding guarantee (MFG) and Minimum per pupil levels (MPPL).</t>
  </si>
  <si>
    <t>Budgets</t>
  </si>
  <si>
    <t>In instances where schools have recently converted or are due to convert from 1st April onwards final deductions for de-delegations will be updated to reflect the actual conversion date.</t>
  </si>
  <si>
    <t>Notional SEN</t>
  </si>
  <si>
    <t>- 10% of FSM and FSM6 Funding in Primary Sector and Secondary Sectors</t>
  </si>
  <si>
    <t>- 75% of IDACI Deprivation Funding in Primary Sector and Secondary Sectors</t>
  </si>
  <si>
    <t>Further Guidance</t>
  </si>
  <si>
    <t xml:space="preserve">Further details of the funding formula and the how the individual factors are calculated will be published in the Primary and Seconday School Revenue Funding Guidance document within the Budgets &amp; Funding section at: </t>
  </si>
  <si>
    <t>https://www.cambslearntogether.co.uk/cambridgeshire-services-to-schools/cambridgeshire-schools-finance</t>
  </si>
  <si>
    <t>NFF Factor</t>
  </si>
  <si>
    <t>Basic per pupil entitlement (AWPU)</t>
  </si>
  <si>
    <t>AWPU: Primary</t>
  </si>
  <si>
    <t>Above minimum - Ok</t>
  </si>
  <si>
    <t>AWPU: Secondary KS3</t>
  </si>
  <si>
    <t>AWPU: Secondary KS4</t>
  </si>
  <si>
    <t>Deprivation (based on ever 6 free school meal numbers)</t>
  </si>
  <si>
    <t>FSM current - Primary</t>
  </si>
  <si>
    <t>FSM current – Secondary</t>
  </si>
  <si>
    <t>Ever6 FSM – Primary</t>
  </si>
  <si>
    <t>Ever6 FSM – Secondary</t>
  </si>
  <si>
    <t>Primary IDACI F</t>
  </si>
  <si>
    <t>Primary IDACI E</t>
  </si>
  <si>
    <t>Primary IDACI D</t>
  </si>
  <si>
    <t>Primary IDACI C</t>
  </si>
  <si>
    <t>Primary IDACI B</t>
  </si>
  <si>
    <t>Primary IDACI A</t>
  </si>
  <si>
    <t>Secondary IDACI F</t>
  </si>
  <si>
    <t>Secondary IDACI E</t>
  </si>
  <si>
    <t>Secondary IDACI D</t>
  </si>
  <si>
    <t>Secondary IDACI C</t>
  </si>
  <si>
    <t>Secondary IDACI B</t>
  </si>
  <si>
    <t>Secondary IDACI A</t>
  </si>
  <si>
    <t>English as an Additional Language</t>
  </si>
  <si>
    <t>Primary</t>
  </si>
  <si>
    <t>Secondary</t>
  </si>
  <si>
    <t>Low Prior Attainment</t>
  </si>
  <si>
    <t>Pupil Mobility</t>
  </si>
  <si>
    <t>Lump Sum</t>
  </si>
  <si>
    <t>Sparsity</t>
  </si>
  <si>
    <t>Split Sites</t>
  </si>
  <si>
    <t>Eligibility</t>
  </si>
  <si>
    <t>Distance</t>
  </si>
  <si>
    <t>Minimum per pupil funding Primary</t>
  </si>
  <si>
    <t>Weighting not applied</t>
  </si>
  <si>
    <t>Minimum per pupil funding Secondary (KS3 and KS4 combined)</t>
  </si>
  <si>
    <t>LA Name:</t>
  </si>
  <si>
    <t>Cambridgeshire</t>
  </si>
  <si>
    <t>LA Number:</t>
  </si>
  <si>
    <t>Primary minimum per pupil funding level</t>
  </si>
  <si>
    <t>Secondary (KS3 only) minimum per pupil funding level</t>
  </si>
  <si>
    <t>Secondary (KS4 only) minimum per pupil funding level</t>
  </si>
  <si>
    <t>Secondary minimum per pupil funding level</t>
  </si>
  <si>
    <t>Disapplication number where alternative MPPL values are used</t>
  </si>
  <si>
    <t>Pupil Led Factors</t>
  </si>
  <si>
    <t>1) Basic Entitlement
Age Weighted Pupil Unit (AWPU)</t>
  </si>
  <si>
    <t>Reception uplift</t>
  </si>
  <si>
    <t>No</t>
  </si>
  <si>
    <t>Pupil Units</t>
  </si>
  <si>
    <t xml:space="preserve">Description </t>
  </si>
  <si>
    <t>Amount per pupil</t>
  </si>
  <si>
    <t xml:space="preserve">Sub Total </t>
  </si>
  <si>
    <t xml:space="preserve">Total </t>
  </si>
  <si>
    <t>Proportion of total pre MFG funding (%)</t>
  </si>
  <si>
    <t>Notional SEN (%)</t>
  </si>
  <si>
    <t>Primary (Years R-6)</t>
  </si>
  <si>
    <t>Key Stage 3  (Years 7-9)</t>
  </si>
  <si>
    <t>Key Stage 4 (Years 10-11)</t>
  </si>
  <si>
    <t xml:space="preserve">Primary amount per pupil </t>
  </si>
  <si>
    <t xml:space="preserve">Secondary amount per pupil </t>
  </si>
  <si>
    <t>Eligible proportion of primary NOR</t>
  </si>
  <si>
    <t>Eligible proportion of secondary NOR</t>
  </si>
  <si>
    <t>Primary Notional SEN (%)</t>
  </si>
  <si>
    <t>Secondary Notional SEN (%)</t>
  </si>
  <si>
    <t>2) Deprivation</t>
  </si>
  <si>
    <t>FSM</t>
  </si>
  <si>
    <t>FSM6</t>
  </si>
  <si>
    <t>IDACI Band  F</t>
  </si>
  <si>
    <t>IDACI Band  E</t>
  </si>
  <si>
    <t>IDACI Band  D</t>
  </si>
  <si>
    <t>IDACI Band  C</t>
  </si>
  <si>
    <t>IDACI Band  B</t>
  </si>
  <si>
    <t>IDACI Band  A</t>
  </si>
  <si>
    <t>3) English as an Additional Language (EAL)</t>
  </si>
  <si>
    <t>EAL 3 Primary</t>
  </si>
  <si>
    <t>EAL 3 Secondary</t>
  </si>
  <si>
    <t>4) Mobility</t>
  </si>
  <si>
    <t>Pupils starting school outside of normal entry dates</t>
  </si>
  <si>
    <t>Weighting</t>
  </si>
  <si>
    <t>Amount per pupil (primary or secondary respectively)</t>
  </si>
  <si>
    <t>Percentage of eligible pupils</t>
  </si>
  <si>
    <t>Eligible proportion of primary and secondary NOR respectively</t>
  </si>
  <si>
    <t>5) Low prior attainment</t>
  </si>
  <si>
    <t>Primary low prior attainment</t>
  </si>
  <si>
    <t>Secondary low prior attainment (year 7)</t>
  </si>
  <si>
    <t/>
  </si>
  <si>
    <t>Secondary low prior attainment (year 8)</t>
  </si>
  <si>
    <t>Secondary low prior attainment (year 9)</t>
  </si>
  <si>
    <t>Secondary low prior attainment (year 10)</t>
  </si>
  <si>
    <t>Secondary low prior attainment (year 11)</t>
  </si>
  <si>
    <t>Other Factors</t>
  </si>
  <si>
    <t>Factor</t>
  </si>
  <si>
    <t>Lump Sum per Primary School (£)</t>
  </si>
  <si>
    <t>Lump Sum per Secondary School (£)</t>
  </si>
  <si>
    <t>Lump Sum per Middle School (£)</t>
  </si>
  <si>
    <t>Lump Sum per All-through School (£)</t>
  </si>
  <si>
    <t>Total (£)</t>
  </si>
  <si>
    <t>6) Lump Sum</t>
  </si>
  <si>
    <t>7) Sparsity factor</t>
  </si>
  <si>
    <t>Rows 45 to 48 are populated with the NFF methodology, please leave this as is if you wish to follow the NFF. As per the Operational Guidance, the distance thresholds can be increased or the year group size thresholds decreased and the distance threshold taper is optional. An alternative method of allocation to the NFF’s average year group size taper can be chosen: the continuous taper (Tapered) or fixed sum (Fixed). Examples of each are provided in the Operational Guidance.</t>
  </si>
  <si>
    <t>Primary distance threshold  (miles)</t>
  </si>
  <si>
    <t>Primary pupil number average year group threshold</t>
  </si>
  <si>
    <t xml:space="preserve">Apply primary distance taper </t>
  </si>
  <si>
    <t>Yes</t>
  </si>
  <si>
    <t>NFF, tapered or fixed sparsity primary lump sum?</t>
  </si>
  <si>
    <t>NFF</t>
  </si>
  <si>
    <t xml:space="preserve">Secondary  distance threshold (miles) </t>
  </si>
  <si>
    <t>Secondary pupil number average year group threshold</t>
  </si>
  <si>
    <t xml:space="preserve">Apply secondary distance taper </t>
  </si>
  <si>
    <t>NFF, tapered or fixed sparsity secondary lump sum?</t>
  </si>
  <si>
    <t>Middle schools distance threshold (miles)</t>
  </si>
  <si>
    <t>Middle school pupil number average year group threshold</t>
  </si>
  <si>
    <t xml:space="preserve">Apply middle school distance taper </t>
  </si>
  <si>
    <t>NFF, tapered or fixed sparsity middle school lump sum?</t>
  </si>
  <si>
    <t>All-through  schools distance threshold (miles)</t>
  </si>
  <si>
    <t>All-through pupil number average year group threshold</t>
  </si>
  <si>
    <t xml:space="preserve">Apply all-through distance taper </t>
  </si>
  <si>
    <t>NFF, tapered or fixed sparsity all-through lump sum?</t>
  </si>
  <si>
    <t>8) Fringe Payments</t>
  </si>
  <si>
    <t>Fringe multiplier</t>
  </si>
  <si>
    <t>9) Split Sites</t>
  </si>
  <si>
    <t>Basic eligibility funding</t>
  </si>
  <si>
    <t>Distance funding rate</t>
  </si>
  <si>
    <t>10) Rates</t>
  </si>
  <si>
    <t>11) PFI funding</t>
  </si>
  <si>
    <t>12 ) Exceptional circumstances (can only be used with prior agreement of ESFA)</t>
  </si>
  <si>
    <t>Circumstance</t>
  </si>
  <si>
    <t>Additional sparsity lump sum for small schools</t>
  </si>
  <si>
    <t>Exceptional Premises</t>
  </si>
  <si>
    <t>Exceptional Circumstance4</t>
  </si>
  <si>
    <t>Exceptional Circumstance5</t>
  </si>
  <si>
    <t>Exceptional Circumstance6</t>
  </si>
  <si>
    <t>Exceptional Circumstance7</t>
  </si>
  <si>
    <t xml:space="preserve">Total Funding for Schools Block Formula (excluding minimum per pupil funding level and MFG Funding Total) </t>
  </si>
  <si>
    <t>13) Additional funding to meet minimum per pupil funding level</t>
  </si>
  <si>
    <t xml:space="preserve">Total Funding for Schools Block Formula (excluding MFG Funding Total) </t>
  </si>
  <si>
    <t>14) Minimum Funding Guarantee</t>
  </si>
  <si>
    <t>Apply capping and scaling factors? (gains may be capped above a specific ceiling and/or scaled)</t>
  </si>
  <si>
    <t>Capping Factor (%)</t>
  </si>
  <si>
    <t>Scaling Factor (%)</t>
  </si>
  <si>
    <t>Total deduction if capping and scaling factors are applied</t>
  </si>
  <si>
    <t>Proportion of Total funding(%)</t>
  </si>
  <si>
    <t>MFG  Net Total Funding (MFG + deduction from capping and scaling)</t>
  </si>
  <si>
    <t>Total Funding for Schools Block Formula</t>
  </si>
  <si>
    <t>Top-up - proportion of NOR</t>
  </si>
  <si>
    <t>SEN support plus EHCP minus Top-up - proportion of NOR</t>
  </si>
  <si>
    <t>Notional SEN funding per eligible pupil</t>
  </si>
  <si>
    <t>High Needs threshold (only fill in if, exceptionally, a high needs threshold different from £6,000 has been approved)</t>
  </si>
  <si>
    <t>Additional funding from the high needs budget</t>
  </si>
  <si>
    <t>Growth fund (if applicable)</t>
  </si>
  <si>
    <t>Falling rolls fund (if applicable)</t>
  </si>
  <si>
    <t>Total Funding For Schools Block Formula (including growth and falling rolls funding)</t>
  </si>
  <si>
    <t>% Distributed through Basic Entitlement</t>
  </si>
  <si>
    <t>% Pupil Led Funding</t>
  </si>
  <si>
    <t>Primary: Secondary Ratio</t>
  </si>
  <si>
    <t>1 :</t>
  </si>
  <si>
    <t>24/25 Check - should be zero</t>
  </si>
  <si>
    <t>NOTE: For academies, these budget figures are indicative only. Final figures will be provided by the ESFA</t>
  </si>
  <si>
    <t>Wilburton CofE Primary School</t>
  </si>
  <si>
    <t>2024/25</t>
  </si>
  <si>
    <t>Change</t>
  </si>
  <si>
    <t>% Change</t>
  </si>
  <si>
    <t>Number on Roll</t>
  </si>
  <si>
    <t>Based on October census</t>
  </si>
  <si>
    <t>Schools Block</t>
  </si>
  <si>
    <t>Pupil-led Factors</t>
  </si>
  <si>
    <t>Notional SEN Budget</t>
  </si>
  <si>
    <t>% of funding</t>
  </si>
  <si>
    <t>Amount</t>
  </si>
  <si>
    <t>Basic Entitlement</t>
  </si>
  <si>
    <t>Based on pupil characteristics in the October census. Details of each formula factor can be found in the accompanying guidance notes</t>
  </si>
  <si>
    <t>Free School Meals</t>
  </si>
  <si>
    <t>Free School Meals (Ever 6)</t>
  </si>
  <si>
    <t>Deprivation (IDACI)</t>
  </si>
  <si>
    <t>Mobility</t>
  </si>
  <si>
    <t>Total Pupil-led Factors</t>
  </si>
  <si>
    <t>Total Pupil-led Factors per Pupil</t>
  </si>
  <si>
    <t xml:space="preserve">A proportion of the total funding allocation is classified as the Notional SEN Budget.  This is not a separate budget, but is used when considering overall levels of funding to support the school level contribution towards High Needs Pupils.  </t>
  </si>
  <si>
    <t>Non Pupil-led Factors</t>
  </si>
  <si>
    <t>Split Site Lump Sum</t>
  </si>
  <si>
    <t>Additional Lump Sum due to amalgamation</t>
  </si>
  <si>
    <t>Private Finance Initiative (PFI)</t>
  </si>
  <si>
    <t>Exceptional Premises Factor</t>
  </si>
  <si>
    <t>Total Non Pupil-Led Factors</t>
  </si>
  <si>
    <t>Minimum Per Pupil Level Adjustment</t>
  </si>
  <si>
    <t>Minimum Funding Guarantee / Capping Adjustment</t>
  </si>
  <si>
    <t>Total Individual School Budget (ISB) pre De-delegations &amp; Education Functions</t>
  </si>
  <si>
    <t>Total Funding per Pupil (excluding Split Site, Rates, PFI, Exceptional Premises)</t>
  </si>
  <si>
    <t>Indicative Teachers Pay Additional Grant (TPAG)</t>
  </si>
  <si>
    <t xml:space="preserve">7/12th allocation to be received in 2023/24 - 12/12th in 2024/25 </t>
  </si>
  <si>
    <t>De-Delegations - Applies only to maintained primary schools only</t>
  </si>
  <si>
    <t>Based on pupil data in the October census</t>
  </si>
  <si>
    <t>Contingency (Unforeseen Financial Difficulties)</t>
  </si>
  <si>
    <t>£2.10 per pupil</t>
  </si>
  <si>
    <t>Free School Meals Eligibility</t>
  </si>
  <si>
    <t>£4.65 per FSM Child</t>
  </si>
  <si>
    <t>Maternity Contingency Scheme</t>
  </si>
  <si>
    <t>£5.00 per pupil</t>
  </si>
  <si>
    <t>Trade Union Facilities Time</t>
  </si>
  <si>
    <t>Retained Duties - Applies to all Maintained Schools</t>
  </si>
  <si>
    <t>Retained Duties</t>
  </si>
  <si>
    <t>£10.00 per pupil</t>
  </si>
  <si>
    <t>Total De-delegation &amp; Retained Duties</t>
  </si>
  <si>
    <t>NOTE: For Academies these budget figures are indicative only. Final figures will be provided by the Education &amp; Skills Funding Agency (ESFA), based on the local formula.</t>
  </si>
  <si>
    <t>Please Select School from dropdown menu</t>
  </si>
  <si>
    <t>-</t>
  </si>
  <si>
    <t>Abbey College, Ramsey</t>
  </si>
  <si>
    <t>Abbots Ripton CofE Primary School</t>
  </si>
  <si>
    <t>Alconbury CofE Primary School</t>
  </si>
  <si>
    <t>Alderman Jacobs School</t>
  </si>
  <si>
    <t>Alderman Payne Primary School</t>
  </si>
  <si>
    <t>All Saints Interchurch Academy</t>
  </si>
  <si>
    <t>Arbury Primary School</t>
  </si>
  <si>
    <t>Babraham CofE (VC) Primary School</t>
  </si>
  <si>
    <t>Bar Hill Community Primary School</t>
  </si>
  <si>
    <t>Barnabas Oley CofE Primary School</t>
  </si>
  <si>
    <t>Barrington CofE VC Primary School</t>
  </si>
  <si>
    <t>Barton CofE VA Primary School</t>
  </si>
  <si>
    <t>Bassingbourn Primary School</t>
  </si>
  <si>
    <t>Bassingbourn Village College</t>
  </si>
  <si>
    <t>Beaupre Community Primary School</t>
  </si>
  <si>
    <t>Benwick Primary School</t>
  </si>
  <si>
    <t>Bewick Bridge Community Primary School</t>
  </si>
  <si>
    <t>Bottisham Community Primary School</t>
  </si>
  <si>
    <t>Bottisham Village College</t>
  </si>
  <si>
    <t>Bourn CofE Primary Academy</t>
  </si>
  <si>
    <t>Brampton Village Primary School</t>
  </si>
  <si>
    <t>Brington CofE Primary School</t>
  </si>
  <si>
    <t>Buckden CofE Primary School</t>
  </si>
  <si>
    <t>Burrough Green CofE Primary School</t>
  </si>
  <si>
    <t>Burwell Village College (Primary)</t>
  </si>
  <si>
    <t>Bury CofE Primary School</t>
  </si>
  <si>
    <t>Bushmead Primary School</t>
  </si>
  <si>
    <t>Caldecote Primary School</t>
  </si>
  <si>
    <t>Cambourne Village College</t>
  </si>
  <si>
    <t>Cambridge Academy for Science and Technology</t>
  </si>
  <si>
    <t>Castle Camps Church of England (Controlled) Primary School</t>
  </si>
  <si>
    <t>Cavalry Primary School</t>
  </si>
  <si>
    <t>Cherry Hinton Church of England Voluntary Controlled Primary School</t>
  </si>
  <si>
    <t>Chesterton Community College</t>
  </si>
  <si>
    <t>Chesterton Primary School</t>
  </si>
  <si>
    <t>Cheveley CofE Primary School</t>
  </si>
  <si>
    <t>Clarkson Infants School</t>
  </si>
  <si>
    <t>Coates Primary School</t>
  </si>
  <si>
    <t>Coleridge Community College</t>
  </si>
  <si>
    <t>Colville Primary School</t>
  </si>
  <si>
    <t>Comberton Village College</t>
  </si>
  <si>
    <t>Coton Church of England (Voluntary Controlled) Primary School</t>
  </si>
  <si>
    <t>Cottenham Primary School</t>
  </si>
  <si>
    <t>Cottenham Village College</t>
  </si>
  <si>
    <t>Cromwell Academy</t>
  </si>
  <si>
    <t>Cromwell Community College</t>
  </si>
  <si>
    <t>Crosshall Infant School Academy Trust</t>
  </si>
  <si>
    <t>Crosshall Junior School</t>
  </si>
  <si>
    <t>Ditton Lodge Primary School</t>
  </si>
  <si>
    <t>Downham Feoffees Primary Academy</t>
  </si>
  <si>
    <t>Dry Drayton CofE (C) Primary School</t>
  </si>
  <si>
    <t>Duxford Church of England Community Primary School</t>
  </si>
  <si>
    <t>Earith Primary School</t>
  </si>
  <si>
    <t>Eastfield Infant and Nursery School</t>
  </si>
  <si>
    <t>Elm CofE Primary School</t>
  </si>
  <si>
    <t>Elm Road Primary School</t>
  </si>
  <si>
    <t>Elsworth CofE VA Primary School</t>
  </si>
  <si>
    <t>Ely College</t>
  </si>
  <si>
    <t>Ely St John's Community Primary School</t>
  </si>
  <si>
    <t>Ely St Mary's CofE Junior School</t>
  </si>
  <si>
    <t>Ermine Street Church Academy</t>
  </si>
  <si>
    <t>Ernulf Academy</t>
  </si>
  <si>
    <t>Eynesbury CofE C Primary School</t>
  </si>
  <si>
    <t>Farcet CofE (C) Primary School</t>
  </si>
  <si>
    <t>Fawcett Primary School</t>
  </si>
  <si>
    <t>Fen Ditton Primary School</t>
  </si>
  <si>
    <t>Fen Drayton Primary School</t>
  </si>
  <si>
    <t>Fenstanton and Hilton Primary School</t>
  </si>
  <si>
    <t>Folksworth CofE Primary School</t>
  </si>
  <si>
    <t>Fordham CofE Primary School</t>
  </si>
  <si>
    <t>Fourfields Community Primary School</t>
  </si>
  <si>
    <t>Fowlmere Primary School</t>
  </si>
  <si>
    <t>Foxton Primary School</t>
  </si>
  <si>
    <t>Friday Bridge Community Primary School</t>
  </si>
  <si>
    <t>Fulbourn Primary School</t>
  </si>
  <si>
    <t>Gamlingay Village Primary</t>
  </si>
  <si>
    <t>Girton Glebe Primary School</t>
  </si>
  <si>
    <t>Glebelands Primary Academy</t>
  </si>
  <si>
    <t>Godmanchester Bridge Academy</t>
  </si>
  <si>
    <t>Godmanchester Community Academy</t>
  </si>
  <si>
    <t>Gorefield Primary Academy</t>
  </si>
  <si>
    <t>Great Abington Primary School</t>
  </si>
  <si>
    <t>Great and Little Shelford CofE (Aided) Primary School</t>
  </si>
  <si>
    <t>Great Paxton CofE Primary School</t>
  </si>
  <si>
    <t>Great Staughton Primary Academy</t>
  </si>
  <si>
    <t>Great Wilbraham CofE Primary Academy</t>
  </si>
  <si>
    <t>Guilden Morden CofE Primary Academy</t>
  </si>
  <si>
    <t>Guyhirn CofE VC Primary School</t>
  </si>
  <si>
    <t>Hardwick and Cambourne Community Primary School</t>
  </si>
  <si>
    <t>Harston and Newton Community Primary School</t>
  </si>
  <si>
    <t>Hartford Infant and Preschool</t>
  </si>
  <si>
    <t>Hartford Junior School</t>
  </si>
  <si>
    <t>Haslingfield Endowed Primary School</t>
  </si>
  <si>
    <t>Hatton Park Primary School</t>
  </si>
  <si>
    <t>Hauxton Primary School</t>
  </si>
  <si>
    <t>Hemingford Grey Primary School</t>
  </si>
  <si>
    <t>Hinchingbrooke School</t>
  </si>
  <si>
    <t>Histon and Impington Brook Primary School</t>
  </si>
  <si>
    <t>Histon and Impington Park Primary School</t>
  </si>
  <si>
    <t>Holme CofE Primary School</t>
  </si>
  <si>
    <t>Holywell CofE Primary School</t>
  </si>
  <si>
    <t>Houghton Primary School</t>
  </si>
  <si>
    <t>Huntingdon Primary School</t>
  </si>
  <si>
    <t>Impington Village College</t>
  </si>
  <si>
    <t>Isle of Ely Primary School</t>
  </si>
  <si>
    <t>Isleham Church of England Primary School</t>
  </si>
  <si>
    <t>Jeavons Wood Primary School</t>
  </si>
  <si>
    <t>Kennett Primary School</t>
  </si>
  <si>
    <t>Kettlefields Primary School</t>
  </si>
  <si>
    <t>Kimbolton Primary Academy</t>
  </si>
  <si>
    <t>Kinderley Primary School</t>
  </si>
  <si>
    <t>Kings Hedges Primary School</t>
  </si>
  <si>
    <t>Kingsfield Primary School</t>
  </si>
  <si>
    <t>Lantern Community Primary School</t>
  </si>
  <si>
    <t>Leverington Primary Academy</t>
  </si>
  <si>
    <t>Linton CofE Infant School</t>
  </si>
  <si>
    <t>Linton Heights Junior School</t>
  </si>
  <si>
    <t>Linton Village College</t>
  </si>
  <si>
    <t>Lionel Walden Primary School</t>
  </si>
  <si>
    <t>Little Paxton Primary School</t>
  </si>
  <si>
    <t>Little Thetford CofE Primary School</t>
  </si>
  <si>
    <t>Littleport Community Primary School</t>
  </si>
  <si>
    <t>Longsands Academy</t>
  </si>
  <si>
    <t>Manea Community Primary School</t>
  </si>
  <si>
    <t>Marleigh Primary Academy</t>
  </si>
  <si>
    <t>Mayfield Primary School</t>
  </si>
  <si>
    <t>Meadow Primary School</t>
  </si>
  <si>
    <t>Melbourn Primary School</t>
  </si>
  <si>
    <t>Melbourn Village College</t>
  </si>
  <si>
    <t>Meldreth Primary School</t>
  </si>
  <si>
    <t>Mepal and Witcham Church of England Primary School</t>
  </si>
  <si>
    <t>Meridian Primary School</t>
  </si>
  <si>
    <t>Middlefield Primary Academy</t>
  </si>
  <si>
    <t>Millfield Primary School</t>
  </si>
  <si>
    <t>Milton Church of England Primary School</t>
  </si>
  <si>
    <t>Milton Road Primary School</t>
  </si>
  <si>
    <t>Monkfield Park Primary School</t>
  </si>
  <si>
    <t>Morley Memorial Primary School</t>
  </si>
  <si>
    <t>Murrow Primary Academy</t>
  </si>
  <si>
    <t>Neale-Wade Academy</t>
  </si>
  <si>
    <t>New Road Primary &amp; Nursery School</t>
  </si>
  <si>
    <t>Newnham Croft Primary School</t>
  </si>
  <si>
    <t>North Cambridge Academy</t>
  </si>
  <si>
    <t>Northstowe Secondary School</t>
  </si>
  <si>
    <t>Oakington CofE Primary School</t>
  </si>
  <si>
    <t>Offord Primary School</t>
  </si>
  <si>
    <t>Orchard Park Community Primary School</t>
  </si>
  <si>
    <t>Orchards Church of England Academy</t>
  </si>
  <si>
    <t>Over Primary School</t>
  </si>
  <si>
    <t>Park Lane Primary &amp; Nursery School</t>
  </si>
  <si>
    <t>Park Street CofE Primary School</t>
  </si>
  <si>
    <t>Parkside Community College</t>
  </si>
  <si>
    <t>Pathfinder CofE Primary School</t>
  </si>
  <si>
    <t>Peckover Primary School</t>
  </si>
  <si>
    <t>Pendragon Community Primary School</t>
  </si>
  <si>
    <t>Petersfield CofE Aided Primary School</t>
  </si>
  <si>
    <t>Priory Junior School</t>
  </si>
  <si>
    <t>Queen Edith Primary School</t>
  </si>
  <si>
    <t>Queen Emma Primary School</t>
  </si>
  <si>
    <t>Ramnoth Junior School</t>
  </si>
  <si>
    <t>Ramsey Junior School</t>
  </si>
  <si>
    <t>Ramsey Spinning Infant School</t>
  </si>
  <si>
    <t>Ridgefield Primary School</t>
  </si>
  <si>
    <t>Robert Arkenstall Primary School</t>
  </si>
  <si>
    <t>Sawston Village College</t>
  </si>
  <si>
    <t>Sawtry Infants' School</t>
  </si>
  <si>
    <t>Sawtry Junior Academy</t>
  </si>
  <si>
    <t>Sawtry Village Academy</t>
  </si>
  <si>
    <t>Shirley Community Primary School</t>
  </si>
  <si>
    <t>Sir Harry Smith Community College</t>
  </si>
  <si>
    <t>Soham Village College</t>
  </si>
  <si>
    <t>Somersham Primary School</t>
  </si>
  <si>
    <t>Spaldwick Primary School</t>
  </si>
  <si>
    <t>Spring Meadow Infant School</t>
  </si>
  <si>
    <t>St Alban's Catholic Primary School</t>
  </si>
  <si>
    <t>St Andrew's CofE Primary School</t>
  </si>
  <si>
    <t>St Anne's CofE Primary School</t>
  </si>
  <si>
    <t>St Bede's Inter-Church School</t>
  </si>
  <si>
    <t>St Helen's Primary School</t>
  </si>
  <si>
    <t>St Ivo Academy</t>
  </si>
  <si>
    <t>St John's CofE Primary School</t>
  </si>
  <si>
    <t>St Laurence Catholic Primary School</t>
  </si>
  <si>
    <t>St Luke's CofE Primary School</t>
  </si>
  <si>
    <t>St Mary's Church of England Primary School St Neots</t>
  </si>
  <si>
    <t>St Matthew's Primary School</t>
  </si>
  <si>
    <t>St Pauls CofE VA Primary School</t>
  </si>
  <si>
    <t>St Peter's CofE Aided Junior School</t>
  </si>
  <si>
    <t>St Peter's School</t>
  </si>
  <si>
    <t>St Philip's CofE Aided Primary School</t>
  </si>
  <si>
    <t>Stapleford Community Primary School</t>
  </si>
  <si>
    <t>Steeple Morden CofE VC Primary School</t>
  </si>
  <si>
    <t>Stilton Church of England Primary Academy</t>
  </si>
  <si>
    <t>Stretham Community Primary School</t>
  </si>
  <si>
    <t>Stukeley Meadows Primary School</t>
  </si>
  <si>
    <t>Sutton CofE VC Primary School</t>
  </si>
  <si>
    <t>Swaffham Bulbeck Church of England Primary School</t>
  </si>
  <si>
    <t>Swaffham Prior Church of England Primary School</t>
  </si>
  <si>
    <t>Swavesey Primary School</t>
  </si>
  <si>
    <t>Swavesey Village College</t>
  </si>
  <si>
    <t>Teversham CofE VA Primary School</t>
  </si>
  <si>
    <t>The Ashbeach Primary School</t>
  </si>
  <si>
    <t>The Bellbird Primary School</t>
  </si>
  <si>
    <t>The Elton CofE Primary School of the Foundation of Frances and Jane Proby</t>
  </si>
  <si>
    <t>The Galfrid School</t>
  </si>
  <si>
    <t>The Grove Primary School</t>
  </si>
  <si>
    <t>The Icknield Primary School</t>
  </si>
  <si>
    <t>The Nene Infant &amp; Nursery School</t>
  </si>
  <si>
    <t>The Netherhall School</t>
  </si>
  <si>
    <t>The Newton Community Primary School</t>
  </si>
  <si>
    <t>The Rackham Church of England Primary School</t>
  </si>
  <si>
    <t>The Round House Primary Academy</t>
  </si>
  <si>
    <t>The Shade Primary School</t>
  </si>
  <si>
    <t>The Spinney Primary School</t>
  </si>
  <si>
    <t>The Vine Inter-Church Primary School</t>
  </si>
  <si>
    <t>The Weatheralls Primary School</t>
  </si>
  <si>
    <t>Thomas Clarkson Academy</t>
  </si>
  <si>
    <t>Thomas Eaton Primary Academy</t>
  </si>
  <si>
    <t>Thongsley Fields Primary and Nursery School</t>
  </si>
  <si>
    <t>Thorndown Primary School</t>
  </si>
  <si>
    <t>Thriplow CofE Primary School</t>
  </si>
  <si>
    <t>Townley Primary School</t>
  </si>
  <si>
    <t>Trumpington Community College</t>
  </si>
  <si>
    <t>Trumpington Meadows Primary School</t>
  </si>
  <si>
    <t>Trumpington Park Primary School</t>
  </si>
  <si>
    <t>University of Cambridge Primary School</t>
  </si>
  <si>
    <t>Upwood Primary Academy</t>
  </si>
  <si>
    <t>Vista  Academy Littleport</t>
  </si>
  <si>
    <t>Warboys Primary Academy</t>
  </si>
  <si>
    <t>Waterbeach Community Primary School</t>
  </si>
  <si>
    <t>Westfield Junior School</t>
  </si>
  <si>
    <t>Westwood Primary School</t>
  </si>
  <si>
    <t>Wheatfields Primary School</t>
  </si>
  <si>
    <t>William de Yaxley Church of England Academy</t>
  </si>
  <si>
    <t>William Westley Church of England VC Primary School</t>
  </si>
  <si>
    <t>Willingham Primary School</t>
  </si>
  <si>
    <t>Winhills Primary Academy</t>
  </si>
  <si>
    <t>Wintringham Primary Academy</t>
  </si>
  <si>
    <t>Wisbech Free School</t>
  </si>
  <si>
    <t>Wisbech St Mary CofE Academy</t>
  </si>
  <si>
    <t>Witchford Village College</t>
  </si>
  <si>
    <t>Wyton on the Hill Community Primary School</t>
  </si>
  <si>
    <t>Yaxley Infant School</t>
  </si>
  <si>
    <t>Please note:</t>
  </si>
  <si>
    <t>DfE No</t>
  </si>
  <si>
    <t>School Name</t>
  </si>
  <si>
    <t>Sector</t>
  </si>
  <si>
    <t>District</t>
  </si>
  <si>
    <t>Parliamentary Constituency</t>
  </si>
  <si>
    <t>2024-25 PREMISES FACTORS</t>
  </si>
  <si>
    <t>Change in Pupil Numbers</t>
  </si>
  <si>
    <t>£</t>
  </si>
  <si>
    <t>%</t>
  </si>
  <si>
    <t>Huntingdonshire</t>
  </si>
  <si>
    <t>North West Cambridgeshire</t>
  </si>
  <si>
    <t>Huntingdon</t>
  </si>
  <si>
    <t>Fenland</t>
  </si>
  <si>
    <t>North East Cambridgeshire</t>
  </si>
  <si>
    <t>Cambridge City</t>
  </si>
  <si>
    <t>Cambridge</t>
  </si>
  <si>
    <t>S. Cambridgeshire</t>
  </si>
  <si>
    <t>South Cambridgeshire</t>
  </si>
  <si>
    <t>South West Norfolk</t>
  </si>
  <si>
    <t>E. Cambridgeshire</t>
  </si>
  <si>
    <t>South East Cambridgeshire</t>
  </si>
  <si>
    <t>Crosshall Infant School Academy</t>
  </si>
  <si>
    <t>Pathfinder Primary School</t>
  </si>
  <si>
    <t>Cut and paste value from APT New ISB tab (row 6 down)</t>
  </si>
  <si>
    <t>URN</t>
  </si>
  <si>
    <t>LAESTAB</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</si>
  <si>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</si>
  <si>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</si>
  <si>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</si>
  <si>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</si>
  <si>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</si>
  <si>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</si>
  <si>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</si>
  <si>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</si>
  <si>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</si>
  <si>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</si>
  <si>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</si>
  <si>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</si>
  <si>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</si>
  <si>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</si>
  <si>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</si>
  <si>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</si>
  <si>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</si>
  <si>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</si>
  <si>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</si>
  <si>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</si>
  <si>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</si>
  <si>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</si>
  <si>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</si>
  <si>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</si>
  <si>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</si>
  <si>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</si>
  <si>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</si>
  <si>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</si>
  <si>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Sparsity Funding</t>
  </si>
  <si>
    <t>London Fringe</t>
  </si>
  <si>
    <t>Rates</t>
  </si>
  <si>
    <t>PFI</t>
  </si>
  <si>
    <t>Basic Entitlement Total</t>
  </si>
  <si>
    <t>AEN Total</t>
  </si>
  <si>
    <t>School Factors total</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</si>
  <si>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</si>
  <si>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</si>
  <si>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</si>
  <si>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</si>
  <si>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</si>
  <si>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</si>
  <si>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</si>
  <si>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</si>
  <si>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</si>
  <si>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Minimum allocation after capping/scaling</t>
  </si>
  <si>
    <t>23-24 MFG Unit Value</t>
  </si>
  <si>
    <t>MFG % change</t>
  </si>
  <si>
    <t>MFG Value adjustment</t>
  </si>
  <si>
    <t>Minimum per pupil funding: post MFG minimum funding per pupil rate</t>
  </si>
  <si>
    <t>Minimum per pupil funding: per pupil rate is greater than or equal to the minimum entered on the Proforma sheet?</t>
  </si>
  <si>
    <t>Year on year % Change</t>
  </si>
  <si>
    <t>De-delegation</t>
  </si>
  <si>
    <t>Post De-delegation budget</t>
  </si>
  <si>
    <t>Education functions for maintained schools</t>
  </si>
  <si>
    <t>Post De-delegation and Education functions budget</t>
  </si>
  <si>
    <t>Total</t>
  </si>
  <si>
    <t>Y</t>
  </si>
  <si>
    <t>Great Gidding CofE Primary School</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</si>
  <si>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</si>
  <si>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</si>
  <si>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</si>
  <si>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</si>
  <si>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</si>
  <si>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</si>
  <si>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</si>
  <si>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24-25 MFG budget using minimum funding level</t>
  </si>
  <si>
    <t>24-25 MFG Budget</t>
  </si>
  <si>
    <t>24-25 MFG Unit Value</t>
  </si>
  <si>
    <t>24-25 MFG Adjustment</t>
  </si>
  <si>
    <t>24-25 Post MFG Budget</t>
  </si>
  <si>
    <t>24-25 Post MFG per pupil Budget</t>
  </si>
  <si>
    <t>24-25 NFF NNDR allocation</t>
  </si>
  <si>
    <t>Post De-delegation and Education functions budget after deduction of 24-25 NFF NNDR allocation</t>
  </si>
  <si>
    <t>23-24 NFF NNDR allocation</t>
  </si>
  <si>
    <t>Adjustment to 22-23 rates (or inflationary increases to 23-24 rates)</t>
  </si>
  <si>
    <t>22-23 Adjustments</t>
  </si>
  <si>
    <t>23-24 Adjustment</t>
  </si>
  <si>
    <t>Revised 23-24 allocation</t>
  </si>
  <si>
    <t>Adjustment to 23-24 rates (or inflationary increases to 24-25 rates)</t>
  </si>
  <si>
    <t>Phase</t>
  </si>
  <si>
    <t>IDACI Band F</t>
  </si>
  <si>
    <t>IDACI Band E</t>
  </si>
  <si>
    <t>IDACI Band D</t>
  </si>
  <si>
    <t>IDACI Band C</t>
  </si>
  <si>
    <t>IDACI Band B</t>
  </si>
  <si>
    <t>IDACI Band A</t>
  </si>
  <si>
    <t>Low prior attainment</t>
  </si>
  <si>
    <t>EAL Primary</t>
  </si>
  <si>
    <t>EAL Secondary</t>
  </si>
  <si>
    <t>Sparsity lump sum</t>
  </si>
  <si>
    <t>Fringe factor</t>
  </si>
  <si>
    <t>P</t>
  </si>
  <si>
    <t>S</t>
  </si>
  <si>
    <t>AT</t>
  </si>
  <si>
    <t>Cambridgeshire Schools Budgets 2024/25 v1.1 - as at 8th January 2024</t>
  </si>
  <si>
    <t>Business Rates - Notional</t>
  </si>
  <si>
    <t>The "Factor Values" tab shows the funding formula rates applied in 2025/26 compared to the National Funding Formula (NFF) allocations and previous year allocations.  The ESFA have also introduced minimum allowable values which each LA must exceed as part of the move towards a direct national funding formula.</t>
  </si>
  <si>
    <r>
      <t xml:space="preserve">The "Budgets" tab allows schools to select their individual school from the dropdown in cell </t>
    </r>
    <r>
      <rPr>
        <b/>
        <sz val="11"/>
        <rFont val="Arial"/>
        <family val="2"/>
        <charset val="0"/>
      </rPr>
      <t>B4</t>
    </r>
    <r>
      <rPr>
        <sz val="11"/>
        <rFont val="Arial"/>
        <family val="2"/>
        <charset val="0"/>
      </rPr>
      <t xml:space="preserve"> and view the formula driven revenue budget allocation for the 2025/26 financial year. (illustrative for academies)</t>
    </r>
  </si>
  <si>
    <t>There is also a comparison to the published 2024/25 figures to show where funding allocations have changed between years (adjusted for the baselining of the 2024/25 Grants).</t>
  </si>
  <si>
    <t>For maintained Primary Schools the bottom section of the page shows the agreed de-delegations to be applied in 2025/26.</t>
  </si>
  <si>
    <t xml:space="preserve">As noted above the figures for academies are indicative only, as final figures will be provided by the ESFA for the 2025/26 academic year.  Although they will be based on the same formula factors and unit values there could be differences due to pupil numbers, protections and business rates. </t>
  </si>
  <si>
    <t>The "All Schools 25-26 Detail" tab provides a breakdown of each formula factor by school.</t>
  </si>
  <si>
    <t>Cambridgeshire Funding Formula (NFF) Unit Rates 2024-25</t>
  </si>
  <si>
    <t>National Funding Formula (NFF) Unit Rates 2025-26 (with ACA applied)</t>
  </si>
  <si>
    <t>Minimum Allowable 2025-26 Values</t>
  </si>
  <si>
    <t>Maximum Allowable 2025-26 Values</t>
  </si>
  <si>
    <t>Cambridgeshire Unit Rates 2025-26 (Weighting Applied)</t>
  </si>
  <si>
    <t>£ Increase compared to 24/25</t>
  </si>
  <si>
    <t>% Increase compared to 24/25</t>
  </si>
  <si>
    <t>Middle</t>
  </si>
  <si>
    <t>All-Through</t>
  </si>
  <si>
    <t>Notes:</t>
  </si>
  <si>
    <t>The funding for sparsity are variable up to the values shown in the table above.</t>
  </si>
  <si>
    <t>The DfE recognises that some factors cannot easily be allocated on a formulaic basis and under the NFF continue to be funded at historical or actual funding levels. This covers the premises factors which includes PFI, exceptional premises and business rates (which are now covered via a centrally administered process).</t>
  </si>
  <si>
    <t xml:space="preserve">Where a value less than -0.5% or greater than 0% has been entered please provide the disapplication reference number authorising the value </t>
  </si>
  <si>
    <t>Additional lump sum for schools amalgamated during FY24-25</t>
  </si>
  <si>
    <t>Other Adjustment to 24-25 Budget Shares</t>
  </si>
  <si>
    <t>25-26 NFF NNDR allocation, excluding prior year adjustments</t>
  </si>
  <si>
    <t>Total Funding For Schools Block Formula (including growth and falling rolls funding) after deduction of 25-26 NFF NNDR allocation</t>
  </si>
  <si>
    <t>- 4% of Basic Per Pupil Entitlement</t>
  </si>
  <si>
    <t>- 100% of Prior Attainment Funding in Primary Sector and Secondary Sectors</t>
  </si>
  <si>
    <t>2025/26</t>
  </si>
  <si>
    <t>25/26 Check - should be zero</t>
  </si>
  <si>
    <t>Notional SEN budget for 2025/26</t>
  </si>
  <si>
    <t>Baselined Grants (2024-25 Only)</t>
  </si>
  <si>
    <t>These figures are draft based on revised 25/26 datasets with proposed uplifted NFF factor values for 25/26 applied.</t>
  </si>
  <si>
    <t>Comparisons show the change between 24/25 and 25/26 local authority calculated budgets.</t>
  </si>
  <si>
    <t>2024-25 Baseline Figures</t>
  </si>
  <si>
    <t>2025-26 PREMISES FACTORS</t>
  </si>
  <si>
    <t>Pupil Numbers applied to 2024/25 budgets</t>
  </si>
  <si>
    <t>Pupil Numbers applied to draft 2025/26 budgets - (including variation to pupil numbers where applicable)</t>
  </si>
  <si>
    <t>2024-25 Final Baseline Budgets (including business rates)</t>
  </si>
  <si>
    <t>2024-25 Additional Grants Baseline</t>
  </si>
  <si>
    <t>2024-25 Final Baseline Budgets (including business rates &amp; additional grants)</t>
  </si>
  <si>
    <t>2024-25 Per Pupil Funding (including baselined grant funding &amp; excluding premises factors)</t>
  </si>
  <si>
    <t>Burrowmoor Primary Academy</t>
  </si>
  <si>
    <t>Northstowe Learning Community</t>
  </si>
  <si>
    <t>The Wisbech Academy</t>
  </si>
  <si>
    <t>Draft 2025-26 Post MFG Budget (including business rates)</t>
  </si>
  <si>
    <t>Change compared to 2024/25 Baseline</t>
  </si>
  <si>
    <t>Per Pupil Funding (including baselined grant funding &amp; excluding premises factors)</t>
  </si>
  <si>
    <t>Draft 2025/26 Budgets - 0.5% Block Transfer</t>
  </si>
  <si>
    <t>Priory Park Infant School &amp; Pre-School</t>
  </si>
  <si>
    <t>25-26 Approved Exceptional Circumstance 1: Reserved for Additional lump sum for schools amalgamated during FY24-25</t>
  </si>
  <si>
    <t>25-26 Approved Exceptional Circumstance 2: Reserved for additional sparsity lump sum</t>
  </si>
  <si>
    <t>25-26 Approved Exceptional Circumstance 3</t>
  </si>
  <si>
    <t>25-26 Approved Exceptional Circumstance 4</t>
  </si>
  <si>
    <t>25-26 Approved Exceptional Circumstance 5</t>
  </si>
  <si>
    <t>25-26 Approved Exceptional Circumstance 6</t>
  </si>
  <si>
    <t>25-26 Approved Exceptional Circumstance 7</t>
  </si>
  <si>
    <t>25-26 MFG budget using minimum funding level</t>
  </si>
  <si>
    <t>25-26 MFG Budget</t>
  </si>
  <si>
    <t>25-26 MFG Unit Value</t>
  </si>
  <si>
    <t>25-26 MFG Adjustment</t>
  </si>
  <si>
    <t>25-26 Post MFG Budget</t>
  </si>
  <si>
    <t>25-26 Post MFG per pupil Budget</t>
  </si>
  <si>
    <t>25-26 NFF NNDR allocation</t>
  </si>
  <si>
    <t>Post De-delegation and Education functions budget after deduction of 25-26 NFF NNDR allocation</t>
  </si>
  <si>
    <t>Business Rates - Prior Year Adjustments - Maintained Schools Only 24/25</t>
  </si>
  <si>
    <t>Please note: Varioation to Pupil Numbers Applied</t>
  </si>
  <si>
    <t>Increase to £1.20 per pupil</t>
  </si>
  <si>
    <t>Total Schools Block Funding post De-delegation - Including Notional Business Rates Funding</t>
  </si>
  <si>
    <t>Details of each formula factor can be found in the accompanying guidance notes.  Please note:  Business Rates figures are notional only as actual bills will be paid directly by the ESFA</t>
  </si>
  <si>
    <t>Total Schools Block Funding post De-delegation - Excluding Notional Business Rates Funding</t>
  </si>
  <si>
    <t>Columns J and K of the "Draft Budgets" tab show the notional SEN budget for each school. This is not an additional allocation, but is a proportion of the delegated budget notionally identified to support  the first £6,000 of SEN needs of all pupils, both Low Costs High Incidence and High Cost Low Incidence.  Each local authority is required to calculate notional SEN budgets for mainstream schools and academies, and following discussion with Cambridgeshire Schools Forum the revised % to be applied for 2025/26 are:</t>
  </si>
  <si>
    <t>Version 1.2</t>
  </si>
  <si>
    <t>Reduction in exceptional premises factor</t>
  </si>
  <si>
    <t>Converted to Academy 1st Janaury 2025</t>
  </si>
  <si>
    <t>Variation to pupil numbers applied</t>
  </si>
  <si>
    <t>Updated: 20th January 2025</t>
  </si>
  <si>
    <t>Cambridgeshire Local Authority Funding Reform Proforma as at 20th January 2025</t>
  </si>
  <si>
    <t>Cambridgeshire Schools Final Budgets 2025/26</t>
  </si>
  <si>
    <t>Final Formula Funding Factor Values to be applies to 2025/26 Primary and Secondary School Budgets - as at 20th January 2025</t>
  </si>
  <si>
    <t>Final Cambridgeshire Schools Budgets 2025/26 v1.2 - as at 20th January 2025</t>
  </si>
</sst>
</file>

<file path=xl/styles.xml><?xml version="1.0" encoding="utf-8"?>
<styleSheet xmlns:mc="http://schemas.openxmlformats.org/markup-compatibility/2006" xmlns:x14ac="http://schemas.microsoft.com/office/spreadsheetml/2009/9/ac" xmlns="http://schemas.openxmlformats.org/spreadsheetml/2006/main" mc:Ignorable="x14ac">
  <numFmts count="17">
    <numFmt numFmtId="6" formatCode="&quot;£&quot;#,##0;[Red]\-&quot;£&quot;#,##0"/>
    <numFmt numFmtId="44" formatCode="_-&quot;£&quot;* #,##0.00_-;\-&quot;£&quot;* #,##0.00_-;_-&quot;£&quot;* &quot;-&quot;??_-;_-@_-"/>
    <numFmt numFmtId="43" formatCode="_-* #,##0.00_-;\-* #,##0.00_-;_-* &quot;-&quot;??_-;_-@_-"/>
    <numFmt numFmtId="164" formatCode="&quot;£&quot;#,##0"/>
    <numFmt numFmtId="165" formatCode="#,##0.00_ ;[Red]\-#,##0.00\ "/>
    <numFmt numFmtId="166" formatCode="&quot;£&quot;#,##0.00"/>
    <numFmt numFmtId="167" formatCode="&quot;£&quot;#,##0.00_);[Red]\(&quot;£&quot;#,##0.00\)"/>
    <numFmt numFmtId="168" formatCode="&quot;£&quot;#,##0_);[Red]\(&quot;£&quot;#,##0\)"/>
    <numFmt numFmtId="169" formatCode="0.0"/>
    <numFmt numFmtId="170" formatCode="#,##0_ ;\-#,##0\ "/>
    <numFmt numFmtId="171" formatCode="0.0%"/>
    <numFmt numFmtId="172" formatCode="#,##0.00_ ;\-#,##0.00\ "/>
    <numFmt numFmtId="173" formatCode="_(&quot;£&quot;* #,##0.00_);_(&quot;£&quot;* \(#,##0.00\);_(&quot;£&quot;* &quot;-&quot;??_);_(@_)"/>
    <numFmt numFmtId="174" formatCode="0.0000"/>
    <numFmt numFmtId="175" formatCode="&quot; &quot;* #,##0.00&quot; &quot;;&quot;-&quot;* #,##0.00&quot; &quot;;&quot; &quot;* &quot;-&quot;#&quot; &quot;;&quot; &quot;@&quot; &quot;"/>
    <numFmt numFmtId="176" formatCode="&quot; &quot;[$£-809]#,##0.00&quot; &quot;;&quot;-&quot;[$£-809]#,##0.00&quot; &quot;;&quot; &quot;[$£-809]&quot;-&quot;00&quot; &quot;;&quot; &quot;@&quot; &quot;"/>
    <numFmt numFmtId="177" formatCode="#,##0.0"/>
  </numFmts>
  <fonts count="47">
    <font>
      <sz val="11"/>
      <color theme="1"/>
      <name val="Calibri"/>
      <family val="2"/>
      <charset val="0"/>
      <scheme val="minor"/>
    </font>
    <font>
      <b/>
      <sz val="11"/>
      <color theme="1"/>
      <name val="Calibri"/>
      <family val="2"/>
      <charset val="0"/>
      <scheme val="minor"/>
    </font>
    <font>
      <b/>
      <u val="single"/>
      <sz val="10"/>
      <name val="Arial"/>
      <family val="2"/>
      <charset val="0"/>
    </font>
    <font>
      <u val="single"/>
      <sz val="10"/>
      <color theme="10"/>
      <name val="Arial"/>
      <family val="2"/>
      <charset val="0"/>
    </font>
    <font>
      <sz val="11"/>
      <color theme="1"/>
      <name val="Calibri"/>
      <family val="2"/>
      <charset val="0"/>
      <scheme val="minor"/>
    </font>
    <font>
      <sz val="10"/>
      <name val="Arial"/>
      <family val="2"/>
      <charset val="0"/>
    </font>
    <font>
      <sz val="9"/>
      <color indexed="81"/>
      <name val="Tahoma"/>
      <family val="2"/>
      <charset val="0"/>
    </font>
    <font>
      <b/>
      <sz val="9"/>
      <color indexed="81"/>
      <name val="Tahoma"/>
      <family val="2"/>
      <charset val="0"/>
    </font>
    <font>
      <sz val="8"/>
      <color indexed="81"/>
      <name val="Tahoma"/>
      <family val="2"/>
      <charset val="0"/>
    </font>
    <font>
      <b/>
      <i/>
      <sz val="10"/>
      <name val="Arial"/>
      <family val="2"/>
      <charset val="0"/>
    </font>
    <font>
      <b/>
      <sz val="11"/>
      <color theme="1"/>
      <name val="Arial"/>
      <family val="2"/>
      <charset val="0"/>
    </font>
    <font>
      <sz val="11"/>
      <color theme="1"/>
      <name val="Arial"/>
      <family val="2"/>
      <charset val="0"/>
    </font>
    <font>
      <b/>
      <u val="single"/>
      <sz val="11"/>
      <color theme="1"/>
      <name val="Arial"/>
      <family val="2"/>
      <charset val="0"/>
    </font>
    <font>
      <b/>
      <sz val="11"/>
      <color rgb="FFFF0000"/>
      <name val="Arial"/>
      <family val="2"/>
      <charset val="0"/>
    </font>
    <font>
      <sz val="11"/>
      <color rgb="FFFF0000"/>
      <name val="Arial"/>
      <family val="2"/>
      <charset val="0"/>
    </font>
    <font>
      <sz val="11"/>
      <name val="Arial"/>
      <family val="2"/>
      <charset val="0"/>
    </font>
    <font>
      <b/>
      <sz val="8"/>
      <color indexed="81"/>
      <name val="Tahoma"/>
      <family val="2"/>
      <charset val="0"/>
    </font>
    <font>
      <b/>
      <sz val="24"/>
      <color rgb="FFFF0000"/>
      <name val="Arial"/>
      <family val="2"/>
      <charset val="0"/>
    </font>
    <font>
      <sz val="11"/>
      <color theme="0"/>
      <name val="Arial"/>
      <family val="2"/>
      <charset val="0"/>
    </font>
    <font>
      <b/>
      <u val="single"/>
      <sz val="14"/>
      <name val="Arial"/>
      <family val="2"/>
      <charset val="0"/>
    </font>
    <font>
      <b/>
      <u val="single"/>
      <sz val="11"/>
      <name val="Arial"/>
      <family val="2"/>
      <charset val="0"/>
    </font>
    <font>
      <b/>
      <i/>
      <sz val="11"/>
      <color rgb="FFFF0000"/>
      <name val="Arial"/>
      <family val="2"/>
      <charset val="0"/>
    </font>
    <font>
      <b/>
      <sz val="11"/>
      <name val="Arial"/>
      <family val="2"/>
      <charset val="0"/>
    </font>
    <font>
      <b/>
      <sz val="10"/>
      <name val="Arial"/>
      <family val="2"/>
      <charset val="0"/>
    </font>
    <font>
      <i/>
      <sz val="10"/>
      <color rgb="FFFF0000"/>
      <name val="Arial"/>
      <family val="2"/>
      <charset val="0"/>
    </font>
    <font>
      <b/>
      <sz val="10"/>
      <color rgb="FFFF0000"/>
      <name val="Arial"/>
      <family val="2"/>
      <charset val="0"/>
    </font>
    <font>
      <i/>
      <sz val="11"/>
      <color rgb="FFFF0000"/>
      <name val="Arial"/>
      <family val="2"/>
      <charset val="0"/>
    </font>
    <font>
      <sz val="10"/>
      <color theme="1"/>
      <name val="Arial"/>
      <family val="2"/>
      <charset val="0"/>
    </font>
    <font>
      <u val="single"/>
      <sz val="11"/>
      <color theme="10"/>
      <name val="Arial"/>
      <family val="2"/>
      <charset val="0"/>
    </font>
    <font>
      <sz val="11"/>
      <name val="Calibri"/>
      <family val="2"/>
      <charset val="0"/>
      <scheme val="minor"/>
    </font>
    <font>
      <b/>
      <sz val="11"/>
      <color rgb="FFFF0000"/>
      <name val="Calibri"/>
      <family val="2"/>
      <charset val="0"/>
      <scheme val="minor"/>
    </font>
    <font>
      <sz val="11"/>
      <color rgb="FF000000"/>
      <name val="Calibri"/>
      <family val="2"/>
      <charset val="0"/>
    </font>
    <font>
      <sz val="11"/>
      <color rgb="FFFF0000"/>
      <name val="Calibri"/>
      <family val="2"/>
      <charset val="0"/>
      <scheme val="minor"/>
    </font>
    <font>
      <sz val="11"/>
      <color theme="0"/>
      <name val="Calibri"/>
      <family val="2"/>
      <charset val="0"/>
      <scheme val="minor"/>
    </font>
    <font>
      <b/>
      <i/>
      <sz val="11"/>
      <color theme="1"/>
      <name val="Arial"/>
      <family val="2"/>
      <charset val="0"/>
    </font>
    <font>
      <b/>
      <sz val="14"/>
      <name val="Arial"/>
      <family val="2"/>
      <charset val="0"/>
    </font>
    <font>
      <sz val="11"/>
      <color theme="0" tint="-0.0499893185216834"/>
      <name val="Calibri"/>
      <family val="2"/>
      <charset val="0"/>
      <scheme val="minor"/>
    </font>
    <font>
      <b/>
      <sz val="14"/>
      <color theme="1"/>
      <name val="Calibri"/>
      <family val="2"/>
      <charset val="0"/>
      <scheme val="minor"/>
    </font>
    <font>
      <b/>
      <sz val="11"/>
      <name val="Calibri"/>
      <family val="2"/>
      <charset val="0"/>
      <scheme val="minor"/>
    </font>
    <font>
      <b/>
      <u val="single"/>
      <sz val="11"/>
      <name val="Calibri"/>
      <family val="2"/>
      <charset val="0"/>
      <scheme val="minor"/>
    </font>
    <font>
      <b/>
      <sz val="10"/>
      <name val="Calibri"/>
      <family val="2"/>
      <charset val="0"/>
      <scheme val="minor"/>
    </font>
    <font>
      <sz val="10"/>
      <name val="Calibri"/>
      <family val="2"/>
      <charset val="0"/>
      <scheme val="minor"/>
    </font>
    <font>
      <sz val="11"/>
      <color theme="4" tint="-0.249946592608417"/>
      <name val="Calibri"/>
      <family val="2"/>
      <charset val="0"/>
      <scheme val="minor"/>
    </font>
    <font>
      <b/>
      <sz val="11"/>
      <color indexed="8"/>
      <name val="Calibri"/>
      <family val="2"/>
      <charset val="0"/>
      <scheme val="minor"/>
    </font>
    <font>
      <b/>
      <sz val="10"/>
      <color theme="1"/>
      <name val="Arial"/>
      <family val="2"/>
      <charset val="0"/>
    </font>
    <font>
      <b/>
      <u val="single"/>
      <sz val="10"/>
      <color theme="1"/>
      <name val="Arial"/>
      <family val="2"/>
      <charset val="0"/>
    </font>
    <font>
      <sz val="10"/>
      <color rgb="FFFF0000"/>
      <name val="Arial"/>
      <family val="2"/>
      <charset val="0"/>
    </font>
  </fonts>
  <fills count="29">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59999389629810485"/>
        <bgColor indexed="64"/>
      </patternFill>
    </fill>
    <fill>
      <patternFill patternType="solid">
        <fgColor rgb="FF9999FF"/>
        <bgColor indexed="64"/>
      </patternFill>
    </fill>
    <fill>
      <patternFill patternType="solid">
        <fgColor rgb="FFCCCCFF"/>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59999389629810485"/>
        <bgColor indexed="64"/>
      </patternFill>
    </fill>
    <fill>
      <patternFill patternType="darkGray">
        <bgColor theme="0"/>
      </patternFill>
    </fill>
    <fill>
      <patternFill patternType="darkGray">
        <fgColor theme="1" tint="0.34998626667073579"/>
        <bgColor rgb="FFCCFFFF"/>
      </patternFill>
    </fill>
    <fill>
      <patternFill patternType="darkGray">
        <fgColor theme="1" tint="0.34998626667073579"/>
        <bgColor rgb="FFCCCCFF"/>
      </patternFill>
    </fill>
    <fill>
      <patternFill patternType="solid">
        <fgColor rgb="FFCCCCFF"/>
        <bgColor rgb="FFCCCCFF"/>
      </patternFill>
    </fill>
    <fill>
      <patternFill patternType="solid">
        <fgColor rgb="FFCCCCFF"/>
        <bgColor theme="1" tint="0.34998626667073579"/>
      </patternFill>
    </fill>
    <fill>
      <patternFill patternType="darkGray">
        <fgColor theme="0"/>
        <bgColor theme="0"/>
      </patternFill>
    </fill>
    <fill>
      <patternFill patternType="darkGray">
        <fgColor theme="1" tint="0.34998626667073579"/>
        <bgColor theme="0"/>
      </patternFill>
    </fill>
    <fill>
      <patternFill patternType="solid">
        <fgColor theme="9" tint="0.59999389629810485"/>
        <bgColor indexed="64"/>
      </patternFill>
    </fill>
    <fill>
      <patternFill patternType="solid">
        <fgColor rgb="FFCCCCFF"/>
        <bgColor theme="0"/>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s>
  <borders count="6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791">
    <xf numFmtId="0" fontId="0" fillId="0" borderId="0"/>
    <xf numFmtId="43" fontId="0" fillId="0" borderId="0" applyAlignment="0" applyBorder="0" applyFont="0" applyFill="0" applyProtection="0"/>
    <xf numFmtId="0" fontId="3" fillId="0" borderId="0" applyAlignment="0" applyBorder="0" applyNumberFormat="0" applyFill="0" applyProtection="0"/>
    <xf numFmtId="43" fontId="5" fillId="0" borderId="0" applyAlignment="0" applyBorder="0" applyFont="0" applyFill="0" applyProtection="0"/>
    <xf numFmtId="0" fontId="5" fillId="0" borderId="0"/>
    <xf numFmtId="44" fontId="5" fillId="0" borderId="0" applyAlignment="0" applyBorder="0" applyFont="0" applyFill="0" applyProtection="0"/>
    <xf numFmtId="173" fontId="5" fillId="0" borderId="0" applyAlignment="0" applyBorder="0" applyFont="0" applyFill="0" applyProtection="0"/>
    <xf numFmtId="9" fontId="5" fillId="0" borderId="0" applyAlignment="0" applyBorder="0" applyFont="0" applyFill="0" applyProtection="0"/>
    <xf numFmtId="9" fontId="0" fillId="0" borderId="0" applyAlignment="0" applyBorder="0" applyFont="0" applyFill="0" applyProtection="0"/>
    <xf numFmtId="0" fontId="31" fillId="0" borderId="0"/>
    <xf numFmtId="175" fontId="31" fillId="0" borderId="0" applyAlignment="0" applyBorder="0" applyFont="0" applyFill="0" applyProtection="0"/>
    <xf numFmtId="176" fontId="31" fillId="0" borderId="0" applyAlignment="0" applyBorder="0" applyFont="0" applyFill="0" applyProtection="0"/>
  </cellStyleXfs>
  <cellXfs>
    <xf numFmtId="0" fontId="0" fillId="0" borderId="0" xfId="0"/>
    <xf numFmtId="0" fontId="9" fillId="0" borderId="1" xfId="0" applyAlignment="1" applyBorder="1" applyFont="1">
      <alignment wrapText="1"/>
    </xf>
    <xf numFmtId="0" fontId="9" fillId="0" borderId="0" xfId="0" applyAlignment="1" applyFont="1">
      <alignment wrapText="1"/>
    </xf>
    <xf numFmtId="0" fontId="0" fillId="0" borderId="0" xfId="0" applyAlignment="1">
      <alignment wrapText="1"/>
    </xf>
    <xf numFmtId="166" fontId="0" fillId="0" borderId="0" xfId="0" applyNumberFormat="1"/>
    <xf numFmtId="166" fontId="1" fillId="0" borderId="0" xfId="0" applyFont="1" applyNumberFormat="1"/>
    <xf numFmtId="0" fontId="11" fillId="2" borderId="0" xfId="0" applyFont="1" applyFill="1"/>
    <xf numFmtId="0" fontId="11" fillId="3" borderId="0" xfId="0" applyFont="1" applyFill="1"/>
    <xf numFmtId="0" fontId="11" fillId="0" borderId="0" xfId="0" applyFont="1"/>
    <xf numFmtId="0" fontId="12" fillId="2" borderId="0" xfId="0" applyFont="1" applyFill="1"/>
    <xf numFmtId="0" fontId="10" fillId="2" borderId="2" xfId="0" applyAlignment="1" applyBorder="1" applyFont="1" applyFill="1">
      <alignment horizontal="center" vertical="center" wrapText="1"/>
    </xf>
    <xf numFmtId="3" fontId="10" fillId="3" borderId="2" xfId="0" applyAlignment="1" applyBorder="1" applyFont="1" applyNumberFormat="1" applyFill="1">
      <alignment horizontal="center" vertical="center" wrapText="1"/>
    </xf>
    <xf numFmtId="0" fontId="10" fillId="2" borderId="0" xfId="0" applyAlignment="1" applyFont="1" applyFill="1">
      <alignment horizontal="center" vertical="center" wrapText="1"/>
    </xf>
    <xf numFmtId="0" fontId="10" fillId="2" borderId="2" xfId="0" applyAlignment="1" applyBorder="1" applyFont="1" applyFill="1">
      <alignment wrapText="1"/>
    </xf>
    <xf numFmtId="0" fontId="10" fillId="3" borderId="2" xfId="0" applyAlignment="1" applyBorder="1" applyFont="1" applyFill="1">
      <alignment wrapText="1"/>
    </xf>
    <xf numFmtId="0" fontId="10" fillId="2" borderId="0" xfId="0" applyAlignment="1" applyFont="1" applyFill="1">
      <alignment wrapText="1"/>
    </xf>
    <xf numFmtId="0" fontId="15" fillId="2" borderId="2" xfId="0" applyBorder="1" applyFont="1" applyFill="1"/>
    <xf numFmtId="0" fontId="11" fillId="2" borderId="2" xfId="0" applyBorder="1" applyFont="1" applyFill="1"/>
    <xf numFmtId="164" fontId="11" fillId="2" borderId="2" xfId="0" applyAlignment="1" applyBorder="1" applyFont="1" applyNumberFormat="1" applyFill="1">
      <alignment horizontal="center"/>
    </xf>
    <xf numFmtId="3" fontId="11" fillId="3" borderId="2" xfId="0" applyAlignment="1" applyBorder="1" applyFont="1" applyNumberFormat="1" applyFill="1">
      <alignment horizontal="center"/>
    </xf>
    <xf numFmtId="165" fontId="11" fillId="2" borderId="2" xfId="0" applyAlignment="1" applyBorder="1" applyFont="1" applyNumberFormat="1" applyFill="1">
      <alignment horizontal="center"/>
    </xf>
    <xf numFmtId="3" fontId="11" fillId="3" borderId="2" xfId="0" applyBorder="1" applyFont="1" applyNumberFormat="1" applyFill="1"/>
    <xf numFmtId="0" fontId="15" fillId="0" borderId="2" xfId="0" applyBorder="1" applyFont="1"/>
    <xf numFmtId="0" fontId="11" fillId="0" borderId="2" xfId="0" applyBorder="1" applyFont="1"/>
    <xf numFmtId="0" fontId="11" fillId="2" borderId="0" xfId="0" applyAlignment="1" applyFont="1" applyFill="1">
      <alignment horizontal="center"/>
    </xf>
    <xf numFmtId="3" fontId="11" fillId="3" borderId="0" xfId="0" applyAlignment="1" applyFont="1" applyNumberFormat="1" applyFill="1">
      <alignment horizontal="center"/>
    </xf>
    <xf numFmtId="165" fontId="11" fillId="2" borderId="0" xfId="0" applyAlignment="1" applyFont="1" applyNumberFormat="1" applyFill="1">
      <alignment horizontal="center"/>
    </xf>
    <xf numFmtId="3" fontId="11" fillId="3" borderId="0" xfId="0" applyFont="1" applyNumberFormat="1" applyFill="1"/>
    <xf numFmtId="164" fontId="11" fillId="0" borderId="0" xfId="0" applyAlignment="1" applyFont="1" applyNumberFormat="1">
      <alignment horizontal="center"/>
    </xf>
    <xf numFmtId="164" fontId="11" fillId="3" borderId="0" xfId="0" applyAlignment="1" applyFont="1" applyNumberFormat="1" applyFill="1">
      <alignment horizontal="center"/>
    </xf>
    <xf numFmtId="164" fontId="11" fillId="0" borderId="2" xfId="0" applyAlignment="1" applyBorder="1" applyFont="1" applyNumberFormat="1">
      <alignment horizontal="center"/>
    </xf>
    <xf numFmtId="3" fontId="11" fillId="0" borderId="0" xfId="0" applyFont="1" applyNumberFormat="1"/>
    <xf numFmtId="0" fontId="10" fillId="2" borderId="2" xfId="0" applyBorder="1" applyFont="1" applyFill="1"/>
    <xf numFmtId="0" fontId="10" fillId="2" borderId="0" xfId="0" applyAlignment="1" applyFont="1" applyFill="1">
      <alignment horizontal="center"/>
    </xf>
    <xf numFmtId="3" fontId="10" fillId="3" borderId="2" xfId="0" applyAlignment="1" applyBorder="1" applyFont="1" applyNumberFormat="1" applyFill="1">
      <alignment horizontal="center"/>
    </xf>
    <xf numFmtId="165" fontId="10" fillId="2" borderId="2" xfId="0" applyAlignment="1" applyBorder="1" applyFont="1" applyNumberFormat="1" applyFill="1">
      <alignment horizontal="center"/>
    </xf>
    <xf numFmtId="3" fontId="10" fillId="3" borderId="2" xfId="0" applyBorder="1" applyFont="1" applyNumberFormat="1" applyFill="1"/>
    <xf numFmtId="164" fontId="10" fillId="3" borderId="2" xfId="0" applyAlignment="1" applyBorder="1" applyFont="1" applyNumberFormat="1" applyFill="1">
      <alignment horizontal="center"/>
    </xf>
    <xf numFmtId="164" fontId="10" fillId="0" borderId="2" xfId="0" applyAlignment="1" applyBorder="1" applyFont="1" applyNumberFormat="1">
      <alignment horizontal="center"/>
    </xf>
    <xf numFmtId="0" fontId="13" fillId="0" borderId="0" xfId="0" applyFont="1"/>
    <xf numFmtId="0" fontId="15" fillId="0" borderId="0" xfId="0" applyFont="1"/>
    <xf numFmtId="0" fontId="10" fillId="0" borderId="0" xfId="0" applyAlignment="1" applyFont="1">
      <alignment horizontal="center"/>
    </xf>
    <xf numFmtId="0" fontId="13" fillId="2" borderId="0" xfId="0" applyFont="1" applyFill="1"/>
    <xf numFmtId="0" fontId="17" fillId="0" borderId="0" xfId="0" applyFont="1"/>
    <xf numFmtId="0" fontId="18" fillId="0" borderId="0" xfId="0" applyFont="1"/>
    <xf numFmtId="0" fontId="15" fillId="4" borderId="3" xfId="0" applyBorder="1" applyFont="1" applyFill="1"/>
    <xf numFmtId="0" fontId="15" fillId="4" borderId="4" xfId="0" applyBorder="1" applyFont="1" applyFill="1"/>
    <xf numFmtId="0" fontId="15" fillId="4" borderId="5" xfId="0" applyBorder="1" applyFont="1" applyFill="1"/>
    <xf numFmtId="0" fontId="19" fillId="4" borderId="6" xfId="0" applyBorder="1" applyFont="1" applyFill="1"/>
    <xf numFmtId="0" fontId="15" fillId="4" borderId="0" xfId="0" applyFont="1" applyFill="1"/>
    <xf numFmtId="0" fontId="20" fillId="4" borderId="0" xfId="0" applyFont="1" applyFill="1"/>
    <xf numFmtId="0" fontId="15" fillId="4" borderId="1" xfId="0" applyBorder="1" applyFont="1" applyFill="1"/>
    <xf numFmtId="0" fontId="15" fillId="4" borderId="6" xfId="0" applyBorder="1" applyFont="1" applyFill="1"/>
    <xf numFmtId="0" fontId="21" fillId="0" borderId="0" xfId="0" applyFont="1"/>
    <xf numFmtId="0" fontId="18" fillId="0" borderId="0" xfId="0" applyAlignment="1" applyFont="1">
      <alignment horizontal="center"/>
    </xf>
    <xf numFmtId="0" fontId="5" fillId="0" borderId="3" xfId="0" applyBorder="1" applyFont="1"/>
    <xf numFmtId="0" fontId="17" fillId="0" borderId="4" xfId="0" applyBorder="1" applyFont="1"/>
    <xf numFmtId="0" fontId="5" fillId="0" borderId="4" xfId="0" applyBorder="1" applyFont="1"/>
    <xf numFmtId="0" fontId="11" fillId="0" borderId="4" xfId="0" applyBorder="1" applyFont="1"/>
    <xf numFmtId="0" fontId="5" fillId="0" borderId="5" xfId="0" applyBorder="1" applyFont="1"/>
    <xf numFmtId="0" fontId="5" fillId="0" borderId="0" xfId="0" applyFont="1"/>
    <xf numFmtId="164" fontId="24" fillId="0" borderId="0" xfId="0" applyFont="1" applyNumberFormat="1"/>
    <xf numFmtId="0" fontId="24" fillId="0" borderId="0" xfId="0" applyFont="1"/>
    <xf numFmtId="0" fontId="5" fillId="0" borderId="6" xfId="0" applyBorder="1" applyFont="1"/>
    <xf numFmtId="0" fontId="19" fillId="0" borderId="0" xfId="0" applyFont="1"/>
    <xf numFmtId="0" fontId="5" fillId="0" borderId="1" xfId="0" applyBorder="1" applyFont="1"/>
    <xf numFmtId="0" fontId="23" fillId="0" borderId="0" xfId="0" applyFont="1"/>
    <xf numFmtId="0" fontId="23" fillId="0" borderId="6" xfId="0" applyBorder="1" applyFont="1"/>
    <xf numFmtId="0" fontId="23" fillId="5" borderId="2" xfId="0" applyBorder="1" applyFont="1" applyFill="1" applyProtection="1">
      <protection locked="0"/>
    </xf>
    <xf numFmtId="0" fontId="23" fillId="0" borderId="2" xfId="0" applyAlignment="1" applyBorder="1" applyFont="1">
      <alignment horizontal="left"/>
    </xf>
    <xf numFmtId="0" fontId="23" fillId="0" borderId="0" xfId="0" applyAlignment="1" applyFont="1">
      <alignment horizontal="left"/>
    </xf>
    <xf numFmtId="0" fontId="23" fillId="0" borderId="0" xfId="0" applyAlignment="1" applyFont="1">
      <alignment horizontal="right"/>
    </xf>
    <xf numFmtId="0" fontId="23" fillId="0" borderId="2" xfId="0" applyBorder="1" applyFont="1"/>
    <xf numFmtId="0" fontId="23" fillId="0" borderId="7" xfId="0" applyAlignment="1" applyBorder="1" applyFont="1">
      <alignment horizontal="center"/>
    </xf>
    <xf numFmtId="0" fontId="23" fillId="6" borderId="2" xfId="0" applyAlignment="1" applyBorder="1" applyFont="1" applyFill="1">
      <alignment horizontal="center"/>
    </xf>
    <xf numFmtId="0" fontId="23" fillId="5" borderId="2" xfId="0" applyAlignment="1" applyBorder="1" applyFont="1" applyFill="1">
      <alignment horizontal="center"/>
    </xf>
    <xf numFmtId="0" fontId="11" fillId="0" borderId="0" xfId="0" applyAlignment="1" applyFont="1">
      <alignment horizontal="center"/>
    </xf>
    <xf numFmtId="0" fontId="23" fillId="7" borderId="2" xfId="0" applyAlignment="1" applyBorder="1" applyFont="1" applyFill="1">
      <alignment horizontal="center"/>
    </xf>
    <xf numFmtId="3" fontId="5" fillId="0" borderId="0" xfId="0" applyAlignment="1" applyFont="1" applyNumberFormat="1">
      <alignment horizontal="center" vertical="center" wrapText="1"/>
    </xf>
    <xf numFmtId="0" fontId="23" fillId="0" borderId="2" xfId="0" applyAlignment="1" applyBorder="1" applyFont="1">
      <alignment vertical="center"/>
    </xf>
    <xf numFmtId="3" fontId="5" fillId="0" borderId="2" xfId="0" applyAlignment="1" applyBorder="1" applyFont="1" applyNumberFormat="1">
      <alignment horizontal="center" vertical="center" wrapText="1"/>
    </xf>
    <xf numFmtId="3" fontId="5" fillId="6" borderId="2" xfId="0" applyAlignment="1" applyBorder="1" applyFont="1" applyNumberFormat="1" applyFill="1">
      <alignment horizontal="center" vertical="center"/>
    </xf>
    <xf numFmtId="3" fontId="5" fillId="5" borderId="2" xfId="0" applyAlignment="1" applyBorder="1" applyFont="1" applyNumberFormat="1" applyFill="1">
      <alignment horizontal="center" vertical="center"/>
    </xf>
    <xf numFmtId="0" fontId="11" fillId="0" borderId="0" xfId="0" applyAlignment="1" applyFont="1">
      <alignment horizontal="center" vertical="center"/>
    </xf>
    <xf numFmtId="3" fontId="5" fillId="7" borderId="2" xfId="0" applyAlignment="1" applyBorder="1" applyFont="1" applyNumberFormat="1" applyFill="1">
      <alignment horizontal="center" vertical="center"/>
    </xf>
    <xf numFmtId="10" fontId="5" fillId="7" borderId="2" xfId="0" applyAlignment="1" applyBorder="1" applyFont="1" applyNumberFormat="1" applyFill="1">
      <alignment horizontal="center" vertical="center"/>
    </xf>
    <xf numFmtId="3" fontId="5" fillId="0" borderId="0" xfId="0" applyFont="1" applyNumberFormat="1"/>
    <xf numFmtId="0" fontId="23" fillId="0" borderId="8" xfId="0" applyAlignment="1" applyBorder="1" applyFont="1">
      <alignment horizontal="left"/>
    </xf>
    <xf numFmtId="3" fontId="5" fillId="0" borderId="9" xfId="0" applyAlignment="1" applyBorder="1" applyFont="1" applyNumberFormat="1">
      <alignment horizontal="center" vertical="center" wrapText="1"/>
    </xf>
    <xf numFmtId="3" fontId="5" fillId="6" borderId="7" xfId="0" applyAlignment="1" applyBorder="1" applyFont="1" applyNumberFormat="1" applyFill="1">
      <alignment horizontal="center"/>
    </xf>
    <xf numFmtId="3" fontId="5" fillId="5" borderId="2" xfId="0" applyAlignment="1" applyBorder="1" applyFont="1" applyNumberFormat="1" applyFill="1">
      <alignment horizontal="center"/>
    </xf>
    <xf numFmtId="3" fontId="5" fillId="7" borderId="7" xfId="0" applyAlignment="1" applyBorder="1" applyFont="1" applyNumberFormat="1" applyFill="1">
      <alignment horizontal="center"/>
    </xf>
    <xf numFmtId="10" fontId="5" fillId="7" borderId="7" xfId="0" applyAlignment="1" applyBorder="1" applyFont="1" applyNumberFormat="1" applyFill="1">
      <alignment horizontal="center"/>
    </xf>
    <xf numFmtId="0" fontId="5" fillId="8" borderId="3" xfId="0" applyBorder="1" applyFont="1" applyFill="1"/>
    <xf numFmtId="0" fontId="5" fillId="8" borderId="5" xfId="0" applyBorder="1" applyFont="1" applyFill="1"/>
    <xf numFmtId="0" fontId="23" fillId="0" borderId="10" xfId="0" applyAlignment="1" applyBorder="1" applyFont="1">
      <alignment horizontal="left"/>
    </xf>
    <xf numFmtId="3" fontId="5" fillId="6" borderId="2" xfId="0" applyAlignment="1" applyBorder="1" applyFont="1" applyNumberFormat="1" applyFill="1">
      <alignment horizontal="center"/>
    </xf>
    <xf numFmtId="3" fontId="5" fillId="5" borderId="9" xfId="0" applyAlignment="1" applyBorder="1" applyFont="1" applyNumberFormat="1" applyFill="1">
      <alignment horizontal="center"/>
    </xf>
    <xf numFmtId="0" fontId="11" fillId="0" borderId="11" xfId="0" applyAlignment="1" applyBorder="1" applyFont="1">
      <alignment horizontal="center"/>
    </xf>
    <xf numFmtId="3" fontId="5" fillId="7" borderId="2" xfId="0" applyAlignment="1" applyBorder="1" applyFont="1" applyNumberFormat="1" applyFill="1">
      <alignment horizontal="center"/>
    </xf>
    <xf numFmtId="10" fontId="5" fillId="7" borderId="12" xfId="0" applyAlignment="1" applyBorder="1" applyFont="1" applyNumberFormat="1" applyFill="1">
      <alignment horizontal="center"/>
    </xf>
    <xf numFmtId="0" fontId="23" fillId="8" borderId="6" xfId="0" applyBorder="1" applyFont="1" applyFill="1"/>
    <xf numFmtId="0" fontId="5" fillId="8" borderId="1" xfId="0" applyBorder="1" applyFont="1" applyFill="1"/>
    <xf numFmtId="0" fontId="23" fillId="0" borderId="6" xfId="0" applyAlignment="1" applyBorder="1" applyFont="1">
      <alignment horizontal="left"/>
    </xf>
    <xf numFmtId="3" fontId="5" fillId="0" borderId="13" xfId="0" applyAlignment="1" applyBorder="1" applyFont="1" applyNumberFormat="1">
      <alignment horizontal="center" vertical="center" wrapText="1"/>
    </xf>
    <xf numFmtId="3" fontId="5" fillId="6" borderId="13" xfId="0" applyAlignment="1" applyBorder="1" applyFont="1" applyNumberFormat="1" applyFill="1">
      <alignment horizontal="center"/>
    </xf>
    <xf numFmtId="3" fontId="5" fillId="5" borderId="13" xfId="0" applyAlignment="1" applyBorder="1" applyFont="1" applyNumberFormat="1" applyFill="1">
      <alignment horizontal="center"/>
    </xf>
    <xf numFmtId="3" fontId="5" fillId="7" borderId="13" xfId="0" applyAlignment="1" applyBorder="1" applyFont="1" applyNumberFormat="1" applyFill="1">
      <alignment horizontal="center"/>
    </xf>
    <xf numFmtId="3" fontId="5" fillId="8" borderId="6" xfId="0" applyAlignment="1" applyBorder="1" applyFont="1" applyNumberFormat="1" applyFill="1">
      <alignment horizontal="center" vertical="center" wrapText="1"/>
    </xf>
    <xf numFmtId="3" fontId="5" fillId="8" borderId="1" xfId="0" applyAlignment="1" applyBorder="1" applyFont="1" applyNumberFormat="1" applyFill="1">
      <alignment horizontal="center" vertical="center" wrapText="1"/>
    </xf>
    <xf numFmtId="0" fontId="23" fillId="0" borderId="7" xfId="0" applyBorder="1" applyFont="1"/>
    <xf numFmtId="164" fontId="5" fillId="6" borderId="2" xfId="0" applyAlignment="1" applyBorder="1" applyFont="1" applyNumberFormat="1" applyFill="1">
      <alignment horizontal="center"/>
    </xf>
    <xf numFmtId="164" fontId="5" fillId="5" borderId="7" xfId="0" applyAlignment="1" applyBorder="1" applyFont="1" applyNumberFormat="1" applyFill="1">
      <alignment horizontal="center"/>
    </xf>
    <xf numFmtId="164" fontId="5" fillId="7" borderId="7" xfId="0" applyAlignment="1" applyBorder="1" applyFont="1" applyNumberFormat="1" applyFill="1">
      <alignment horizontal="center"/>
    </xf>
    <xf numFmtId="10" fontId="5" fillId="8" borderId="6" xfId="0" applyAlignment="1" applyBorder="1" applyFont="1" applyNumberFormat="1" applyFill="1">
      <alignment horizontal="center"/>
    </xf>
    <xf numFmtId="166" fontId="5" fillId="8" borderId="1" xfId="0" applyAlignment="1" applyBorder="1" applyFont="1" applyNumberFormat="1" applyFill="1">
      <alignment horizontal="center"/>
    </xf>
    <xf numFmtId="2" fontId="5" fillId="0" borderId="1" xfId="0" applyBorder="1" applyFont="1" applyNumberFormat="1"/>
    <xf numFmtId="2" fontId="5" fillId="0" borderId="0" xfId="0" applyFont="1" applyNumberFormat="1"/>
    <xf numFmtId="164" fontId="5" fillId="7" borderId="2" xfId="0" applyAlignment="1" applyBorder="1" applyFont="1" applyNumberFormat="1" applyFill="1">
      <alignment horizontal="center"/>
    </xf>
    <xf numFmtId="10" fontId="5" fillId="7" borderId="2" xfId="0" applyAlignment="1" applyBorder="1" applyFont="1" applyNumberFormat="1" applyFill="1">
      <alignment horizontal="center"/>
    </xf>
    <xf numFmtId="166" fontId="5" fillId="0" borderId="2" xfId="0" applyAlignment="1" applyBorder="1" applyFont="1" applyNumberFormat="1">
      <alignment horizontal="center" vertical="center" wrapText="1"/>
    </xf>
    <xf numFmtId="166" fontId="5" fillId="6" borderId="2" xfId="0" applyAlignment="1" applyBorder="1" applyFont="1" applyNumberFormat="1" applyFill="1">
      <alignment horizontal="center"/>
    </xf>
    <xf numFmtId="164" fontId="5" fillId="5" borderId="2" xfId="0" applyAlignment="1" applyBorder="1" applyFont="1" applyNumberFormat="1" applyFill="1">
      <alignment horizontal="center"/>
    </xf>
    <xf numFmtId="171" fontId="5" fillId="8" borderId="6" xfId="0" applyBorder="1" applyFont="1" applyNumberFormat="1" applyFill="1"/>
    <xf numFmtId="166" fontId="5" fillId="8" borderId="1" xfId="0" applyBorder="1" applyFont="1" applyNumberFormat="1" applyFill="1"/>
    <xf numFmtId="166" fontId="23" fillId="0" borderId="2" xfId="0" applyAlignment="1" applyBorder="1" applyFont="1" applyNumberFormat="1">
      <alignment horizontal="center" vertical="center" wrapText="1"/>
    </xf>
    <xf numFmtId="164" fontId="23" fillId="6" borderId="2" xfId="0" applyAlignment="1" applyBorder="1" applyFont="1" applyNumberFormat="1" applyFill="1">
      <alignment horizontal="center"/>
    </xf>
    <xf numFmtId="164" fontId="23" fillId="5" borderId="2" xfId="0" applyAlignment="1" applyBorder="1" applyFont="1" applyNumberFormat="1" applyFill="1">
      <alignment horizontal="center"/>
    </xf>
    <xf numFmtId="164" fontId="23" fillId="7" borderId="2" xfId="0" applyAlignment="1" applyBorder="1" applyFont="1" applyNumberFormat="1" applyFill="1">
      <alignment horizontal="center"/>
    </xf>
    <xf numFmtId="10" fontId="23" fillId="7" borderId="2" xfId="0" applyAlignment="1" applyBorder="1" applyFont="1" applyNumberFormat="1" applyFill="1">
      <alignment horizontal="center"/>
    </xf>
    <xf numFmtId="0" fontId="23" fillId="0" borderId="14" xfId="0" applyAlignment="1" applyBorder="1" applyFont="1">
      <alignment horizontal="left"/>
    </xf>
    <xf numFmtId="171" fontId="5" fillId="0" borderId="15" xfId="0" applyAlignment="1" applyBorder="1" applyFont="1" applyNumberFormat="1">
      <alignment wrapText="1"/>
    </xf>
    <xf numFmtId="0" fontId="23" fillId="0" borderId="15" xfId="0" applyBorder="1" applyFont="1"/>
    <xf numFmtId="0" fontId="5" fillId="0" borderId="6" xfId="0" applyAlignment="1" applyBorder="1" applyFont="1">
      <alignment horizontal="left"/>
    </xf>
    <xf numFmtId="0" fontId="23" fillId="0" borderId="8" xfId="0" applyBorder="1" applyFont="1"/>
    <xf numFmtId="166" fontId="5" fillId="0" borderId="13" xfId="0" applyAlignment="1" applyBorder="1" applyFont="1" applyNumberFormat="1">
      <alignment horizontal="center" vertical="center" wrapText="1"/>
    </xf>
    <xf numFmtId="166" fontId="5" fillId="6" borderId="13" xfId="0" applyAlignment="1" applyBorder="1" applyFont="1" applyNumberFormat="1" applyFill="1">
      <alignment horizontal="center"/>
    </xf>
    <xf numFmtId="164" fontId="5" fillId="5" borderId="13" xfId="0" applyAlignment="1" applyBorder="1" applyFont="1" applyNumberFormat="1" applyFill="1">
      <alignment horizontal="center"/>
    </xf>
    <xf numFmtId="164" fontId="5" fillId="7" borderId="13" xfId="0" applyAlignment="1" applyBorder="1" applyFont="1" applyNumberFormat="1" applyFill="1">
      <alignment horizontal="center"/>
    </xf>
    <xf numFmtId="0" fontId="5" fillId="7" borderId="12" xfId="0" applyAlignment="1" applyBorder="1" applyFont="1" applyFill="1">
      <alignment horizontal="center"/>
    </xf>
    <xf numFmtId="0" fontId="11" fillId="0" borderId="0" xfId="0" applyAlignment="1" applyFont="1">
      <alignment horizontal="center" vertical="center" wrapText="1"/>
    </xf>
    <xf numFmtId="0" fontId="23" fillId="0" borderId="14" xfId="0" applyBorder="1" applyFont="1"/>
    <xf numFmtId="0" fontId="9" fillId="0" borderId="14" xfId="0" applyBorder="1" applyFont="1"/>
    <xf numFmtId="164" fontId="26" fillId="0" borderId="0" xfId="0" applyAlignment="1" applyFont="1" applyNumberFormat="1">
      <alignment horizontal="center"/>
    </xf>
    <xf numFmtId="0" fontId="23" fillId="0" borderId="9" xfId="0" applyBorder="1" applyFont="1"/>
    <xf numFmtId="0" fontId="23" fillId="0" borderId="11" xfId="0" applyBorder="1" applyFont="1"/>
    <xf numFmtId="166" fontId="5" fillId="0" borderId="11" xfId="0" applyAlignment="1" applyBorder="1" applyFont="1" applyNumberFormat="1">
      <alignment horizontal="center" vertical="center" wrapText="1"/>
    </xf>
    <xf numFmtId="164" fontId="5" fillId="7" borderId="11" xfId="0" applyAlignment="1" applyBorder="1" applyFont="1" applyNumberFormat="1" applyFill="1">
      <alignment horizontal="center"/>
    </xf>
    <xf numFmtId="10" fontId="5" fillId="7" borderId="11" xfId="0" applyAlignment="1" applyBorder="1" applyFont="1" applyNumberFormat="1" applyFill="1">
      <alignment horizontal="center"/>
    </xf>
    <xf numFmtId="166" fontId="5" fillId="0" borderId="16" xfId="0" applyAlignment="1" applyBorder="1" applyFont="1" applyNumberFormat="1">
      <alignment horizontal="center" vertical="center" wrapText="1"/>
    </xf>
    <xf numFmtId="166" fontId="5" fillId="6" borderId="16" xfId="0" applyAlignment="1" applyBorder="1" applyFont="1" applyNumberFormat="1" applyFill="1">
      <alignment horizontal="center"/>
    </xf>
    <xf numFmtId="164" fontId="5" fillId="5" borderId="16" xfId="0" applyAlignment="1" applyBorder="1" applyFont="1" applyNumberFormat="1" applyFill="1">
      <alignment horizontal="center"/>
    </xf>
    <xf numFmtId="164" fontId="5" fillId="7" borderId="16" xfId="0" applyAlignment="1" applyBorder="1" applyFont="1" applyNumberFormat="1" applyFill="1">
      <alignment horizontal="center"/>
    </xf>
    <xf numFmtId="10" fontId="5" fillId="7" borderId="17" xfId="0" applyAlignment="1" applyBorder="1" applyFont="1" applyNumberFormat="1" applyFill="1">
      <alignment horizontal="center"/>
    </xf>
    <xf numFmtId="164" fontId="22" fillId="6" borderId="2" xfId="0" applyAlignment="1" applyBorder="1" applyFont="1" applyNumberFormat="1" applyFill="1">
      <alignment horizontal="center" vertical="center"/>
    </xf>
    <xf numFmtId="164" fontId="22" fillId="5" borderId="2" xfId="0" applyAlignment="1" applyBorder="1" applyFont="1" applyNumberFormat="1" applyFill="1">
      <alignment horizontal="center" vertical="center"/>
    </xf>
    <xf numFmtId="164" fontId="11" fillId="0" borderId="0" xfId="0" applyAlignment="1" applyFont="1" applyNumberFormat="1">
      <alignment horizontal="center" vertical="center"/>
    </xf>
    <xf numFmtId="164" fontId="22" fillId="7" borderId="2" xfId="0" applyAlignment="1" applyBorder="1" applyFont="1" applyNumberFormat="1" applyFill="1">
      <alignment horizontal="center" vertical="center"/>
    </xf>
    <xf numFmtId="10" fontId="22" fillId="7" borderId="2" xfId="0" applyAlignment="1" applyBorder="1" applyFont="1" applyNumberFormat="1" applyFill="1">
      <alignment horizontal="center" vertical="center"/>
    </xf>
    <xf numFmtId="164" fontId="11" fillId="0" borderId="0" xfId="0" applyAlignment="1" applyFont="1" applyNumberFormat="1">
      <alignment horizontal="center" vertical="center" wrapText="1"/>
    </xf>
    <xf numFmtId="164" fontId="22" fillId="6" borderId="14" xfId="0" applyAlignment="1" applyBorder="1" applyFont="1" applyNumberFormat="1" applyFill="1">
      <alignment horizontal="center" vertical="center"/>
    </xf>
    <xf numFmtId="164" fontId="22" fillId="5" borderId="14" xfId="0" applyAlignment="1" applyBorder="1" applyFont="1" applyNumberFormat="1" applyFill="1">
      <alignment horizontal="center" vertical="center"/>
    </xf>
    <xf numFmtId="164" fontId="22" fillId="7" borderId="14" xfId="0" applyAlignment="1" applyBorder="1" applyFont="1" applyNumberFormat="1" applyFill="1">
      <alignment horizontal="center" vertical="center"/>
    </xf>
    <xf numFmtId="171" fontId="9" fillId="0" borderId="0" xfId="0" applyAlignment="1" applyFont="1" applyNumberFormat="1">
      <alignment horizontal="center" vertical="center" wrapText="1"/>
    </xf>
    <xf numFmtId="166" fontId="5" fillId="5" borderId="2" xfId="0" applyAlignment="1" applyBorder="1" applyFont="1" applyNumberFormat="1" applyFill="1">
      <alignment horizontal="center"/>
    </xf>
    <xf numFmtId="0" fontId="5" fillId="0" borderId="2" xfId="0" applyBorder="1" applyFont="1" applyProtection="1">
      <protection locked="0"/>
    </xf>
    <xf numFmtId="0" fontId="5" fillId="0" borderId="18" xfId="0" applyBorder="1" applyFont="1" applyProtection="1">
      <protection locked="0"/>
    </xf>
    <xf numFmtId="166" fontId="5" fillId="0" borderId="18" xfId="0" applyAlignment="1" applyBorder="1" applyFont="1" applyNumberFormat="1">
      <alignment horizontal="center" vertical="center" wrapText="1"/>
    </xf>
    <xf numFmtId="164" fontId="5" fillId="2" borderId="18" xfId="0" applyAlignment="1" applyBorder="1" applyFont="1" applyNumberFormat="1" applyFill="1">
      <alignment horizontal="center"/>
    </xf>
    <xf numFmtId="166" fontId="5" fillId="0" borderId="0" xfId="0" applyAlignment="1" applyFont="1" applyNumberFormat="1">
      <alignment horizontal="center"/>
    </xf>
    <xf numFmtId="10" fontId="5" fillId="0" borderId="0" xfId="0" applyAlignment="1" applyFont="1" applyNumberFormat="1">
      <alignment horizontal="center"/>
    </xf>
    <xf numFmtId="0" fontId="25" fillId="0" borderId="2" xfId="0" applyBorder="1" applyFont="1" applyProtection="1">
      <protection locked="0"/>
    </xf>
    <xf numFmtId="166" fontId="23" fillId="0" borderId="2" xfId="0" applyBorder="1" applyFont="1" applyNumberFormat="1"/>
    <xf numFmtId="166" fontId="5" fillId="0" borderId="0" xfId="0" applyFont="1" applyNumberFormat="1"/>
    <xf numFmtId="0" fontId="23" fillId="0" borderId="16" xfId="0" applyBorder="1" applyFont="1"/>
    <xf numFmtId="166" fontId="5" fillId="0" borderId="16" xfId="0" applyBorder="1" applyFont="1" applyNumberFormat="1"/>
    <xf numFmtId="3" fontId="5" fillId="0" borderId="0" xfId="0" applyAlignment="1" applyFont="1" applyNumberFormat="1">
      <alignment horizontal="center"/>
    </xf>
    <xf numFmtId="0" fontId="23" fillId="0" borderId="7" xfId="0" applyAlignment="1" applyBorder="1" applyFont="1">
      <alignment vertical="center"/>
    </xf>
    <xf numFmtId="166" fontId="22" fillId="0" borderId="2" xfId="0" applyAlignment="1" applyBorder="1" applyFont="1" applyNumberFormat="1">
      <alignment vertical="center"/>
    </xf>
    <xf numFmtId="0" fontId="10" fillId="0" borderId="0" xfId="0" applyAlignment="1" applyFont="1">
      <alignment horizontal="center" vertical="center"/>
    </xf>
    <xf numFmtId="0" fontId="5" fillId="0" borderId="19" xfId="0" applyBorder="1" applyFont="1"/>
    <xf numFmtId="0" fontId="23" fillId="0" borderId="20" xfId="0" applyBorder="1" applyFont="1"/>
    <xf numFmtId="0" fontId="5" fillId="0" borderId="20" xfId="0" applyBorder="1" applyFont="1"/>
    <xf numFmtId="0" fontId="11" fillId="0" borderId="20" xfId="0" applyBorder="1" applyFont="1"/>
    <xf numFmtId="0" fontId="5" fillId="0" borderId="21" xfId="0" applyBorder="1" applyFont="1"/>
    <xf numFmtId="0" fontId="5" fillId="9" borderId="2" xfId="0" applyBorder="1" applyFont="1" applyFill="1"/>
    <xf numFmtId="0" fontId="23" fillId="9" borderId="2" xfId="0" applyBorder="1" applyFont="1" applyFill="1"/>
    <xf numFmtId="0" fontId="5" fillId="9" borderId="2" xfId="0" applyBorder="1" applyFont="1" applyFill="1" quotePrefix="1"/>
    <xf numFmtId="1" fontId="15" fillId="9" borderId="2" xfId="0" applyAlignment="1" applyBorder="1" applyFont="1" applyNumberFormat="1" applyFill="1">
      <alignment horizontal="left"/>
    </xf>
    <xf numFmtId="0" fontId="15" fillId="9" borderId="2" xfId="0" applyAlignment="1" applyBorder="1" applyFont="1" applyFill="1">
      <alignment horizontal="left"/>
    </xf>
    <xf numFmtId="4" fontId="15" fillId="9" borderId="2" xfId="0" applyAlignment="1" applyBorder="1" applyFont="1" applyNumberFormat="1" applyFill="1">
      <alignment horizontal="left"/>
    </xf>
    <xf numFmtId="0" fontId="15" fillId="9" borderId="2" xfId="0" applyBorder="1" applyFont="1" applyFill="1"/>
    <xf numFmtId="0" fontId="11" fillId="9" borderId="2" xfId="0" applyBorder="1" applyFont="1" applyFill="1"/>
    <xf numFmtId="0" fontId="15" fillId="10" borderId="2" xfId="0" applyAlignment="1" applyBorder="1" applyFont="1" applyFill="1">
      <alignment horizontal="center" vertical="center" wrapText="1"/>
    </xf>
    <xf numFmtId="0" fontId="10" fillId="0" borderId="2" xfId="0" applyBorder="1" applyFont="1"/>
    <xf numFmtId="0" fontId="10" fillId="11" borderId="2" xfId="0" applyBorder="1" applyFont="1" applyFill="1"/>
    <xf numFmtId="164" fontId="10" fillId="11" borderId="2" xfId="0" applyAlignment="1" applyBorder="1" applyFont="1" applyNumberFormat="1" applyFill="1">
      <alignment horizontal="center"/>
    </xf>
    <xf numFmtId="171" fontId="11" fillId="0" borderId="2" xfId="8" applyAlignment="1" applyBorder="1" applyFont="1" applyNumberFormat="1">
      <alignment horizontal="center"/>
    </xf>
    <xf numFmtId="164" fontId="22" fillId="12" borderId="2" xfId="0" applyAlignment="1" applyBorder="1" applyFont="1" applyNumberFormat="1" applyFill="1">
      <alignment horizontal="right" vertical="center" wrapText="1"/>
    </xf>
    <xf numFmtId="0" fontId="15" fillId="10" borderId="2" xfId="0" applyAlignment="1" applyBorder="1" applyFont="1" applyFill="1">
      <alignment horizontal="left" vertical="center" wrapText="1"/>
    </xf>
    <xf numFmtId="0" fontId="15" fillId="10" borderId="14" xfId="0" applyAlignment="1" applyBorder="1" applyFont="1" applyFill="1">
      <alignment horizontal="center" vertical="center" wrapText="1"/>
    </xf>
    <xf numFmtId="1" fontId="15" fillId="13" borderId="7" xfId="0" applyAlignment="1" applyBorder="1" applyFont="1" applyNumberFormat="1" applyFill="1">
      <alignment horizontal="left"/>
    </xf>
    <xf numFmtId="0" fontId="15" fillId="13" borderId="7" xfId="0" applyAlignment="1" applyBorder="1" applyFont="1" applyFill="1">
      <alignment horizontal="left"/>
    </xf>
    <xf numFmtId="166" fontId="15" fillId="14" borderId="7" xfId="0" applyAlignment="1" applyBorder="1" applyFont="1" applyNumberFormat="1" applyFill="1" applyProtection="1">
      <alignment horizontal="right"/>
      <protection locked="0"/>
    </xf>
    <xf numFmtId="0" fontId="20" fillId="4" borderId="6" xfId="0" applyAlignment="1" applyBorder="1" applyFont="1" applyFill="1">
      <alignment vertical="center"/>
    </xf>
    <xf numFmtId="0" fontId="11" fillId="4" borderId="0" xfId="0" applyAlignment="1" applyFont="1" applyFill="1">
      <alignment vertical="center"/>
    </xf>
    <xf numFmtId="0" fontId="11" fillId="4" borderId="1" xfId="0" applyAlignment="1" applyBorder="1" applyFont="1" applyFill="1">
      <alignment vertical="center"/>
    </xf>
    <xf numFmtId="0" fontId="15" fillId="4" borderId="6" xfId="0" applyAlignment="1" applyBorder="1" applyFont="1" applyFill="1">
      <alignment vertical="center"/>
    </xf>
    <xf numFmtId="0" fontId="13" fillId="2" borderId="13" xfId="0" applyAlignment="1" applyBorder="1" applyFont="1" applyFill="1">
      <alignment wrapText="1"/>
    </xf>
    <xf numFmtId="0" fontId="29" fillId="10" borderId="2" xfId="0" applyAlignment="1" applyBorder="1" applyFont="1" applyFill="1">
      <alignment horizontal="center" vertical="center" wrapText="1"/>
    </xf>
    <xf numFmtId="1" fontId="29" fillId="10" borderId="2" xfId="0" applyAlignment="1" applyBorder="1" applyFont="1" applyNumberFormat="1" applyFill="1">
      <alignment horizontal="center" vertical="center" wrapText="1"/>
    </xf>
    <xf numFmtId="168" fontId="29" fillId="10" borderId="2" xfId="6" applyAlignment="1" applyBorder="1" applyFont="1" applyNumberFormat="1" applyFill="1" applyProtection="1">
      <alignment horizontal="center" vertical="center" wrapText="1"/>
    </xf>
    <xf numFmtId="168" fontId="29" fillId="10" borderId="8" xfId="6" applyAlignment="1" applyBorder="1" applyFont="1" applyNumberFormat="1" applyFill="1" applyProtection="1">
      <alignment horizontal="center" vertical="center" wrapText="1"/>
    </xf>
    <xf numFmtId="168" fontId="29" fillId="15" borderId="2" xfId="0" applyAlignment="1" applyBorder="1" applyFont="1" applyNumberFormat="1" applyFill="1">
      <alignment horizontal="center" vertical="center" wrapText="1"/>
    </xf>
    <xf numFmtId="168" fontId="29" fillId="10" borderId="2" xfId="0" applyAlignment="1" applyBorder="1" applyFont="1" applyNumberFormat="1" applyFill="1">
      <alignment horizontal="center" vertical="center" wrapText="1"/>
    </xf>
    <xf numFmtId="10" fontId="29" fillId="15" borderId="2" xfId="7" applyAlignment="1" applyBorder="1" applyFont="1" applyNumberFormat="1" applyFill="1" applyProtection="1">
      <alignment horizontal="center" vertical="center" wrapText="1"/>
    </xf>
    <xf numFmtId="10" fontId="29" fillId="10" borderId="2" xfId="7" applyAlignment="1" applyBorder="1" applyFont="1" applyNumberFormat="1" applyFill="1" applyProtection="1">
      <alignment horizontal="center" vertical="center" wrapText="1"/>
    </xf>
    <xf numFmtId="168" fontId="29" fillId="0" borderId="2" xfId="0" applyAlignment="1" applyBorder="1" applyFont="1" applyNumberFormat="1">
      <alignment horizontal="center" vertical="center" wrapText="1"/>
    </xf>
    <xf numFmtId="164" fontId="11" fillId="0" borderId="2" xfId="0" applyBorder="1" applyFont="1" applyNumberFormat="1"/>
    <xf numFmtId="164" fontId="10" fillId="0" borderId="2" xfId="0" applyBorder="1" applyFont="1" applyNumberFormat="1"/>
    <xf numFmtId="0" fontId="13" fillId="2" borderId="13" xfId="0" applyBorder="1" applyFont="1" applyFill="1"/>
    <xf numFmtId="166" fontId="11" fillId="2" borderId="0" xfId="0" applyFont="1" applyNumberFormat="1" applyFill="1"/>
    <xf numFmtId="10" fontId="22" fillId="7" borderId="0" xfId="0" applyAlignment="1" applyFont="1" applyNumberFormat="1" applyFill="1">
      <alignment horizontal="center" vertical="center"/>
    </xf>
    <xf numFmtId="10" fontId="22" fillId="7" borderId="14" xfId="0" applyAlignment="1" applyBorder="1" applyFont="1" applyNumberFormat="1" applyFill="1">
      <alignment horizontal="center" vertical="center"/>
    </xf>
    <xf numFmtId="164" fontId="22" fillId="6" borderId="0" xfId="0" applyAlignment="1" applyFont="1" applyNumberFormat="1" applyFill="1">
      <alignment horizontal="center" vertical="center"/>
    </xf>
    <xf numFmtId="164" fontId="22" fillId="5" borderId="0" xfId="0" applyAlignment="1" applyFont="1" applyNumberFormat="1" applyFill="1">
      <alignment horizontal="center" vertical="center"/>
    </xf>
    <xf numFmtId="164" fontId="22" fillId="7" borderId="0" xfId="0" applyAlignment="1" applyFont="1" applyNumberFormat="1" applyFill="1">
      <alignment horizontal="center" vertical="center"/>
    </xf>
    <xf numFmtId="0" fontId="23" fillId="0" borderId="0" xfId="0" applyAlignment="1" applyFont="1">
      <alignment vertical="center" wrapText="1"/>
    </xf>
    <xf numFmtId="0" fontId="27" fillId="0" borderId="0" xfId="0" applyAlignment="1" applyFont="1">
      <alignment vertical="center" wrapText="1"/>
    </xf>
    <xf numFmtId="0" fontId="23" fillId="0" borderId="2" xfId="0" applyAlignment="1" applyBorder="1" applyFont="1">
      <alignment vertical="center" wrapText="1"/>
    </xf>
    <xf numFmtId="0" fontId="27" fillId="0" borderId="2" xfId="0" applyAlignment="1" applyBorder="1" applyFont="1">
      <alignment vertical="center" wrapText="1"/>
    </xf>
    <xf numFmtId="164" fontId="11" fillId="0" borderId="2" xfId="0" applyAlignment="1" applyBorder="1" applyFont="1" applyNumberFormat="1">
      <alignment horizontal="center" vertical="center"/>
    </xf>
    <xf numFmtId="166" fontId="5" fillId="0" borderId="7" xfId="0" applyAlignment="1" applyBorder="1" applyFont="1" applyNumberFormat="1">
      <alignment horizontal="center" vertical="center" wrapText="1"/>
    </xf>
    <xf numFmtId="166" fontId="5" fillId="0" borderId="0" xfId="0" applyAlignment="1" applyFont="1" applyNumberFormat="1">
      <alignment horizontal="center" vertical="center" wrapText="1"/>
    </xf>
    <xf numFmtId="166" fontId="23" fillId="0" borderId="0" xfId="0" applyAlignment="1" applyFont="1" applyNumberFormat="1">
      <alignment horizontal="center"/>
    </xf>
    <xf numFmtId="3" fontId="23" fillId="0" borderId="0" xfId="0" applyAlignment="1" applyFont="1" applyNumberFormat="1">
      <alignment horizontal="center"/>
    </xf>
    <xf numFmtId="10" fontId="23" fillId="0" borderId="0" xfId="0" applyAlignment="1" applyFont="1" applyNumberFormat="1">
      <alignment horizontal="center"/>
    </xf>
    <xf numFmtId="0" fontId="14" fillId="9" borderId="2" xfId="0" applyAlignment="1" applyBorder="1" applyFont="1" applyFill="1">
      <alignment horizontal="left"/>
    </xf>
    <xf numFmtId="4" fontId="10" fillId="11" borderId="2" xfId="0" applyAlignment="1" applyBorder="1" applyFont="1" applyNumberFormat="1" applyFill="1">
      <alignment horizontal="center"/>
    </xf>
    <xf numFmtId="4" fontId="11" fillId="0" borderId="2" xfId="1" applyAlignment="1" applyBorder="1" applyFont="1" applyNumberFormat="1">
      <alignment horizontal="center"/>
    </xf>
    <xf numFmtId="1" fontId="14" fillId="9" borderId="2" xfId="0" applyAlignment="1" applyBorder="1" applyFont="1" applyNumberFormat="1" applyFill="1">
      <alignment horizontal="left"/>
    </xf>
    <xf numFmtId="1" fontId="14" fillId="13" borderId="7" xfId="0" applyAlignment="1" applyBorder="1" applyFont="1" applyNumberFormat="1" applyFill="1">
      <alignment horizontal="left"/>
    </xf>
    <xf numFmtId="0" fontId="32" fillId="0" borderId="0" xfId="0" applyFont="1"/>
    <xf numFmtId="0" fontId="14" fillId="13" borderId="7" xfId="0" applyAlignment="1" applyBorder="1" applyFont="1" applyFill="1">
      <alignment horizontal="left"/>
    </xf>
    <xf numFmtId="0" fontId="5" fillId="0" borderId="7" xfId="0" applyBorder="1" applyFont="1" applyProtection="1">
      <protection locked="0"/>
    </xf>
    <xf numFmtId="164" fontId="5" fillId="6" borderId="7" xfId="0" applyAlignment="1" applyBorder="1" applyFont="1" applyNumberFormat="1" applyFill="1">
      <alignment horizontal="center"/>
    </xf>
    <xf numFmtId="0" fontId="25" fillId="0" borderId="2" xfId="0" applyAlignment="1" applyBorder="1" applyFont="1" applyProtection="1">
      <alignment wrapText="1"/>
      <protection locked="0"/>
    </xf>
    <xf numFmtId="0" fontId="5" fillId="16" borderId="2" xfId="0" applyAlignment="1" applyBorder="1" applyFont="1" applyFill="1">
      <alignment horizontal="center" vertical="center" wrapText="1"/>
    </xf>
    <xf numFmtId="177" fontId="11" fillId="2" borderId="2" xfId="0" applyAlignment="1" applyBorder="1" applyFont="1" applyNumberFormat="1" applyFill="1">
      <alignment horizontal="center"/>
    </xf>
    <xf numFmtId="177" fontId="11" fillId="2" borderId="2" xfId="1" applyAlignment="1" applyBorder="1" applyFont="1" applyNumberFormat="1" applyFill="1">
      <alignment horizontal="center"/>
    </xf>
    <xf numFmtId="166" fontId="34" fillId="2" borderId="0" xfId="0" applyFont="1" applyNumberFormat="1" applyFill="1"/>
    <xf numFmtId="177" fontId="11" fillId="2" borderId="0" xfId="0" applyAlignment="1" applyFont="1" applyNumberFormat="1" applyFill="1">
      <alignment horizontal="center"/>
    </xf>
    <xf numFmtId="177" fontId="10" fillId="2" borderId="2" xfId="0" applyAlignment="1" applyBorder="1" applyFont="1" applyNumberFormat="1" applyFill="1">
      <alignment horizontal="center"/>
    </xf>
    <xf numFmtId="0" fontId="29" fillId="10" borderId="14" xfId="0" applyAlignment="1" applyBorder="1" applyFont="1" applyFill="1">
      <alignment horizontal="center" vertical="center" wrapText="1"/>
    </xf>
    <xf numFmtId="0" fontId="29" fillId="2" borderId="0" xfId="0" applyFont="1" applyFill="1"/>
    <xf numFmtId="0" fontId="29" fillId="2" borderId="0" xfId="0" applyAlignment="1" applyFont="1" applyFill="1">
      <alignment horizontal="left"/>
    </xf>
    <xf numFmtId="0" fontId="29" fillId="2" borderId="0" xfId="0" applyAlignment="1" applyFont="1" applyFill="1">
      <alignment horizontal="center"/>
    </xf>
    <xf numFmtId="0" fontId="33" fillId="2" borderId="0" xfId="0" applyFont="1" applyFill="1"/>
    <xf numFmtId="0" fontId="29" fillId="2" borderId="3" xfId="0" applyBorder="1" applyFont="1" applyFill="1"/>
    <xf numFmtId="0" fontId="29" fillId="2" borderId="4" xfId="0" applyAlignment="1" applyBorder="1" applyFont="1" applyFill="1">
      <alignment horizontal="left"/>
    </xf>
    <xf numFmtId="0" fontId="29" fillId="2" borderId="4" xfId="0" applyAlignment="1" applyBorder="1" applyFont="1" applyFill="1">
      <alignment horizontal="center"/>
    </xf>
    <xf numFmtId="0" fontId="29" fillId="2" borderId="4" xfId="0" applyBorder="1" applyFont="1" applyFill="1"/>
    <xf numFmtId="0" fontId="29" fillId="2" borderId="5" xfId="0" applyBorder="1" applyFont="1" applyFill="1"/>
    <xf numFmtId="0" fontId="36" fillId="2" borderId="0" xfId="0" applyFont="1" applyFill="1"/>
    <xf numFmtId="0" fontId="29" fillId="2" borderId="6" xfId="0" applyBorder="1" applyFont="1" applyFill="1"/>
    <xf numFmtId="0" fontId="37" fillId="2" borderId="0" xfId="0" applyAlignment="1" applyFont="1" applyFill="1">
      <alignment vertical="center"/>
    </xf>
    <xf numFmtId="0" fontId="29" fillId="2" borderId="1" xfId="0" applyBorder="1" applyFont="1" applyFill="1"/>
    <xf numFmtId="0" fontId="1" fillId="2" borderId="0" xfId="0" applyAlignment="1" applyFont="1" applyFill="1">
      <alignment vertical="center"/>
    </xf>
    <xf numFmtId="0" fontId="38" fillId="0" borderId="0" xfId="0" applyAlignment="1" applyFont="1">
      <alignment vertical="center"/>
    </xf>
    <xf numFmtId="166" fontId="29" fillId="0" borderId="0" xfId="0" applyAlignment="1" applyFont="1" applyNumberFormat="1">
      <alignment vertical="center" wrapText="1"/>
    </xf>
    <xf numFmtId="0" fontId="38" fillId="0" borderId="0" xfId="0" applyAlignment="1" applyFont="1">
      <alignment vertical="center" wrapText="1"/>
    </xf>
    <xf numFmtId="10" fontId="29" fillId="0" borderId="0" xfId="4" applyAlignment="1" applyFont="1" applyNumberFormat="1">
      <alignment vertical="center"/>
    </xf>
    <xf numFmtId="0" fontId="29" fillId="0" borderId="0" xfId="0" applyAlignment="1" applyFont="1">
      <alignment horizontal="center" vertical="center"/>
    </xf>
    <xf numFmtId="0" fontId="38" fillId="0" borderId="22" xfId="0" applyAlignment="1" applyBorder="1" applyFont="1">
      <alignment horizontal="center" vertical="center" wrapText="1"/>
    </xf>
    <xf numFmtId="0" fontId="38" fillId="2" borderId="23" xfId="4" applyAlignment="1" applyBorder="1" applyFont="1" applyFill="1">
      <alignment horizontal="center" vertical="center" wrapText="1"/>
    </xf>
    <xf numFmtId="166" fontId="29" fillId="14" borderId="22" xfId="4" applyAlignment="1" applyBorder="1" applyFont="1" applyNumberFormat="1" applyFill="1">
      <alignment horizontal="center" vertical="center" wrapText="1"/>
    </xf>
    <xf numFmtId="0" fontId="38" fillId="2" borderId="0" xfId="4" applyAlignment="1" applyFont="1" applyFill="1">
      <alignment horizontal="left" vertical="center"/>
    </xf>
    <xf numFmtId="0" fontId="38" fillId="2" borderId="0" xfId="4" applyAlignment="1" applyFont="1" applyFill="1">
      <alignment horizontal="center" vertical="center"/>
    </xf>
    <xf numFmtId="0" fontId="39" fillId="2" borderId="0" xfId="4" applyAlignment="1" applyFont="1" applyFill="1">
      <alignment horizontal="left"/>
    </xf>
    <xf numFmtId="0" fontId="40" fillId="2" borderId="0" xfId="4" applyAlignment="1" applyFont="1" applyFill="1">
      <alignment horizontal="center"/>
    </xf>
    <xf numFmtId="0" fontId="0" fillId="2" borderId="0" xfId="0" applyFont="1" applyFill="1"/>
    <xf numFmtId="0" fontId="40" fillId="2" borderId="0" xfId="4" applyFont="1" applyFill="1"/>
    <xf numFmtId="3" fontId="1" fillId="2" borderId="0" xfId="0" applyAlignment="1" applyFont="1" applyNumberFormat="1" applyFill="1">
      <alignment vertical="center"/>
    </xf>
    <xf numFmtId="0" fontId="29" fillId="2" borderId="24" xfId="4" applyAlignment="1" applyBorder="1" applyFont="1" applyFill="1">
      <alignment vertical="center" wrapText="1"/>
    </xf>
    <xf numFmtId="0" fontId="40" fillId="2" borderId="22" xfId="4" applyAlignment="1" applyBorder="1" applyFont="1" applyFill="1">
      <alignment horizontal="center" vertical="center"/>
    </xf>
    <xf numFmtId="0" fontId="41" fillId="17" borderId="23" xfId="4" applyBorder="1" applyFont="1" applyFill="1"/>
    <xf numFmtId="0" fontId="41" fillId="17" borderId="25" xfId="4" applyBorder="1" applyFont="1" applyFill="1"/>
    <xf numFmtId="3" fontId="0" fillId="17" borderId="25" xfId="0" applyAlignment="1" applyBorder="1" applyFont="1" applyNumberFormat="1" applyFill="1">
      <alignment vertical="center"/>
    </xf>
    <xf numFmtId="0" fontId="29" fillId="17" borderId="26" xfId="0" applyBorder="1" applyFont="1" applyFill="1"/>
    <xf numFmtId="0" fontId="38" fillId="2" borderId="4" xfId="4" applyAlignment="1" applyBorder="1" applyFont="1" applyFill="1">
      <alignment horizontal="center" vertical="center" wrapText="1"/>
    </xf>
    <xf numFmtId="0" fontId="38" fillId="2" borderId="3" xfId="4" applyAlignment="1" applyBorder="1" applyFont="1" applyFill="1">
      <alignment horizontal="center" vertical="center" wrapText="1"/>
    </xf>
    <xf numFmtId="0" fontId="38" fillId="2" borderId="5" xfId="4" applyAlignment="1" applyBorder="1" applyFont="1" applyFill="1">
      <alignment horizontal="center" vertical="center" wrapText="1"/>
    </xf>
    <xf numFmtId="0" fontId="38" fillId="2" borderId="0" xfId="4" applyAlignment="1" applyFont="1" applyFill="1">
      <alignment horizontal="center" vertical="center" wrapText="1"/>
    </xf>
    <xf numFmtId="0" fontId="38" fillId="2" borderId="22" xfId="4" applyAlignment="1" applyBorder="1" applyFont="1" applyFill="1">
      <alignment horizontal="center" vertical="center" wrapText="1"/>
    </xf>
    <xf numFmtId="0" fontId="38" fillId="2" borderId="24" xfId="4" applyAlignment="1" applyBorder="1" applyFont="1" applyFill="1">
      <alignment horizontal="center" vertical="center" wrapText="1"/>
    </xf>
    <xf numFmtId="0" fontId="29" fillId="2" borderId="27" xfId="4" applyAlignment="1" applyBorder="1" applyFont="1" applyFill="1">
      <alignment horizontal="left" vertical="center" wrapText="1"/>
    </xf>
    <xf numFmtId="164" fontId="29" fillId="13" borderId="28" xfId="4" applyAlignment="1" applyBorder="1" applyFont="1" applyNumberFormat="1" applyFill="1">
      <alignment horizontal="center" vertical="center" wrapText="1"/>
    </xf>
    <xf numFmtId="10" fontId="29" fillId="13" borderId="28" xfId="7" applyAlignment="1" applyBorder="1" applyFont="1" applyNumberFormat="1" applyFill="1" applyProtection="1">
      <alignment horizontal="center" vertical="center"/>
    </xf>
    <xf numFmtId="0" fontId="29" fillId="2" borderId="16" xfId="4" applyAlignment="1" applyBorder="1" applyFont="1" applyFill="1">
      <alignment horizontal="left" vertical="center" wrapText="1"/>
    </xf>
    <xf numFmtId="164" fontId="29" fillId="13" borderId="29" xfId="4" applyAlignment="1" applyBorder="1" applyFont="1" applyNumberFormat="1" applyFill="1">
      <alignment horizontal="center" vertical="center" wrapText="1"/>
    </xf>
    <xf numFmtId="10" fontId="29" fillId="13" borderId="29" xfId="7" applyAlignment="1" applyBorder="1" applyFont="1" applyNumberFormat="1" applyFill="1" applyProtection="1">
      <alignment horizontal="center" vertical="center"/>
    </xf>
    <xf numFmtId="0" fontId="29" fillId="2" borderId="30" xfId="4" applyAlignment="1" applyBorder="1" applyFont="1" applyFill="1">
      <alignment horizontal="left" vertical="center" wrapText="1"/>
    </xf>
    <xf numFmtId="164" fontId="29" fillId="13" borderId="31" xfId="4" applyAlignment="1" applyBorder="1" applyFont="1" applyNumberFormat="1" applyFill="1">
      <alignment horizontal="center" vertical="center" wrapText="1"/>
    </xf>
    <xf numFmtId="10" fontId="29" fillId="13" borderId="31" xfId="7" applyAlignment="1" applyBorder="1" applyFont="1" applyNumberFormat="1" applyFill="1" applyProtection="1">
      <alignment horizontal="center" vertical="center"/>
    </xf>
    <xf numFmtId="0" fontId="38" fillId="2" borderId="23" xfId="4" applyAlignment="1" applyBorder="1" applyFont="1" applyFill="1">
      <alignment vertical="center" wrapText="1"/>
    </xf>
    <xf numFmtId="0" fontId="38" fillId="2" borderId="32" xfId="4" applyAlignment="1" applyBorder="1" applyFont="1" applyFill="1">
      <alignment horizontal="center" vertical="center" wrapText="1"/>
    </xf>
    <xf numFmtId="0" fontId="38" fillId="2" borderId="33" xfId="4" applyAlignment="1" applyBorder="1" applyFont="1" applyFill="1">
      <alignment horizontal="center" vertical="center" wrapText="1"/>
    </xf>
    <xf numFmtId="0" fontId="38" fillId="2" borderId="34" xfId="4" applyAlignment="1" applyBorder="1" applyFont="1" applyFill="1">
      <alignment horizontal="center" vertical="center" wrapText="1"/>
    </xf>
    <xf numFmtId="0" fontId="38" fillId="2" borderId="35" xfId="4" applyAlignment="1" applyBorder="1" applyFont="1" applyFill="1">
      <alignment horizontal="center" vertical="center" wrapText="1"/>
    </xf>
    <xf numFmtId="0" fontId="38" fillId="2" borderId="36" xfId="4" applyAlignment="1" applyBorder="1" applyFont="1" applyFill="1">
      <alignment horizontal="center" vertical="center" wrapText="1"/>
    </xf>
    <xf numFmtId="0" fontId="38" fillId="2" borderId="37" xfId="4" applyAlignment="1" applyBorder="1" applyFont="1" applyFill="1">
      <alignment horizontal="center" vertical="center" wrapText="1"/>
    </xf>
    <xf numFmtId="0" fontId="38" fillId="2" borderId="38" xfId="4" applyAlignment="1" applyBorder="1" applyFont="1" applyFill="1">
      <alignment horizontal="center" vertical="center" wrapText="1"/>
    </xf>
    <xf numFmtId="167" fontId="29" fillId="2" borderId="39" xfId="4" applyAlignment="1" applyBorder="1" applyFont="1" applyNumberFormat="1" applyFill="1">
      <alignment horizontal="left" vertical="center"/>
    </xf>
    <xf numFmtId="166" fontId="29" fillId="14" borderId="40" xfId="4" applyAlignment="1" applyBorder="1" applyFont="1" applyNumberFormat="1" applyFill="1" applyProtection="1">
      <alignment horizontal="center" vertical="center"/>
      <protection locked="0"/>
    </xf>
    <xf numFmtId="166" fontId="29" fillId="14" borderId="41" xfId="4" applyAlignment="1" applyBorder="1" applyFont="1" applyNumberFormat="1" applyFill="1" applyProtection="1">
      <alignment horizontal="center" vertical="center"/>
      <protection locked="0"/>
    </xf>
    <xf numFmtId="4" fontId="29" fillId="13" borderId="42" xfId="1" applyAlignment="1" applyBorder="1" applyFont="1" applyNumberFormat="1" applyFill="1" applyProtection="1">
      <alignment horizontal="center" vertical="center"/>
    </xf>
    <xf numFmtId="4" fontId="29" fillId="13" borderId="43" xfId="1" applyAlignment="1" applyBorder="1" applyFont="1" applyNumberFormat="1" applyFill="1" applyProtection="1">
      <alignment horizontal="center" vertical="center"/>
    </xf>
    <xf numFmtId="10" fontId="29" fillId="14" borderId="40" xfId="7" applyAlignment="1" applyBorder="1" applyFont="1" applyNumberFormat="1" applyFill="1" applyProtection="1">
      <alignment horizontal="center" vertical="center"/>
      <protection locked="0"/>
    </xf>
    <xf numFmtId="10" fontId="29" fillId="14" borderId="41" xfId="7" applyAlignment="1" applyBorder="1" applyFont="1" applyNumberFormat="1" applyFill="1" applyProtection="1">
      <alignment horizontal="center" vertical="center"/>
      <protection locked="0"/>
    </xf>
    <xf numFmtId="0" fontId="29" fillId="2" borderId="6" xfId="4" applyAlignment="1" applyBorder="1" applyFont="1" applyFill="1">
      <alignment horizontal="left" vertical="center" wrapText="1"/>
    </xf>
    <xf numFmtId="167" fontId="29" fillId="2" borderId="44" xfId="4" applyAlignment="1" applyBorder="1" applyFont="1" applyNumberFormat="1" applyFill="1">
      <alignment horizontal="left" vertical="center"/>
    </xf>
    <xf numFmtId="166" fontId="29" fillId="14" borderId="45" xfId="4" applyAlignment="1" applyBorder="1" applyFont="1" applyNumberFormat="1" applyFill="1" applyProtection="1">
      <alignment horizontal="center" vertical="center"/>
      <protection locked="0"/>
    </xf>
    <xf numFmtId="166" fontId="29" fillId="14" borderId="46" xfId="4" applyAlignment="1" applyBorder="1" applyFont="1" applyNumberFormat="1" applyFill="1" applyProtection="1">
      <alignment horizontal="center" vertical="center"/>
      <protection locked="0"/>
    </xf>
    <xf numFmtId="4" fontId="29" fillId="13" borderId="45" xfId="1" applyAlignment="1" applyBorder="1" applyFont="1" applyNumberFormat="1" applyFill="1" applyProtection="1">
      <alignment horizontal="center" vertical="center"/>
    </xf>
    <xf numFmtId="4" fontId="29" fillId="13" borderId="47" xfId="1" applyAlignment="1" applyBorder="1" applyFont="1" applyNumberFormat="1" applyFill="1" applyProtection="1">
      <alignment horizontal="center" vertical="center"/>
    </xf>
    <xf numFmtId="10" fontId="29" fillId="14" borderId="45" xfId="7" applyAlignment="1" applyBorder="1" applyFont="1" applyNumberFormat="1" applyFill="1" applyProtection="1">
      <alignment horizontal="center" vertical="center"/>
      <protection locked="0"/>
    </xf>
    <xf numFmtId="10" fontId="29" fillId="14" borderId="46" xfId="7" applyAlignment="1" applyBorder="1" applyFont="1" applyNumberFormat="1" applyFill="1" applyProtection="1">
      <alignment horizontal="center" vertical="center"/>
      <protection locked="0"/>
    </xf>
    <xf numFmtId="0" fontId="29" fillId="2" borderId="44" xfId="4" applyAlignment="1" applyBorder="1" applyFont="1" applyFill="1">
      <alignment horizontal="left" vertical="center" wrapText="1"/>
    </xf>
    <xf numFmtId="4" fontId="29" fillId="13" borderId="46" xfId="1" applyAlignment="1" applyBorder="1" applyFont="1" applyNumberFormat="1" applyFill="1" applyProtection="1">
      <alignment horizontal="center" vertical="center"/>
    </xf>
    <xf numFmtId="0" fontId="29" fillId="2" borderId="19" xfId="4" applyAlignment="1" applyBorder="1" applyFont="1" applyFill="1">
      <alignment horizontal="left" vertical="center" wrapText="1"/>
    </xf>
    <xf numFmtId="166" fontId="29" fillId="14" borderId="48" xfId="4" applyAlignment="1" applyBorder="1" applyFont="1" applyNumberFormat="1" applyFill="1" applyProtection="1">
      <alignment horizontal="center" vertical="center"/>
      <protection locked="0"/>
    </xf>
    <xf numFmtId="166" fontId="29" fillId="14" borderId="49" xfId="4" applyAlignment="1" applyBorder="1" applyFont="1" applyNumberFormat="1" applyFill="1" applyProtection="1">
      <alignment horizontal="center" vertical="center"/>
      <protection locked="0"/>
    </xf>
    <xf numFmtId="4" fontId="29" fillId="13" borderId="48" xfId="1" applyAlignment="1" applyBorder="1" applyFont="1" applyNumberFormat="1" applyFill="1" applyProtection="1">
      <alignment horizontal="center" vertical="center"/>
    </xf>
    <xf numFmtId="4" fontId="29" fillId="13" borderId="49" xfId="1" applyAlignment="1" applyBorder="1" applyFont="1" applyNumberFormat="1" applyFill="1" applyProtection="1">
      <alignment horizontal="center" vertical="center"/>
    </xf>
    <xf numFmtId="10" fontId="29" fillId="13" borderId="50" xfId="7" applyAlignment="1" applyBorder="1" applyFont="1" applyNumberFormat="1" applyFill="1" applyProtection="1">
      <alignment horizontal="center" vertical="center"/>
    </xf>
    <xf numFmtId="10" fontId="29" fillId="14" borderId="51" xfId="7" applyAlignment="1" applyBorder="1" applyFont="1" applyNumberFormat="1" applyFill="1" applyProtection="1">
      <alignment horizontal="center" vertical="center"/>
      <protection locked="0"/>
    </xf>
    <xf numFmtId="10" fontId="29" fillId="14" borderId="52" xfId="7" applyAlignment="1" applyBorder="1" applyFont="1" applyNumberFormat="1" applyFill="1" applyProtection="1">
      <alignment horizontal="center" vertical="center"/>
      <protection locked="0"/>
    </xf>
    <xf numFmtId="0" fontId="38" fillId="2" borderId="53" xfId="4" applyAlignment="1" applyBorder="1" applyFont="1" applyFill="1">
      <alignment horizontal="center" vertical="center" wrapText="1"/>
    </xf>
    <xf numFmtId="0" fontId="38" fillId="2" borderId="6" xfId="4" applyAlignment="1" applyBorder="1" applyFont="1" applyFill="1">
      <alignment horizontal="center" vertical="center" wrapText="1"/>
    </xf>
    <xf numFmtId="0" fontId="38" fillId="2" borderId="54" xfId="4" applyAlignment="1" applyBorder="1" applyFont="1" applyFill="1">
      <alignment horizontal="center" vertical="center" wrapText="1"/>
    </xf>
    <xf numFmtId="0" fontId="38" fillId="2" borderId="55" xfId="4" applyAlignment="1" applyBorder="1" applyFont="1" applyFill="1">
      <alignment horizontal="center" vertical="center" wrapText="1"/>
    </xf>
    <xf numFmtId="0" fontId="29" fillId="2" borderId="24" xfId="4" applyAlignment="1" applyBorder="1" applyFont="1" applyFill="1">
      <alignment horizontal="left" vertical="center" wrapText="1"/>
    </xf>
    <xf numFmtId="0" fontId="29" fillId="2" borderId="28" xfId="4" applyAlignment="1" applyBorder="1" applyFont="1" applyFill="1">
      <alignment horizontal="left" vertical="center" wrapText="1"/>
    </xf>
    <xf numFmtId="166" fontId="29" fillId="14" borderId="42" xfId="4" applyAlignment="1" applyBorder="1" applyFont="1" applyNumberFormat="1" applyFill="1" applyProtection="1">
      <alignment horizontal="center" vertical="center"/>
      <protection locked="0"/>
    </xf>
    <xf numFmtId="166" fontId="29" fillId="18" borderId="56" xfId="5" applyAlignment="1" applyBorder="1" applyFont="1" applyNumberFormat="1" applyFill="1" applyProtection="1">
      <alignment horizontal="center" vertical="center"/>
      <protection locked="0"/>
    </xf>
    <xf numFmtId="4" fontId="29" fillId="13" borderId="57" xfId="3" applyAlignment="1" applyBorder="1" applyFont="1" applyNumberFormat="1" applyFill="1" applyProtection="1">
      <alignment horizontal="center" vertical="center" wrapText="1"/>
    </xf>
    <xf numFmtId="4" fontId="29" fillId="19" borderId="56" xfId="3" applyAlignment="1" applyBorder="1" applyFont="1" applyNumberFormat="1" applyFill="1" applyProtection="1">
      <alignment horizontal="center" vertical="center" wrapText="1"/>
    </xf>
    <xf numFmtId="10" fontId="29" fillId="14" borderId="42" xfId="7" applyAlignment="1" applyBorder="1" applyFont="1" applyNumberFormat="1" applyFill="1" applyProtection="1">
      <alignment horizontal="center" vertical="center"/>
      <protection locked="0"/>
    </xf>
    <xf numFmtId="10" fontId="29" fillId="18" borderId="56" xfId="7" applyAlignment="1" applyBorder="1" applyFont="1" applyNumberFormat="1" applyFill="1" applyProtection="1">
      <alignment horizontal="center" vertical="center"/>
      <protection locked="0"/>
    </xf>
    <xf numFmtId="0" fontId="29" fillId="2" borderId="31" xfId="4" applyAlignment="1" applyBorder="1" applyFont="1" applyFill="1">
      <alignment horizontal="left" vertical="center" wrapText="1"/>
    </xf>
    <xf numFmtId="166" fontId="29" fillId="18" borderId="45" xfId="5" applyAlignment="1" applyBorder="1" applyFont="1" applyNumberFormat="1" applyFill="1" applyProtection="1">
      <alignment horizontal="center" vertical="center"/>
      <protection locked="0"/>
    </xf>
    <xf numFmtId="4" fontId="29" fillId="19" borderId="17" xfId="3" applyAlignment="1" applyBorder="1" applyFont="1" applyNumberFormat="1" applyFill="1" applyProtection="1">
      <alignment horizontal="center" vertical="center" wrapText="1"/>
    </xf>
    <xf numFmtId="4" fontId="29" fillId="13" borderId="46" xfId="3" applyAlignment="1" applyBorder="1" applyFont="1" applyNumberFormat="1" applyFill="1" applyProtection="1">
      <alignment horizontal="center" vertical="center" wrapText="1"/>
    </xf>
    <xf numFmtId="10" fontId="29" fillId="18" borderId="45" xfId="7" applyAlignment="1" applyBorder="1" applyFont="1" applyNumberFormat="1" applyFill="1" applyProtection="1">
      <alignment horizontal="center" vertical="center"/>
      <protection locked="0"/>
    </xf>
    <xf numFmtId="4" fontId="29" fillId="13" borderId="58" xfId="3" applyAlignment="1" applyBorder="1" applyFont="1" applyNumberFormat="1" applyFill="1" applyProtection="1">
      <alignment horizontal="center" vertical="center" wrapText="1"/>
    </xf>
    <xf numFmtId="4" fontId="29" fillId="13" borderId="49" xfId="3" applyAlignment="1" applyBorder="1" applyFont="1" applyNumberFormat="1" applyFill="1" applyProtection="1">
      <alignment horizontal="center" vertical="center" wrapText="1"/>
    </xf>
    <xf numFmtId="10" fontId="29" fillId="14" borderId="48" xfId="7" applyAlignment="1" applyBorder="1" applyFont="1" applyNumberFormat="1" applyFill="1" applyProtection="1">
      <alignment horizontal="center" vertical="center"/>
      <protection locked="0"/>
    </xf>
    <xf numFmtId="10" fontId="29" fillId="14" borderId="49" xfId="7" applyAlignment="1" applyBorder="1" applyFont="1" applyNumberFormat="1" applyFill="1" applyProtection="1">
      <alignment horizontal="center" vertical="center"/>
      <protection locked="0"/>
    </xf>
    <xf numFmtId="166" fontId="38" fillId="2" borderId="53" xfId="4" applyAlignment="1" applyBorder="1" applyFont="1" applyNumberFormat="1" applyFill="1">
      <alignment horizontal="center" vertical="center" wrapText="1"/>
    </xf>
    <xf numFmtId="166" fontId="38" fillId="2" borderId="15" xfId="4" applyAlignment="1" applyBorder="1" applyFont="1" applyNumberFormat="1" applyFill="1">
      <alignment horizontal="center" vertical="center" wrapText="1"/>
    </xf>
    <xf numFmtId="4" fontId="38" fillId="2" borderId="54" xfId="3" applyAlignment="1" applyBorder="1" applyFont="1" applyNumberFormat="1" applyFill="1" applyProtection="1">
      <alignment horizontal="center" vertical="center" wrapText="1"/>
    </xf>
    <xf numFmtId="166" fontId="29" fillId="14" borderId="56" xfId="7" applyAlignment="1" applyBorder="1" applyFont="1" applyNumberFormat="1" applyFill="1" applyProtection="1">
      <alignment horizontal="center" vertical="center"/>
      <protection locked="0"/>
    </xf>
    <xf numFmtId="10" fontId="29" fillId="20" borderId="57" xfId="7" applyAlignment="1" applyBorder="1" applyFont="1" applyNumberFormat="1" applyFill="1" applyProtection="1">
      <alignment horizontal="center" vertical="center" wrapText="1"/>
    </xf>
    <xf numFmtId="4" fontId="29" fillId="20" borderId="59" xfId="3" applyAlignment="1" applyBorder="1" applyFont="1" applyNumberFormat="1" applyFill="1" applyProtection="1">
      <alignment horizontal="center" vertical="center" wrapText="1"/>
    </xf>
    <xf numFmtId="10" fontId="29" fillId="18" borderId="41" xfId="7" applyAlignment="1" applyBorder="1" applyFont="1" applyNumberFormat="1" applyFill="1" applyProtection="1">
      <alignment horizontal="center" vertical="center"/>
      <protection locked="0"/>
    </xf>
    <xf numFmtId="10" fontId="29" fillId="21" borderId="17" xfId="7" applyAlignment="1" applyBorder="1" applyFont="1" applyNumberFormat="1" applyFill="1" applyProtection="1">
      <alignment horizontal="center" vertical="center" wrapText="1"/>
    </xf>
    <xf numFmtId="10" fontId="29" fillId="21" borderId="60" xfId="7" applyAlignment="1" applyBorder="1" applyFont="1" applyNumberFormat="1" applyFill="1" applyProtection="1">
      <alignment horizontal="center" vertical="center" wrapText="1"/>
    </xf>
    <xf numFmtId="10" fontId="29" fillId="21" borderId="58" xfId="7" applyAlignment="1" applyBorder="1" applyFont="1" applyNumberFormat="1" applyFill="1" applyProtection="1">
      <alignment horizontal="center" vertical="center" wrapText="1"/>
    </xf>
    <xf numFmtId="0" fontId="29" fillId="2" borderId="0" xfId="4" applyAlignment="1" applyFont="1" applyFill="1">
      <alignment vertical="center" wrapText="1"/>
    </xf>
    <xf numFmtId="0" fontId="29" fillId="2" borderId="0" xfId="0" applyAlignment="1" applyFont="1" applyFill="1">
      <alignment vertical="center"/>
    </xf>
    <xf numFmtId="168" fontId="29" fillId="2" borderId="0" xfId="4" applyAlignment="1" applyFont="1" applyNumberFormat="1" applyFill="1">
      <alignment horizontal="center" vertical="center"/>
    </xf>
    <xf numFmtId="4" fontId="29" fillId="2" borderId="0" xfId="4" applyAlignment="1" applyFont="1" applyNumberFormat="1" applyFill="1">
      <alignment horizontal="right" vertical="center"/>
    </xf>
    <xf numFmtId="169" fontId="29" fillId="2" borderId="0" xfId="3" applyAlignment="1" applyBorder="1" applyFont="1" applyNumberFormat="1" applyFill="1" applyProtection="1">
      <alignment horizontal="center" vertical="center"/>
    </xf>
    <xf numFmtId="169" fontId="29" fillId="2" borderId="0" xfId="3" applyAlignment="1" applyBorder="1" applyFont="1" applyNumberFormat="1" applyFill="1" applyProtection="1">
      <alignment horizontal="right" vertical="center"/>
    </xf>
    <xf numFmtId="3" fontId="29" fillId="2" borderId="0" xfId="5" applyAlignment="1" applyBorder="1" applyFont="1" applyNumberFormat="1" applyFill="1" applyProtection="1">
      <alignment horizontal="right" vertical="center" wrapText="1"/>
    </xf>
    <xf numFmtId="0" fontId="38" fillId="2" borderId="0" xfId="4" applyAlignment="1" applyFont="1" applyFill="1">
      <alignment horizontal="left" vertical="center" wrapText="1"/>
    </xf>
    <xf numFmtId="0" fontId="29" fillId="2" borderId="0" xfId="4" applyAlignment="1" applyFont="1" applyFill="1">
      <alignment horizontal="center" vertical="center" wrapText="1"/>
    </xf>
    <xf numFmtId="168" fontId="29" fillId="2" borderId="0" xfId="4" applyAlignment="1" applyFont="1" applyNumberFormat="1" applyFill="1">
      <alignment horizontal="center" vertical="center" wrapText="1"/>
    </xf>
    <xf numFmtId="170" fontId="29" fillId="2" borderId="0" xfId="3" applyAlignment="1" applyBorder="1" applyFont="1" applyNumberFormat="1" applyFill="1" applyProtection="1">
      <alignment horizontal="center" vertical="center" wrapText="1"/>
    </xf>
    <xf numFmtId="0" fontId="38" fillId="2" borderId="0" xfId="4" applyAlignment="1" applyFont="1" applyFill="1">
      <alignment horizontal="left"/>
    </xf>
    <xf numFmtId="0" fontId="38" fillId="2" borderId="0" xfId="4" applyAlignment="1" applyFont="1" applyFill="1">
      <alignment horizontal="center"/>
    </xf>
    <xf numFmtId="0" fontId="38" fillId="2" borderId="0" xfId="4" applyFont="1" applyFill="1"/>
    <xf numFmtId="166" fontId="29" fillId="14" borderId="28" xfId="5" applyAlignment="1" applyBorder="1" applyFont="1" applyNumberFormat="1" applyFill="1" applyProtection="1">
      <alignment horizontal="center" vertical="center"/>
      <protection locked="0"/>
    </xf>
    <xf numFmtId="166" fontId="29" fillId="14" borderId="27" xfId="5" applyAlignment="1" applyBorder="1" applyFont="1" applyNumberFormat="1" applyFill="1" applyProtection="1">
      <alignment horizontal="center" vertical="center"/>
      <protection locked="0"/>
    </xf>
    <xf numFmtId="10" fontId="29" fillId="18" borderId="28" xfId="7" applyAlignment="1" applyBorder="1" applyFont="1" applyNumberFormat="1" applyFill="1" applyProtection="1">
      <alignment horizontal="center" vertical="center"/>
    </xf>
    <xf numFmtId="10" fontId="29" fillId="18" borderId="43" xfId="7" applyAlignment="1" applyBorder="1" applyFont="1" applyNumberFormat="1" applyFill="1" applyProtection="1">
      <alignment horizontal="center" vertical="center"/>
    </xf>
    <xf numFmtId="164" fontId="38" fillId="13" borderId="43" xfId="5" applyAlignment="1" applyBorder="1" applyFont="1" applyNumberFormat="1" applyFill="1" applyProtection="1">
      <alignment horizontal="center" vertical="center" wrapText="1"/>
    </xf>
    <xf numFmtId="10" fontId="29" fillId="13" borderId="39" xfId="7" applyAlignment="1" applyBorder="1" applyFont="1" applyNumberFormat="1" applyFill="1" applyProtection="1">
      <alignment horizontal="center" vertical="center"/>
    </xf>
    <xf numFmtId="10" fontId="29" fillId="14" borderId="42" xfId="7" applyAlignment="1" applyBorder="1" applyFont="1" applyNumberFormat="1" applyFill="1" applyProtection="1">
      <alignment vertical="center"/>
      <protection locked="0"/>
    </xf>
    <xf numFmtId="10" fontId="29" fillId="14" borderId="43" xfId="7" applyAlignment="1" applyBorder="1" applyFont="1" applyNumberFormat="1" applyFill="1" applyProtection="1">
      <alignment vertical="center"/>
      <protection locked="0"/>
    </xf>
    <xf numFmtId="166" fontId="29" fillId="14" borderId="31" xfId="5" applyAlignment="1" applyBorder="1" applyFont="1" applyNumberFormat="1" applyFill="1" applyProtection="1">
      <alignment horizontal="center" vertical="center"/>
      <protection locked="0"/>
    </xf>
    <xf numFmtId="166" fontId="29" fillId="14" borderId="30" xfId="5" applyAlignment="1" applyBorder="1" applyFont="1" applyNumberFormat="1" applyFill="1" applyProtection="1">
      <alignment horizontal="center" vertical="center"/>
      <protection locked="0"/>
    </xf>
    <xf numFmtId="166" fontId="29" fillId="14" borderId="61" xfId="5" applyAlignment="1" applyBorder="1" applyFont="1" applyNumberFormat="1" applyFill="1" applyProtection="1">
      <alignment horizontal="center" vertical="center"/>
      <protection locked="0"/>
    </xf>
    <xf numFmtId="164" fontId="38" fillId="13" borderId="61" xfId="5" applyAlignment="1" applyBorder="1" applyFont="1" applyNumberFormat="1" applyFill="1" applyProtection="1">
      <alignment horizontal="center" vertical="center" wrapText="1"/>
    </xf>
    <xf numFmtId="10" fontId="29" fillId="14" borderId="48" xfId="7" applyAlignment="1" applyBorder="1" applyFont="1" applyNumberFormat="1" applyFill="1" applyProtection="1">
      <alignment vertical="center"/>
      <protection locked="0"/>
    </xf>
    <xf numFmtId="10" fontId="29" fillId="14" borderId="61" xfId="7" applyAlignment="1" applyBorder="1" applyFont="1" applyNumberFormat="1" applyFill="1" applyProtection="1">
      <alignment vertical="center"/>
      <protection locked="0"/>
    </xf>
    <xf numFmtId="0" fontId="29" fillId="2" borderId="62" xfId="4" applyAlignment="1" applyBorder="1" applyFont="1" applyFill="1">
      <alignment horizontal="left" vertical="center" wrapText="1"/>
    </xf>
    <xf numFmtId="2" fontId="29" fillId="14" borderId="39" xfId="5" applyAlignment="1" applyBorder="1" applyFont="1" applyNumberFormat="1" applyFill="1" applyProtection="1">
      <alignment horizontal="center" vertical="center"/>
      <protection locked="0"/>
    </xf>
    <xf numFmtId="2" fontId="29" fillId="14" borderId="43" xfId="7" applyAlignment="1" applyBorder="1" applyFont="1" applyNumberFormat="1" applyFill="1" applyProtection="1">
      <alignment horizontal="center" vertical="center"/>
      <protection locked="0"/>
    </xf>
    <xf numFmtId="2" fontId="29" fillId="14" borderId="27" xfId="5" applyAlignment="1" applyBorder="1" applyFont="1" applyNumberFormat="1" applyFill="1" applyProtection="1">
      <alignment horizontal="center" vertical="center"/>
      <protection locked="0"/>
    </xf>
    <xf numFmtId="166" fontId="29" fillId="22" borderId="24" xfId="5" applyAlignment="1" applyBorder="1" applyFont="1" applyNumberFormat="1" applyFill="1" applyProtection="1">
      <alignment vertical="center" wrapText="1"/>
    </xf>
    <xf numFmtId="2" fontId="29" fillId="14" borderId="44" xfId="5" applyAlignment="1" applyBorder="1" applyFont="1" applyNumberFormat="1" applyFill="1" applyProtection="1">
      <alignment horizontal="center" vertical="center"/>
      <protection locked="0"/>
    </xf>
    <xf numFmtId="2" fontId="29" fillId="14" borderId="47" xfId="7" applyAlignment="1" applyBorder="1" applyFont="1" applyNumberFormat="1" applyFill="1" applyProtection="1">
      <alignment horizontal="center" vertical="center"/>
      <protection locked="0"/>
    </xf>
    <xf numFmtId="2" fontId="29" fillId="14" borderId="16" xfId="5" applyAlignment="1" applyBorder="1" applyFont="1" applyNumberFormat="1" applyFill="1" applyProtection="1">
      <alignment horizontal="center" vertical="center"/>
      <protection locked="0"/>
    </xf>
    <xf numFmtId="166" fontId="29" fillId="22" borderId="29" xfId="5" applyAlignment="1" applyBorder="1" applyFont="1" applyNumberFormat="1" applyFill="1" applyProtection="1">
      <alignment vertical="center" wrapText="1"/>
    </xf>
    <xf numFmtId="2" fontId="29" fillId="14" borderId="50" xfId="5" applyAlignment="1" applyBorder="1" applyFont="1" applyNumberFormat="1" applyFill="1" applyProtection="1">
      <alignment horizontal="center" vertical="center"/>
      <protection locked="0"/>
    </xf>
    <xf numFmtId="2" fontId="29" fillId="14" borderId="61" xfId="7" applyAlignment="1" applyBorder="1" applyFont="1" applyNumberFormat="1" applyFill="1" applyProtection="1">
      <alignment horizontal="center" vertical="center"/>
      <protection locked="0"/>
    </xf>
    <xf numFmtId="2" fontId="29" fillId="14" borderId="30" xfId="5" applyAlignment="1" applyBorder="1" applyFont="1" applyNumberFormat="1" applyFill="1" applyProtection="1">
      <alignment horizontal="center" vertical="center"/>
      <protection locked="0"/>
    </xf>
    <xf numFmtId="166" fontId="29" fillId="22" borderId="31" xfId="5" applyAlignment="1" applyBorder="1" applyFont="1" applyNumberFormat="1" applyFill="1" applyProtection="1">
      <alignment vertical="center" wrapText="1"/>
    </xf>
    <xf numFmtId="0" fontId="29" fillId="2" borderId="63" xfId="4" applyAlignment="1" applyBorder="1" applyFont="1" applyFill="1">
      <alignment vertical="center" wrapText="1"/>
    </xf>
    <xf numFmtId="174" fontId="29" fillId="14" borderId="56" xfId="7" applyAlignment="1" applyBorder="1" applyFont="1" applyNumberFormat="1" applyFill="1" applyProtection="1">
      <alignment horizontal="center" vertical="center"/>
      <protection locked="0"/>
    </xf>
    <xf numFmtId="164" fontId="38" fillId="13" borderId="28" xfId="5" applyAlignment="1" applyBorder="1" applyFont="1" applyNumberFormat="1" applyFill="1" applyProtection="1">
      <alignment horizontal="center" vertical="center" wrapText="1"/>
    </xf>
    <xf numFmtId="0" fontId="33" fillId="2" borderId="1" xfId="0" applyBorder="1" applyFont="1" applyFill="1"/>
    <xf numFmtId="0" fontId="29" fillId="2" borderId="2" xfId="4" applyAlignment="1" applyBorder="1" applyFont="1" applyFill="1">
      <alignment vertical="center" wrapText="1"/>
    </xf>
    <xf numFmtId="166" fontId="29" fillId="14" borderId="2" xfId="5" applyAlignment="1" applyBorder="1" applyFont="1" applyNumberFormat="1" applyFill="1" applyProtection="1">
      <alignment horizontal="center" vertical="center"/>
      <protection locked="0"/>
    </xf>
    <xf numFmtId="0" fontId="29" fillId="2" borderId="12" xfId="4" applyAlignment="1" applyBorder="1" applyFont="1" applyFill="1">
      <alignment vertical="center" wrapText="1"/>
    </xf>
    <xf numFmtId="166" fontId="29" fillId="14" borderId="7" xfId="5" applyAlignment="1" applyBorder="1" applyFont="1" applyNumberFormat="1" applyFill="1" applyProtection="1">
      <alignment horizontal="center" vertical="center"/>
      <protection locked="0"/>
    </xf>
    <xf numFmtId="164" fontId="38" fillId="13" borderId="29" xfId="5" applyAlignment="1" applyBorder="1" applyFont="1" applyNumberFormat="1" applyFill="1" applyProtection="1">
      <alignment horizontal="center" vertical="center" wrapText="1"/>
    </xf>
    <xf numFmtId="164" fontId="38" fillId="13" borderId="31" xfId="5" applyAlignment="1" applyBorder="1" applyFont="1" applyNumberFormat="1" applyFill="1" applyProtection="1">
      <alignment horizontal="center" vertical="center" wrapText="1"/>
    </xf>
    <xf numFmtId="0" fontId="29" fillId="2" borderId="20" xfId="4" applyAlignment="1" applyBorder="1" applyFont="1" applyFill="1">
      <alignment vertical="center"/>
    </xf>
    <xf numFmtId="0" fontId="29" fillId="2" borderId="20" xfId="0" applyBorder="1" applyFont="1" applyFill="1"/>
    <xf numFmtId="0" fontId="29" fillId="2" borderId="21" xfId="0" applyBorder="1" applyFont="1" applyFill="1"/>
    <xf numFmtId="10" fontId="29" fillId="13" borderId="42" xfId="7" applyAlignment="1" applyBorder="1" applyFont="1" applyNumberFormat="1" applyFill="1" applyProtection="1">
      <alignment horizontal="center" vertical="center"/>
    </xf>
    <xf numFmtId="10" fontId="29" fillId="13" borderId="56" xfId="7" applyAlignment="1" applyBorder="1" applyFont="1" applyNumberFormat="1" applyFill="1" applyProtection="1">
      <alignment horizontal="center" vertical="center"/>
    </xf>
    <xf numFmtId="0" fontId="32" fillId="2" borderId="0" xfId="4" applyAlignment="1" applyFont="1" applyFill="1">
      <alignment horizontal="left" vertical="center" wrapText="1"/>
    </xf>
    <xf numFmtId="0" fontId="29" fillId="2" borderId="0" xfId="4" applyAlignment="1" applyFont="1" applyFill="1">
      <alignment horizontal="left" vertical="center" wrapText="1"/>
    </xf>
    <xf numFmtId="166" fontId="29" fillId="2" borderId="0" xfId="4" applyAlignment="1" applyFont="1" applyNumberFormat="1" applyFill="1">
      <alignment horizontal="center" vertical="center"/>
    </xf>
    <xf numFmtId="168" fontId="29" fillId="2" borderId="0" xfId="5" applyAlignment="1" applyBorder="1" applyFont="1" applyNumberFormat="1" applyFill="1" applyProtection="1">
      <alignment horizontal="center" vertical="center" wrapText="1"/>
    </xf>
    <xf numFmtId="171" fontId="29" fillId="2" borderId="0" xfId="5" applyAlignment="1" applyBorder="1" applyFont="1" applyNumberFormat="1" applyFill="1" applyProtection="1">
      <alignment horizontal="right" vertical="center" wrapText="1"/>
    </xf>
    <xf numFmtId="168" fontId="38" fillId="2" borderId="23" xfId="5" applyAlignment="1" applyBorder="1" applyFont="1" applyNumberFormat="1" applyFill="1" applyProtection="1">
      <alignment horizontal="left" vertical="center"/>
    </xf>
    <xf numFmtId="168" fontId="38" fillId="2" borderId="25" xfId="5" applyAlignment="1" applyBorder="1" applyFont="1" applyNumberFormat="1" applyFill="1" applyProtection="1">
      <alignment horizontal="left" vertical="center"/>
    </xf>
    <xf numFmtId="168" fontId="38" fillId="2" borderId="26" xfId="5" applyAlignment="1" applyBorder="1" applyFont="1" applyNumberFormat="1" applyFill="1" applyProtection="1">
      <alignment horizontal="left" vertical="center"/>
    </xf>
    <xf numFmtId="164" fontId="38" fillId="13" borderId="26" xfId="5" applyAlignment="1" applyBorder="1" applyFont="1" applyNumberFormat="1" applyFill="1" applyProtection="1">
      <alignment horizontal="center" vertical="center"/>
    </xf>
    <xf numFmtId="10" fontId="38" fillId="13" borderId="22" xfId="7" applyAlignment="1" applyBorder="1" applyFont="1" applyNumberFormat="1" applyFill="1" applyProtection="1">
      <alignment horizontal="center" vertical="center"/>
    </xf>
    <xf numFmtId="164" fontId="38" fillId="13" borderId="22" xfId="5" applyAlignment="1" applyBorder="1" applyFont="1" applyNumberFormat="1" applyFill="1" applyProtection="1">
      <alignment horizontal="center" vertical="center"/>
    </xf>
    <xf numFmtId="171" fontId="29" fillId="2" borderId="0" xfId="5" applyAlignment="1" applyBorder="1" applyFont="1" applyNumberFormat="1" applyFill="1" applyProtection="1">
      <alignment horizontal="center" vertical="center" wrapText="1"/>
    </xf>
    <xf numFmtId="0" fontId="29" fillId="23" borderId="3" xfId="4" applyAlignment="1" applyBorder="1" applyFont="1" applyFill="1">
      <alignment vertical="center"/>
    </xf>
    <xf numFmtId="0" fontId="29" fillId="23" borderId="5" xfId="4" applyAlignment="1" applyBorder="1" applyFont="1" applyFill="1">
      <alignment vertical="center"/>
    </xf>
    <xf numFmtId="0" fontId="29" fillId="23" borderId="6" xfId="4" applyAlignment="1" applyBorder="1" applyFont="1" applyFill="1">
      <alignment vertical="center"/>
    </xf>
    <xf numFmtId="0" fontId="29" fillId="23" borderId="1" xfId="4" applyAlignment="1" applyBorder="1" applyFont="1" applyFill="1">
      <alignment vertical="center"/>
    </xf>
    <xf numFmtId="0" fontId="29" fillId="23" borderId="6" xfId="0" applyBorder="1" applyFont="1" applyFill="1"/>
    <xf numFmtId="0" fontId="29" fillId="23" borderId="1" xfId="0" applyBorder="1" applyFont="1" applyFill="1"/>
    <xf numFmtId="10" fontId="29" fillId="14" borderId="36" xfId="4" applyAlignment="1" applyBorder="1" applyFont="1" applyNumberFormat="1" applyFill="1" applyProtection="1">
      <alignment horizontal="center" vertical="center" wrapText="1"/>
      <protection locked="0"/>
    </xf>
    <xf numFmtId="4" fontId="29" fillId="2" borderId="0" xfId="5" applyAlignment="1" applyBorder="1" applyFont="1" applyNumberFormat="1" applyFill="1" applyProtection="1">
      <alignment horizontal="right" vertical="center" wrapText="1"/>
    </xf>
    <xf numFmtId="0" fontId="29" fillId="23" borderId="6" xfId="4" applyAlignment="1" applyBorder="1" applyFont="1" applyFill="1">
      <alignment vertical="center" wrapText="1"/>
    </xf>
    <xf numFmtId="0" fontId="29" fillId="23" borderId="1" xfId="4" applyAlignment="1" applyBorder="1" applyFont="1" applyFill="1">
      <alignment vertical="center" wrapText="1"/>
    </xf>
    <xf numFmtId="0" fontId="30" fillId="2" borderId="19" xfId="4" applyAlignment="1" applyBorder="1" applyFont="1" applyFill="1">
      <alignment vertical="center"/>
    </xf>
    <xf numFmtId="0" fontId="29" fillId="2" borderId="20" xfId="4" applyAlignment="1" applyBorder="1" applyFont="1" applyFill="1">
      <alignment vertical="center" wrapText="1"/>
    </xf>
    <xf numFmtId="0" fontId="38" fillId="2" borderId="64" xfId="4" applyAlignment="1" applyBorder="1" applyFont="1" applyFill="1">
      <alignment horizontal="center" vertical="center" wrapText="1"/>
    </xf>
    <xf numFmtId="0" fontId="38" fillId="2" borderId="19" xfId="4" applyAlignment="1" applyBorder="1" applyFont="1" applyFill="1">
      <alignment horizontal="center" vertical="center" wrapText="1"/>
    </xf>
    <xf numFmtId="164" fontId="29" fillId="13" borderId="22" xfId="5" applyAlignment="1" applyBorder="1" applyFont="1" applyNumberFormat="1" applyFill="1" applyProtection="1">
      <alignment horizontal="center" vertical="center" wrapText="1"/>
    </xf>
    <xf numFmtId="10" fontId="29" fillId="13" borderId="23" xfId="7" applyAlignment="1" applyBorder="1" applyFont="1" applyNumberFormat="1" applyFill="1" applyProtection="1">
      <alignment horizontal="center" vertical="center"/>
    </xf>
    <xf numFmtId="168" fontId="38" fillId="2" borderId="22" xfId="5" applyAlignment="1" applyBorder="1" applyFont="1" applyNumberFormat="1" applyFill="1" applyProtection="1">
      <alignment horizontal="left" vertical="center"/>
    </xf>
    <xf numFmtId="10" fontId="29" fillId="13" borderId="37" xfId="7" applyAlignment="1" applyBorder="1" applyFont="1" applyNumberFormat="1" applyFill="1" applyProtection="1">
      <alignment horizontal="center" vertical="center" wrapText="1"/>
    </xf>
    <xf numFmtId="10" fontId="29" fillId="13" borderId="38" xfId="7" applyAlignment="1" applyBorder="1" applyFont="1" applyNumberFormat="1" applyFill="1" applyProtection="1">
      <alignment horizontal="center" vertical="center" wrapText="1"/>
    </xf>
    <xf numFmtId="164" fontId="38" fillId="0" borderId="23" xfId="5" applyAlignment="1" applyBorder="1" applyFont="1" applyNumberFormat="1" applyFill="1" applyProtection="1">
      <alignment vertical="center"/>
    </xf>
    <xf numFmtId="164" fontId="38" fillId="0" borderId="26" xfId="5" applyAlignment="1" applyBorder="1" applyFont="1" applyNumberFormat="1" applyFill="1" applyProtection="1">
      <alignment horizontal="center" vertical="center" wrapText="1"/>
    </xf>
    <xf numFmtId="0" fontId="32" fillId="2" borderId="0" xfId="4" applyAlignment="1" applyFont="1" applyFill="1">
      <alignment vertical="center"/>
    </xf>
    <xf numFmtId="0" fontId="29" fillId="2" borderId="0" xfId="4" applyAlignment="1" applyFont="1" applyFill="1">
      <alignment vertical="center"/>
    </xf>
    <xf numFmtId="164" fontId="29" fillId="2" borderId="0" xfId="5" applyAlignment="1" applyBorder="1" applyFont="1" applyNumberFormat="1" applyFill="1" applyProtection="1">
      <alignment horizontal="center" vertical="center" wrapText="1"/>
    </xf>
    <xf numFmtId="10" fontId="29" fillId="2" borderId="0" xfId="7" applyAlignment="1" applyBorder="1" applyFont="1" applyNumberFormat="1" applyFill="1" applyProtection="1">
      <alignment horizontal="center" vertical="center"/>
    </xf>
    <xf numFmtId="0" fontId="29" fillId="0" borderId="0" xfId="0" applyFont="1"/>
    <xf numFmtId="0" fontId="29" fillId="23" borderId="3" xfId="0" applyBorder="1" applyFont="1" applyFill="1"/>
    <xf numFmtId="0" fontId="29" fillId="23" borderId="5" xfId="0" applyBorder="1" applyFont="1" applyFill="1"/>
    <xf numFmtId="0" fontId="29" fillId="2" borderId="0" xfId="4" applyAlignment="1" applyFont="1" applyFill="1">
      <alignment horizontal="left" vertical="center"/>
    </xf>
    <xf numFmtId="166" fontId="29" fillId="0" borderId="0" xfId="5" applyAlignment="1" applyBorder="1" applyFont="1" applyNumberFormat="1" applyFill="1" applyProtection="1">
      <alignment horizontal="center" vertical="center" wrapText="1"/>
      <protection locked="0"/>
    </xf>
    <xf numFmtId="164" fontId="38" fillId="23" borderId="6" xfId="0" applyAlignment="1" applyBorder="1" applyFont="1" applyNumberFormat="1" applyFill="1">
      <alignment vertical="center"/>
    </xf>
    <xf numFmtId="9" fontId="38" fillId="23" borderId="6" xfId="7" applyAlignment="1" applyBorder="1" applyFont="1" applyNumberFormat="1" applyFill="1" applyProtection="1">
      <alignment vertical="center"/>
    </xf>
    <xf numFmtId="20" fontId="38" fillId="13" borderId="22" xfId="0" applyAlignment="1" applyBorder="1" applyFont="1" applyNumberFormat="1" applyFill="1">
      <alignment horizontal="center" vertical="center"/>
    </xf>
    <xf numFmtId="172" fontId="38" fillId="13" borderId="23" xfId="1" applyAlignment="1" applyBorder="1" applyFont="1" applyNumberFormat="1" applyFill="1" applyProtection="1">
      <alignment horizontal="center" vertical="center"/>
    </xf>
    <xf numFmtId="172" fontId="38" fillId="23" borderId="19" xfId="1" applyAlignment="1" applyBorder="1" applyFont="1" applyNumberFormat="1" applyFill="1" applyProtection="1">
      <alignment vertical="center"/>
    </xf>
    <xf numFmtId="0" fontId="29" fillId="23" borderId="21" xfId="0" applyBorder="1" applyFont="1" applyFill="1"/>
    <xf numFmtId="0" fontId="43" fillId="2" borderId="0" xfId="4" applyAlignment="1" applyFont="1" applyFill="1">
      <alignment horizontal="center" vertical="center" wrapText="1"/>
    </xf>
    <xf numFmtId="0" fontId="38" fillId="2" borderId="0" xfId="4" applyAlignment="1" applyFont="1" applyFill="1">
      <alignment vertical="center" wrapText="1"/>
    </xf>
    <xf numFmtId="168" fontId="29" fillId="2" borderId="0" xfId="5" applyAlignment="1" applyBorder="1" applyFont="1" applyNumberFormat="1" applyFill="1" applyProtection="1">
      <alignment vertical="center" wrapText="1"/>
    </xf>
    <xf numFmtId="168" fontId="29" fillId="2" borderId="0" xfId="5" applyAlignment="1" applyBorder="1" applyFont="1" applyNumberFormat="1" applyFill="1" applyProtection="1">
      <alignment horizontal="right" vertical="center" wrapText="1"/>
    </xf>
    <xf numFmtId="164" fontId="38" fillId="23" borderId="19" xfId="0" applyAlignment="1" applyBorder="1" applyFont="1" applyNumberFormat="1" applyFill="1">
      <alignment vertical="center"/>
    </xf>
    <xf numFmtId="0" fontId="29" fillId="2" borderId="19" xfId="0" applyBorder="1" applyFont="1" applyFill="1"/>
    <xf numFmtId="0" fontId="43" fillId="2" borderId="20" xfId="4" applyAlignment="1" applyBorder="1" applyFont="1" applyFill="1">
      <alignment horizontal="center" vertical="center" wrapText="1"/>
    </xf>
    <xf numFmtId="0" fontId="29" fillId="2" borderId="20" xfId="4" applyAlignment="1" applyBorder="1" applyFont="1" applyFill="1">
      <alignment horizontal="center" vertical="center" wrapText="1"/>
    </xf>
    <xf numFmtId="0" fontId="38" fillId="2" borderId="20" xfId="4" applyAlignment="1" applyBorder="1" applyFont="1" applyFill="1">
      <alignment vertical="center" wrapText="1"/>
    </xf>
    <xf numFmtId="168" fontId="29" fillId="2" borderId="20" xfId="5" applyAlignment="1" applyBorder="1" applyFont="1" applyNumberFormat="1" applyFill="1" applyProtection="1">
      <alignment horizontal="center" vertical="center" wrapText="1"/>
    </xf>
    <xf numFmtId="168" fontId="29" fillId="2" borderId="20" xfId="5" applyAlignment="1" applyBorder="1" applyFont="1" applyNumberFormat="1" applyFill="1" applyProtection="1">
      <alignment vertical="center" wrapText="1"/>
    </xf>
    <xf numFmtId="168" fontId="29" fillId="2" borderId="20" xfId="5" applyAlignment="1" applyBorder="1" applyFont="1" applyNumberFormat="1" applyFill="1" applyProtection="1">
      <alignment horizontal="right" vertical="center" wrapText="1"/>
    </xf>
    <xf numFmtId="0" fontId="44" fillId="24" borderId="22" xfId="0" applyAlignment="1" applyBorder="1" applyFont="1" applyFill="1">
      <alignment horizontal="center" vertical="center" wrapText="1"/>
    </xf>
    <xf numFmtId="0" fontId="44" fillId="0" borderId="22" xfId="0" applyAlignment="1" applyBorder="1" applyFont="1">
      <alignment horizontal="center" vertical="center" wrapText="1"/>
    </xf>
    <xf numFmtId="0" fontId="44" fillId="8" borderId="22" xfId="0" applyAlignment="1" applyBorder="1" applyFont="1" applyFill="1">
      <alignment horizontal="center" vertical="center" wrapText="1"/>
    </xf>
    <xf numFmtId="0" fontId="5" fillId="0" borderId="22" xfId="0" applyBorder="1" applyFont="1"/>
    <xf numFmtId="0" fontId="5" fillId="0" borderId="22" xfId="0" applyAlignment="1" applyBorder="1" applyFont="1">
      <alignment vertical="center" wrapText="1"/>
    </xf>
    <xf numFmtId="164" fontId="5" fillId="24" borderId="22" xfId="0" applyAlignment="1" applyBorder="1" applyFont="1" applyNumberFormat="1" applyFill="1">
      <alignment horizontal="center" vertical="center" wrapText="1"/>
    </xf>
    <xf numFmtId="164" fontId="5" fillId="0" borderId="22" xfId="0" applyAlignment="1" applyBorder="1" applyFont="1" applyNumberFormat="1">
      <alignment horizontal="center" vertical="center" wrapText="1"/>
    </xf>
    <xf numFmtId="164" fontId="5" fillId="8" borderId="22" xfId="0" applyAlignment="1" applyBorder="1" applyFont="1" applyNumberFormat="1" applyFill="1">
      <alignment horizontal="center" vertical="center" wrapText="1"/>
    </xf>
    <xf numFmtId="10" fontId="5" fillId="0" borderId="22" xfId="7" applyAlignment="1" applyBorder="1" applyFont="1" applyNumberFormat="1">
      <alignment horizontal="center" vertical="center" wrapText="1"/>
    </xf>
    <xf numFmtId="0" fontId="45" fillId="0" borderId="0" xfId="0" applyAlignment="1" applyFont="1">
      <alignment vertical="center"/>
    </xf>
    <xf numFmtId="10" fontId="0" fillId="0" borderId="0" xfId="8" applyFont="1" applyNumberFormat="1"/>
    <xf numFmtId="164" fontId="11" fillId="0" borderId="0" xfId="0" applyFont="1" applyNumberFormat="1"/>
    <xf numFmtId="166" fontId="11" fillId="0" borderId="0" xfId="0" applyFont="1" applyNumberFormat="1"/>
    <xf numFmtId="171" fontId="11" fillId="0" borderId="0" xfId="0" applyFont="1" applyNumberFormat="1"/>
    <xf numFmtId="0" fontId="11" fillId="0" borderId="0" xfId="0" applyAlignment="1" applyFont="1">
      <alignment wrapText="1"/>
    </xf>
    <xf numFmtId="0" fontId="45" fillId="0" borderId="0" xfId="0" applyFont="1"/>
    <xf numFmtId="0" fontId="44" fillId="0" borderId="0" xfId="0" applyAlignment="1" applyFont="1">
      <alignment horizontal="center"/>
    </xf>
    <xf numFmtId="0" fontId="25" fillId="0" borderId="0" xfId="0" applyAlignment="1" applyFont="1">
      <alignment horizontal="center"/>
    </xf>
    <xf numFmtId="174" fontId="25" fillId="8" borderId="24" xfId="0" applyAlignment="1" applyBorder="1" applyFont="1" applyNumberFormat="1" applyFill="1">
      <alignment horizontal="center"/>
    </xf>
    <xf numFmtId="0" fontId="38" fillId="13" borderId="4" xfId="4" applyAlignment="1" applyBorder="1" applyFont="1" applyFill="1">
      <alignment horizontal="center" vertical="center" wrapText="1"/>
    </xf>
    <xf numFmtId="167" fontId="29" fillId="0" borderId="28" xfId="4" applyAlignment="1" applyBorder="1" applyFont="1" applyNumberFormat="1">
      <alignment horizontal="left" vertical="center"/>
    </xf>
    <xf numFmtId="10" fontId="29" fillId="19" borderId="57" xfId="7" applyAlignment="1" applyBorder="1" applyFont="1" applyNumberFormat="1" applyFill="1" applyProtection="1">
      <alignment horizontal="center" vertical="center" wrapText="1"/>
    </xf>
    <xf numFmtId="0" fontId="29" fillId="2" borderId="29" xfId="4" applyAlignment="1" applyBorder="1" applyFont="1" applyFill="1">
      <alignment horizontal="left" vertical="center" wrapText="1"/>
    </xf>
    <xf numFmtId="10" fontId="29" fillId="13" borderId="17" xfId="7" applyAlignment="1" applyBorder="1" applyFont="1" applyNumberFormat="1" applyFill="1" applyProtection="1">
      <alignment horizontal="center" vertical="center" wrapText="1"/>
    </xf>
    <xf numFmtId="10" fontId="29" fillId="13" borderId="60" xfId="7" applyAlignment="1" applyBorder="1" applyFont="1" applyNumberFormat="1" applyFill="1" applyProtection="1">
      <alignment horizontal="center" vertical="center" wrapText="1"/>
    </xf>
    <xf numFmtId="10" fontId="29" fillId="25" borderId="58" xfId="7" applyAlignment="1" applyBorder="1" applyFont="1" applyNumberFormat="1" applyFill="1" applyProtection="1">
      <alignment horizontal="center" vertical="center" wrapText="1"/>
    </xf>
    <xf numFmtId="0" fontId="10" fillId="26" borderId="8" xfId="0" applyAlignment="1" applyBorder="1" applyFont="1" applyFill="1">
      <alignment horizontal="center" vertical="center" wrapText="1"/>
    </xf>
    <xf numFmtId="13" fontId="10" fillId="26" borderId="2" xfId="0" applyAlignment="1" applyBorder="1" applyFont="1" applyNumberFormat="1" applyFill="1" quotePrefix="1">
      <alignment horizontal="center" wrapText="1"/>
    </xf>
    <xf numFmtId="3" fontId="10" fillId="0" borderId="2" xfId="0" applyAlignment="1" applyBorder="1" applyFont="1" applyNumberFormat="1">
      <alignment vertical="top"/>
    </xf>
    <xf numFmtId="164" fontId="10" fillId="0" borderId="2" xfId="0" applyAlignment="1" applyBorder="1" applyFont="1" applyNumberFormat="1">
      <alignment horizontal="center" vertical="top"/>
    </xf>
    <xf numFmtId="3" fontId="10" fillId="0" borderId="2" xfId="0" applyAlignment="1" applyBorder="1" applyFont="1" applyNumberFormat="1">
      <alignment horizontal="center" vertical="top"/>
    </xf>
    <xf numFmtId="4" fontId="10" fillId="0" borderId="2" xfId="0" applyAlignment="1" applyBorder="1" applyFont="1" applyNumberFormat="1">
      <alignment horizontal="center" vertical="top"/>
    </xf>
    <xf numFmtId="164" fontId="10" fillId="26" borderId="2" xfId="0" applyAlignment="1" applyBorder="1" applyFont="1" applyNumberFormat="1" applyFill="1">
      <alignment horizontal="center" vertical="top"/>
    </xf>
    <xf numFmtId="164" fontId="11" fillId="26" borderId="2" xfId="0" applyAlignment="1" applyBorder="1" applyFont="1" applyNumberFormat="1" applyFill="1">
      <alignment horizontal="center"/>
    </xf>
    <xf numFmtId="164" fontId="10" fillId="26" borderId="2" xfId="0" applyAlignment="1" applyBorder="1" applyFont="1" applyNumberFormat="1" applyFill="1">
      <alignment horizontal="center"/>
    </xf>
    <xf numFmtId="164" fontId="11" fillId="26" borderId="2" xfId="1" applyAlignment="1" applyBorder="1" applyFont="1" applyNumberFormat="1" applyFill="1">
      <alignment horizontal="center"/>
    </xf>
    <xf numFmtId="164" fontId="11" fillId="26" borderId="0" xfId="0" applyAlignment="1" applyFont="1" applyNumberFormat="1" applyFill="1">
      <alignment horizontal="center"/>
    </xf>
    <xf numFmtId="0" fontId="10" fillId="3" borderId="8" xfId="0" applyAlignment="1" applyBorder="1" applyFont="1" applyFill="1">
      <alignment horizontal="center" vertical="center" wrapText="1"/>
    </xf>
    <xf numFmtId="0" fontId="10" fillId="8" borderId="8" xfId="0" applyAlignment="1" applyBorder="1" applyFont="1" applyFill="1">
      <alignment horizontal="center" vertical="center" wrapText="1"/>
    </xf>
    <xf numFmtId="13" fontId="10" fillId="3" borderId="2" xfId="0" applyAlignment="1" applyBorder="1" applyFont="1" applyNumberFormat="1" applyFill="1" quotePrefix="1">
      <alignment horizontal="center" wrapText="1"/>
    </xf>
    <xf numFmtId="13" fontId="10" fillId="8" borderId="2" xfId="0" applyAlignment="1" applyBorder="1" applyFont="1" applyNumberFormat="1" applyFill="1" quotePrefix="1">
      <alignment horizontal="center" wrapText="1"/>
    </xf>
    <xf numFmtId="9" fontId="10" fillId="8" borderId="2" xfId="0" applyAlignment="1" applyBorder="1" applyFont="1" applyNumberFormat="1" applyFill="1">
      <alignment horizontal="center" wrapText="1"/>
    </xf>
    <xf numFmtId="3" fontId="10" fillId="0" borderId="0" xfId="0" applyAlignment="1" applyFont="1" applyNumberFormat="1">
      <alignment vertical="top"/>
    </xf>
    <xf numFmtId="164" fontId="10" fillId="8" borderId="2" xfId="0" applyAlignment="1" applyBorder="1" applyFont="1" applyNumberFormat="1" applyFill="1">
      <alignment horizontal="center" vertical="top"/>
    </xf>
    <xf numFmtId="171" fontId="10" fillId="8" borderId="2" xfId="8" applyAlignment="1" applyBorder="1" applyFont="1" applyNumberFormat="1" applyFill="1">
      <alignment horizontal="center" vertical="top"/>
    </xf>
    <xf numFmtId="164" fontId="10" fillId="8" borderId="2" xfId="1" applyAlignment="1" applyBorder="1" applyFont="1" applyNumberFormat="1" applyFill="1">
      <alignment horizontal="center"/>
    </xf>
    <xf numFmtId="171" fontId="10" fillId="8" borderId="2" xfId="8" applyAlignment="1" applyBorder="1" applyFont="1" applyNumberFormat="1" applyFill="1">
      <alignment horizontal="center"/>
    </xf>
    <xf numFmtId="164" fontId="10" fillId="8" borderId="2" xfId="0" applyAlignment="1" applyBorder="1" applyFont="1" applyNumberFormat="1" applyFill="1">
      <alignment horizontal="center"/>
    </xf>
    <xf numFmtId="6" fontId="11" fillId="8" borderId="2" xfId="0" applyAlignment="1" applyBorder="1" applyFont="1" applyNumberFormat="1" applyFill="1">
      <alignment horizontal="center"/>
    </xf>
    <xf numFmtId="171" fontId="11" fillId="8" borderId="2" xfId="8" applyAlignment="1" applyBorder="1" applyFont="1" applyNumberFormat="1" applyFill="1">
      <alignment horizontal="center"/>
    </xf>
    <xf numFmtId="164" fontId="11" fillId="8" borderId="2" xfId="1" applyAlignment="1" applyBorder="1" applyFont="1" applyNumberFormat="1" applyFill="1">
      <alignment horizontal="center"/>
    </xf>
    <xf numFmtId="164" fontId="11" fillId="8" borderId="0" xfId="0" applyAlignment="1" applyFont="1" applyNumberFormat="1" applyFill="1">
      <alignment horizontal="center"/>
    </xf>
    <xf numFmtId="6" fontId="11" fillId="8" borderId="0" xfId="0" applyAlignment="1" applyFont="1" applyNumberFormat="1" applyFill="1">
      <alignment horizontal="center"/>
    </xf>
    <xf numFmtId="6" fontId="10" fillId="8" borderId="2" xfId="0" applyAlignment="1" applyBorder="1" applyFont="1" applyNumberFormat="1" applyFill="1">
      <alignment horizontal="center"/>
    </xf>
    <xf numFmtId="164" fontId="11" fillId="8" borderId="2" xfId="0" applyAlignment="1" applyBorder="1" applyFont="1" applyNumberFormat="1" applyFill="1">
      <alignment horizontal="center"/>
    </xf>
    <xf numFmtId="0" fontId="29" fillId="10" borderId="14" xfId="4" applyAlignment="1" applyBorder="1" applyFont="1" applyFill="1">
      <alignment horizontal="center" vertical="center" wrapText="1"/>
    </xf>
    <xf numFmtId="0" fontId="29" fillId="15" borderId="14" xfId="4" applyAlignment="1" applyBorder="1" applyFont="1" applyFill="1">
      <alignment horizontal="center" vertical="center" wrapText="1"/>
    </xf>
    <xf numFmtId="0" fontId="38" fillId="27" borderId="60" xfId="0" applyAlignment="1" applyBorder="1" applyFont="1" applyFill="1">
      <alignment horizontal="left" vertical="center" wrapText="1"/>
    </xf>
    <xf numFmtId="166" fontId="38" fillId="12" borderId="14" xfId="4" applyAlignment="1" applyBorder="1" applyFont="1" applyNumberFormat="1" applyFill="1">
      <alignment horizontal="right" vertical="center" wrapText="1"/>
    </xf>
    <xf numFmtId="1" fontId="29" fillId="13" borderId="2" xfId="0" applyAlignment="1" applyBorder="1" applyFont="1" applyNumberFormat="1" applyFill="1">
      <alignment horizontal="left"/>
    </xf>
    <xf numFmtId="166" fontId="29" fillId="13" borderId="2" xfId="4" applyAlignment="1" applyBorder="1" applyFont="1" applyNumberFormat="1" applyFill="1">
      <alignment horizontal="right" vertical="center"/>
    </xf>
    <xf numFmtId="164" fontId="24" fillId="6" borderId="7" xfId="0" applyAlignment="1" applyBorder="1" applyFont="1" applyNumberFormat="1" applyFill="1">
      <alignment horizontal="center"/>
    </xf>
    <xf numFmtId="164" fontId="46" fillId="5" borderId="7" xfId="0" applyAlignment="1" applyBorder="1" applyFont="1" applyNumberFormat="1" applyFill="1">
      <alignment horizontal="center"/>
    </xf>
    <xf numFmtId="164" fontId="24" fillId="5" borderId="7" xfId="0" applyAlignment="1" applyBorder="1" applyFont="1" applyNumberFormat="1" applyFill="1">
      <alignment horizontal="center"/>
    </xf>
    <xf numFmtId="0" fontId="14" fillId="0" borderId="2" xfId="0" applyBorder="1" applyFont="1"/>
    <xf numFmtId="0" fontId="28" fillId="4" borderId="6" xfId="2" applyAlignment="1" applyBorder="1" applyFont="1" applyFill="1">
      <alignment vertical="center" wrapText="1"/>
    </xf>
    <xf numFmtId="0" fontId="15" fillId="4" borderId="0" xfId="0" applyAlignment="1" applyFont="1" applyFill="1">
      <alignment vertical="center" wrapText="1"/>
    </xf>
    <xf numFmtId="0" fontId="15" fillId="4" borderId="1" xfId="0" applyAlignment="1" applyBorder="1" applyFont="1" applyFill="1">
      <alignment vertical="center" wrapText="1"/>
    </xf>
    <xf numFmtId="0" fontId="15" fillId="4" borderId="6" xfId="0" applyAlignment="1" applyBorder="1" applyFont="1" applyFill="1">
      <alignment vertical="center" wrapText="1"/>
    </xf>
    <xf numFmtId="0" fontId="11" fillId="0" borderId="0" xfId="0" applyAlignment="1" applyFont="1">
      <alignment vertical="center" wrapText="1"/>
    </xf>
    <xf numFmtId="0" fontId="11" fillId="0" borderId="1" xfId="0" applyAlignment="1" applyBorder="1" applyFont="1">
      <alignment vertical="center" wrapText="1"/>
    </xf>
    <xf numFmtId="0" fontId="15" fillId="4" borderId="19" xfId="0" applyAlignment="1" applyBorder="1" applyFont="1" applyFill="1">
      <alignment wrapText="1"/>
    </xf>
    <xf numFmtId="0" fontId="11" fillId="0" borderId="20" xfId="0" applyAlignment="1" applyBorder="1" applyFont="1">
      <alignment wrapText="1"/>
    </xf>
    <xf numFmtId="0" fontId="11" fillId="0" borderId="21" xfId="0" applyAlignment="1" applyBorder="1" applyFont="1">
      <alignment wrapText="1"/>
    </xf>
    <xf numFmtId="0" fontId="20" fillId="4" borderId="6" xfId="0" applyAlignment="1" applyBorder="1" applyFont="1" applyFill="1">
      <alignment vertical="center" wrapText="1"/>
    </xf>
    <xf numFmtId="0" fontId="2" fillId="0" borderId="0" xfId="0" applyAlignment="1" applyFont="1">
      <alignment vertical="center" wrapText="1"/>
    </xf>
    <xf numFmtId="0" fontId="2" fillId="0" borderId="1" xfId="0" applyAlignment="1" applyBorder="1" applyFont="1">
      <alignment vertical="center" wrapText="1"/>
    </xf>
    <xf numFmtId="0" fontId="11" fillId="4" borderId="0" xfId="0" applyAlignment="1" applyFont="1" applyFill="1">
      <alignment vertical="center" wrapText="1"/>
    </xf>
    <xf numFmtId="0" fontId="11" fillId="4" borderId="1" xfId="0" applyAlignment="1" applyBorder="1" applyFont="1" applyFill="1">
      <alignment vertical="center" wrapText="1"/>
    </xf>
    <xf numFmtId="0" fontId="15" fillId="4" borderId="6" xfId="0" applyAlignment="1" applyBorder="1" applyFont="1" applyFill="1" quotePrefix="1">
      <alignment vertical="center" wrapText="1"/>
    </xf>
    <xf numFmtId="0" fontId="21" fillId="4" borderId="6" xfId="0" applyAlignment="1" applyBorder="1" applyFont="1" applyFill="1">
      <alignment wrapText="1"/>
    </xf>
    <xf numFmtId="0" fontId="11" fillId="4" borderId="0" xfId="0" applyAlignment="1" applyFont="1" applyFill="1">
      <alignment wrapText="1"/>
    </xf>
    <xf numFmtId="0" fontId="11" fillId="4" borderId="1" xfId="0" applyAlignment="1" applyBorder="1" applyFont="1" applyFill="1">
      <alignment wrapText="1"/>
    </xf>
    <xf numFmtId="0" fontId="11" fillId="4" borderId="0" xfId="0" applyFont="1" applyFill="1"/>
    <xf numFmtId="0" fontId="11" fillId="4" borderId="1" xfId="0" applyBorder="1" applyFont="1" applyFill="1"/>
    <xf numFmtId="0" fontId="5" fillId="0" borderId="0" xfId="0" applyAlignment="1" applyFont="1">
      <alignment horizontal="left" vertical="center" wrapText="1"/>
    </xf>
    <xf numFmtId="0" fontId="44" fillId="0" borderId="22" xfId="0" applyAlignment="1" applyBorder="1" applyFont="1">
      <alignment vertical="center" wrapText="1"/>
    </xf>
    <xf numFmtId="0" fontId="5" fillId="0" borderId="0" xfId="0" applyAlignment="1" applyFont="1">
      <alignment horizontal="left" vertical="center"/>
    </xf>
    <xf numFmtId="0" fontId="29" fillId="13" borderId="23" xfId="0" applyAlignment="1" applyBorder="1" applyFont="1" applyFill="1">
      <alignment horizontal="center" vertical="center"/>
    </xf>
    <xf numFmtId="0" fontId="29" fillId="13" borderId="25" xfId="0" applyAlignment="1" applyBorder="1" applyFont="1" applyFill="1">
      <alignment horizontal="center" vertical="center"/>
    </xf>
    <xf numFmtId="0" fontId="29" fillId="13" borderId="26" xfId="0" applyAlignment="1" applyBorder="1" applyFont="1" applyFill="1">
      <alignment horizontal="center" vertical="center"/>
    </xf>
    <xf numFmtId="0" fontId="38" fillId="0" borderId="23" xfId="0" applyAlignment="1" applyBorder="1" applyFont="1">
      <alignment horizontal="center" vertical="center" wrapText="1"/>
    </xf>
    <xf numFmtId="0" fontId="38" fillId="0" borderId="26" xfId="0" applyAlignment="1" applyBorder="1" applyFont="1">
      <alignment horizontal="center" vertical="center" wrapText="1"/>
    </xf>
    <xf numFmtId="0" fontId="38" fillId="2" borderId="26" xfId="4" applyAlignment="1" applyBorder="1" applyFont="1" applyFill="1">
      <alignment horizontal="center" vertical="center" wrapText="1"/>
    </xf>
    <xf numFmtId="10" fontId="29" fillId="14" borderId="57" xfId="7" applyAlignment="1" applyBorder="1" applyFont="1" applyNumberFormat="1" applyFill="1" applyProtection="1">
      <alignment horizontal="center" vertical="center"/>
      <protection locked="0"/>
    </xf>
    <xf numFmtId="10" fontId="29" fillId="14" borderId="56" xfId="7" applyAlignment="1" applyBorder="1" applyFont="1" applyNumberFormat="1" applyFill="1" applyProtection="1">
      <alignment horizontal="center" vertical="center"/>
      <protection locked="0"/>
    </xf>
    <xf numFmtId="166" fontId="29" fillId="14" borderId="44" xfId="6" applyAlignment="1" applyBorder="1" applyFont="1" applyNumberFormat="1" applyFill="1" applyProtection="1">
      <alignment horizontal="center" vertical="center"/>
      <protection locked="0"/>
    </xf>
    <xf numFmtId="166" fontId="29" fillId="14" borderId="47" xfId="6" applyAlignment="1" applyBorder="1" applyFont="1" applyNumberFormat="1" applyFill="1" applyProtection="1">
      <alignment horizontal="center" vertical="center"/>
      <protection locked="0"/>
    </xf>
    <xf numFmtId="4" fontId="29" fillId="13" borderId="17" xfId="1" applyAlignment="1" applyBorder="1" applyFont="1" applyNumberFormat="1" applyFill="1" applyProtection="1">
      <alignment horizontal="center" vertical="center"/>
    </xf>
    <xf numFmtId="4" fontId="29" fillId="13" borderId="8" xfId="1" applyAlignment="1" applyBorder="1" applyFont="1" applyNumberFormat="1" applyFill="1" applyProtection="1">
      <alignment horizontal="center" vertical="center"/>
    </xf>
    <xf numFmtId="10" fontId="29" fillId="14" borderId="16" xfId="7" applyAlignment="1" applyBorder="1" applyFont="1" applyNumberFormat="1" applyFill="1" applyProtection="1">
      <alignment horizontal="center" vertical="center"/>
      <protection locked="0"/>
    </xf>
    <xf numFmtId="10" fontId="29" fillId="14" borderId="47" xfId="7" applyAlignment="1" applyBorder="1" applyFont="1" applyNumberFormat="1" applyFill="1" applyProtection="1">
      <alignment horizontal="center" vertical="center"/>
      <protection locked="0"/>
    </xf>
    <xf numFmtId="10" fontId="29" fillId="14" borderId="30" xfId="7" applyAlignment="1" applyBorder="1" applyFont="1" applyNumberFormat="1" applyFill="1" applyProtection="1">
      <alignment horizontal="center" vertical="center"/>
      <protection locked="0"/>
    </xf>
    <xf numFmtId="10" fontId="29" fillId="14" borderId="61" xfId="7" applyAlignment="1" applyBorder="1" applyFont="1" applyNumberFormat="1" applyFill="1" applyProtection="1">
      <alignment horizontal="center" vertical="center"/>
      <protection locked="0"/>
    </xf>
    <xf numFmtId="166" fontId="29" fillId="14" borderId="23" xfId="0" applyAlignment="1" applyBorder="1" applyFont="1" applyNumberFormat="1" applyFill="1">
      <alignment horizontal="center" vertical="center" wrapText="1"/>
    </xf>
    <xf numFmtId="166" fontId="29" fillId="14" borderId="26" xfId="0" applyAlignment="1" applyBorder="1" applyFont="1" applyNumberFormat="1" applyFill="1">
      <alignment horizontal="center" vertical="center" wrapText="1"/>
    </xf>
    <xf numFmtId="166" fontId="29" fillId="14" borderId="25" xfId="0" applyAlignment="1" applyBorder="1" applyFont="1" applyNumberFormat="1" applyFill="1">
      <alignment horizontal="center" vertical="center" wrapText="1"/>
    </xf>
    <xf numFmtId="166" fontId="29" fillId="13" borderId="25" xfId="0" applyAlignment="1" applyBorder="1" applyFont="1" applyNumberFormat="1" applyFill="1">
      <alignment horizontal="center" vertical="center" wrapText="1"/>
    </xf>
    <xf numFmtId="166" fontId="29" fillId="13" borderId="26" xfId="0" applyAlignment="1" applyBorder="1" applyFont="1" applyNumberFormat="1" applyFill="1">
      <alignment horizontal="center" vertical="center" wrapText="1"/>
    </xf>
    <xf numFmtId="0" fontId="29" fillId="14" borderId="19" xfId="7" applyAlignment="1" applyBorder="1" applyFont="1" applyNumberFormat="1" applyFill="1" applyProtection="1">
      <alignment horizontal="center" vertical="center"/>
      <protection locked="0"/>
    </xf>
    <xf numFmtId="0" fontId="29" fillId="14" borderId="21" xfId="7" applyAlignment="1" applyBorder="1" applyFont="1" applyNumberFormat="1" applyFill="1" applyProtection="1">
      <alignment horizontal="center" vertical="center"/>
      <protection locked="0"/>
    </xf>
    <xf numFmtId="0" fontId="40" fillId="2" borderId="23" xfId="4" applyAlignment="1" applyBorder="1" applyFont="1" applyFill="1">
      <alignment horizontal="center" vertical="center"/>
    </xf>
    <xf numFmtId="0" fontId="40" fillId="2" borderId="26" xfId="4" applyAlignment="1" applyBorder="1" applyFont="1" applyFill="1">
      <alignment horizontal="center" vertical="center"/>
    </xf>
    <xf numFmtId="4" fontId="29" fillId="13" borderId="23" xfId="1" applyAlignment="1" applyBorder="1" applyFont="1" applyNumberFormat="1" applyFill="1" applyProtection="1">
      <alignment horizontal="center" vertical="center"/>
    </xf>
    <xf numFmtId="4" fontId="29" fillId="13" borderId="26" xfId="1" applyAlignment="1" applyBorder="1" applyFont="1" applyNumberFormat="1" applyFill="1" applyProtection="1">
      <alignment horizontal="center" vertical="center"/>
    </xf>
    <xf numFmtId="0" fontId="38" fillId="2" borderId="3" xfId="4" applyAlignment="1" applyBorder="1" applyFont="1" applyFill="1">
      <alignment horizontal="center" vertical="center"/>
    </xf>
    <xf numFmtId="0" fontId="38" fillId="2" borderId="1" xfId="4" applyAlignment="1" applyBorder="1" applyFont="1" applyFill="1">
      <alignment horizontal="center" vertical="center"/>
    </xf>
    <xf numFmtId="0" fontId="29" fillId="2" borderId="3" xfId="4" applyAlignment="1" applyBorder="1" applyFont="1" applyFill="1">
      <alignment horizontal="left" vertical="center" wrapText="1"/>
    </xf>
    <xf numFmtId="164" fontId="38" fillId="13" borderId="0" xfId="5" applyAlignment="1" applyBorder="1" applyFont="1" applyNumberFormat="1" applyFill="1" applyProtection="1">
      <alignment horizontal="center" vertical="center"/>
    </xf>
    <xf numFmtId="164" fontId="1" fillId="13" borderId="0" xfId="0" applyAlignment="1" applyFont="1" applyNumberFormat="1" applyFill="1">
      <alignment horizontal="center" vertical="center"/>
    </xf>
    <xf numFmtId="164" fontId="1" fillId="13" borderId="20" xfId="0" applyAlignment="1" applyBorder="1" applyFont="1" applyNumberFormat="1" applyFill="1">
      <alignment horizontal="center" vertical="center"/>
    </xf>
    <xf numFmtId="10" fontId="29" fillId="13" borderId="62" xfId="7" applyAlignment="1" applyBorder="1" applyFont="1" applyNumberFormat="1" applyFill="1" applyProtection="1">
      <alignment horizontal="center" vertical="center"/>
    </xf>
    <xf numFmtId="10" fontId="29" fillId="13" borderId="44" xfId="7" applyAlignment="1" applyBorder="1" applyFont="1" applyNumberFormat="1" applyFill="1" applyProtection="1">
      <alignment horizontal="center" vertical="center"/>
    </xf>
    <xf numFmtId="0" fontId="29" fillId="2" borderId="64" xfId="4" applyAlignment="1" applyBorder="1" applyFont="1" applyFill="1">
      <alignment horizontal="left" vertical="center" wrapText="1"/>
    </xf>
    <xf numFmtId="164" fontId="38" fillId="13" borderId="24" xfId="5" applyAlignment="1" applyBorder="1" applyFont="1" applyNumberFormat="1" applyFill="1" applyProtection="1">
      <alignment horizontal="center" vertical="center" wrapText="1"/>
    </xf>
    <xf numFmtId="164" fontId="38" fillId="13" borderId="36" xfId="5" applyAlignment="1" applyBorder="1" applyFont="1" applyNumberFormat="1" applyFill="1" applyProtection="1">
      <alignment horizontal="center" vertical="center" wrapText="1"/>
    </xf>
    <xf numFmtId="164" fontId="38" fillId="13" borderId="64" xfId="5" applyAlignment="1" applyBorder="1" applyFont="1" applyNumberFormat="1" applyFill="1" applyProtection="1">
      <alignment horizontal="center" vertical="center" wrapText="1"/>
    </xf>
    <xf numFmtId="10" fontId="29" fillId="13" borderId="3" xfId="7" applyAlignment="1" applyBorder="1" applyFont="1" applyNumberFormat="1" applyFill="1" applyProtection="1">
      <alignment horizontal="center" vertical="center"/>
    </xf>
    <xf numFmtId="166" fontId="29" fillId="14" borderId="39" xfId="6" applyAlignment="1" applyBorder="1" applyFont="1" applyNumberFormat="1" applyFill="1" applyProtection="1">
      <alignment horizontal="center" vertical="center"/>
      <protection locked="0"/>
    </xf>
    <xf numFmtId="166" fontId="29" fillId="14" borderId="43" xfId="6" applyAlignment="1" applyBorder="1" applyFont="1" applyNumberFormat="1" applyFill="1" applyProtection="1">
      <alignment horizontal="center" vertical="center"/>
      <protection locked="0"/>
    </xf>
    <xf numFmtId="4" fontId="29" fillId="13" borderId="57" xfId="1" applyAlignment="1" applyBorder="1" applyFont="1" applyNumberFormat="1" applyFill="1" applyProtection="1">
      <alignment horizontal="center" vertical="center"/>
    </xf>
    <xf numFmtId="4" fontId="29" fillId="13" borderId="59" xfId="1" applyAlignment="1" applyBorder="1" applyFont="1" applyNumberFormat="1" applyFill="1" applyProtection="1">
      <alignment horizontal="center" vertical="center"/>
    </xf>
    <xf numFmtId="164" fontId="38" fillId="13" borderId="0" xfId="4" applyAlignment="1" applyFont="1" applyNumberFormat="1" applyFill="1">
      <alignment horizontal="center" vertical="center" wrapText="1"/>
    </xf>
    <xf numFmtId="0" fontId="29" fillId="2" borderId="36" xfId="4" applyAlignment="1" applyBorder="1" applyFont="1" applyFill="1">
      <alignment vertical="center" wrapText="1"/>
    </xf>
    <xf numFmtId="0" fontId="29" fillId="2" borderId="64" xfId="4" applyAlignment="1" applyBorder="1" applyFont="1" applyFill="1">
      <alignment vertical="center" wrapText="1"/>
    </xf>
    <xf numFmtId="166" fontId="29" fillId="14" borderId="50" xfId="6" applyAlignment="1" applyBorder="1" applyFont="1" applyNumberFormat="1" applyFill="1" applyProtection="1">
      <alignment horizontal="center" vertical="center"/>
      <protection locked="0"/>
    </xf>
    <xf numFmtId="166" fontId="29" fillId="14" borderId="61" xfId="6" applyAlignment="1" applyBorder="1" applyFont="1" applyNumberFormat="1" applyFill="1" applyProtection="1">
      <alignment horizontal="center" vertical="center"/>
      <protection locked="0"/>
    </xf>
    <xf numFmtId="4" fontId="29" fillId="13" borderId="58" xfId="1" applyAlignment="1" applyBorder="1" applyFont="1" applyNumberFormat="1" applyFill="1" applyProtection="1">
      <alignment horizontal="center" vertical="center"/>
    </xf>
    <xf numFmtId="4" fontId="29" fillId="13" borderId="65" xfId="1" applyAlignment="1" applyBorder="1" applyFont="1" applyNumberFormat="1" applyFill="1" applyProtection="1">
      <alignment horizontal="center" vertical="center"/>
    </xf>
    <xf numFmtId="10" fontId="29" fillId="18" borderId="51" xfId="7" applyAlignment="1" applyBorder="1" applyFont="1" applyNumberFormat="1" applyFill="1" applyProtection="1">
      <alignment horizontal="center" vertical="center"/>
      <protection locked="0"/>
    </xf>
    <xf numFmtId="10" fontId="29" fillId="18" borderId="53" xfId="7" applyAlignment="1" applyBorder="1" applyFont="1" applyNumberFormat="1" applyFill="1" applyProtection="1">
      <alignment horizontal="center" vertical="center"/>
      <protection locked="0"/>
    </xf>
    <xf numFmtId="10" fontId="29" fillId="18" borderId="32" xfId="7" applyAlignment="1" applyBorder="1" applyFont="1" applyNumberFormat="1" applyFill="1" applyProtection="1">
      <alignment horizontal="center" vertical="center"/>
      <protection locked="0"/>
    </xf>
    <xf numFmtId="10" fontId="29" fillId="14" borderId="35" xfId="7" applyAlignment="1" applyBorder="1" applyFont="1" applyNumberFormat="1" applyFill="1" applyProtection="1">
      <alignment horizontal="center" vertical="center"/>
      <protection locked="0"/>
    </xf>
    <xf numFmtId="10" fontId="29" fillId="14" borderId="33" xfId="7" applyAlignment="1" applyBorder="1" applyFont="1" applyNumberFormat="1" applyFill="1" applyProtection="1">
      <alignment horizontal="center" vertical="center"/>
      <protection locked="0"/>
    </xf>
    <xf numFmtId="0" fontId="38" fillId="2" borderId="23" xfId="4" applyAlignment="1" applyBorder="1" applyFont="1" applyFill="1">
      <alignment horizontal="left" vertical="center" wrapText="1"/>
    </xf>
    <xf numFmtId="0" fontId="38" fillId="2" borderId="25" xfId="4" applyAlignment="1" applyBorder="1" applyFont="1" applyFill="1">
      <alignment horizontal="left" vertical="center" wrapText="1"/>
    </xf>
    <xf numFmtId="0" fontId="38" fillId="2" borderId="26" xfId="4" applyAlignment="1" applyBorder="1" applyFont="1" applyFill="1">
      <alignment horizontal="left" vertical="center" wrapText="1"/>
    </xf>
    <xf numFmtId="0" fontId="29" fillId="2" borderId="42" xfId="4" applyAlignment="1" applyBorder="1" applyFont="1" applyFill="1">
      <alignment horizontal="left" vertical="center" wrapText="1"/>
    </xf>
    <xf numFmtId="0" fontId="29" fillId="2" borderId="63" xfId="4" applyAlignment="1" applyBorder="1" applyFont="1" applyFill="1">
      <alignment horizontal="left" vertical="center" wrapText="1"/>
    </xf>
    <xf numFmtId="0" fontId="29" fillId="2" borderId="59" xfId="4" applyAlignment="1" applyBorder="1" applyFont="1" applyFill="1">
      <alignment horizontal="left" vertical="center" wrapText="1"/>
    </xf>
    <xf numFmtId="0" fontId="29" fillId="2" borderId="51" xfId="4" applyAlignment="1" applyBorder="1" applyFont="1" applyFill="1">
      <alignment horizontal="left" vertical="center" wrapText="1"/>
    </xf>
    <xf numFmtId="0" fontId="29" fillId="2" borderId="14" xfId="4" applyAlignment="1" applyBorder="1" applyFont="1" applyFill="1">
      <alignment horizontal="left" vertical="center" wrapText="1"/>
    </xf>
    <xf numFmtId="0" fontId="29" fillId="2" borderId="10" xfId="4" applyAlignment="1" applyBorder="1" applyFont="1" applyFill="1">
      <alignment horizontal="left" vertical="center" wrapText="1"/>
    </xf>
    <xf numFmtId="0" fontId="29" fillId="2" borderId="3" xfId="4" applyAlignment="1" applyBorder="1" applyFont="1" applyFill="1">
      <alignment horizontal="center" vertical="center" wrapText="1"/>
    </xf>
    <xf numFmtId="0" fontId="29" fillId="2" borderId="6" xfId="4" applyAlignment="1" applyBorder="1" applyFont="1" applyFill="1">
      <alignment horizontal="center" vertical="center" wrapText="1"/>
    </xf>
    <xf numFmtId="0" fontId="29" fillId="2" borderId="19" xfId="4" applyAlignment="1" applyBorder="1" applyFont="1" applyFill="1">
      <alignment horizontal="center" vertical="center" wrapText="1"/>
    </xf>
    <xf numFmtId="10" fontId="29" fillId="13" borderId="5" xfId="7" applyAlignment="1" applyBorder="1" applyFont="1" applyNumberFormat="1" applyFill="1" applyProtection="1">
      <alignment horizontal="center" vertical="center"/>
    </xf>
    <xf numFmtId="10" fontId="29" fillId="13" borderId="1" xfId="7" applyAlignment="1" applyBorder="1" applyFont="1" applyNumberFormat="1" applyFill="1" applyProtection="1">
      <alignment horizontal="center" vertical="center"/>
    </xf>
    <xf numFmtId="10" fontId="29" fillId="13" borderId="21" xfId="7" applyAlignment="1" applyBorder="1" applyFont="1" applyNumberFormat="1" applyFill="1" applyProtection="1">
      <alignment horizontal="center" vertical="center"/>
    </xf>
    <xf numFmtId="166" fontId="29" fillId="14" borderId="52" xfId="4" applyAlignment="1" applyBorder="1" applyFont="1" applyNumberFormat="1" applyFill="1" applyProtection="1">
      <alignment horizontal="center" vertical="center"/>
      <protection locked="0"/>
    </xf>
    <xf numFmtId="166" fontId="29" fillId="14" borderId="35" xfId="4" applyAlignment="1" applyBorder="1" applyFont="1" applyNumberFormat="1" applyFill="1" applyProtection="1">
      <alignment horizontal="center" vertical="center"/>
      <protection locked="0"/>
    </xf>
    <xf numFmtId="166" fontId="29" fillId="14" borderId="33" xfId="4" applyAlignment="1" applyBorder="1" applyFont="1" applyNumberFormat="1" applyFill="1" applyProtection="1">
      <alignment horizontal="center" vertical="center"/>
      <protection locked="0"/>
    </xf>
    <xf numFmtId="4" fontId="29" fillId="13" borderId="10" xfId="3" applyAlignment="1" applyBorder="1" applyFont="1" applyNumberFormat="1" applyFill="1" applyProtection="1">
      <alignment horizontal="center" vertical="center" wrapText="1"/>
    </xf>
    <xf numFmtId="4" fontId="29" fillId="13" borderId="15" xfId="3" applyAlignment="1" applyBorder="1" applyFont="1" applyNumberFormat="1" applyFill="1" applyProtection="1">
      <alignment horizontal="center" vertical="center" wrapText="1"/>
    </xf>
    <xf numFmtId="4" fontId="29" fillId="13" borderId="66" xfId="3" applyAlignment="1" applyBorder="1" applyFont="1" applyNumberFormat="1" applyFill="1" applyProtection="1">
      <alignment horizontal="center" vertical="center" wrapText="1"/>
    </xf>
    <xf numFmtId="164" fontId="29" fillId="13" borderId="67" xfId="4" applyAlignment="1" applyBorder="1" applyFont="1" applyNumberFormat="1" applyFill="1">
      <alignment horizontal="center" vertical="center" wrapText="1"/>
    </xf>
    <xf numFmtId="164" fontId="29" fillId="13" borderId="36" xfId="4" applyAlignment="1" applyBorder="1" applyFont="1" applyNumberFormat="1" applyFill="1">
      <alignment horizontal="center" vertical="center" wrapText="1"/>
    </xf>
    <xf numFmtId="164" fontId="29" fillId="13" borderId="64" xfId="4" applyAlignment="1" applyBorder="1" applyFont="1" applyNumberFormat="1" applyFill="1">
      <alignment horizontal="center" vertical="center" wrapText="1"/>
    </xf>
    <xf numFmtId="0" fontId="29" fillId="2" borderId="45" xfId="4" applyAlignment="1" applyBorder="1" applyFont="1" applyFill="1">
      <alignment vertical="center" wrapText="1"/>
    </xf>
    <xf numFmtId="0" fontId="29" fillId="2" borderId="46" xfId="4" applyAlignment="1" applyBorder="1" applyFont="1" applyFill="1">
      <alignment vertical="center" wrapText="1"/>
    </xf>
    <xf numFmtId="0" fontId="29" fillId="14" borderId="45" xfId="0" applyAlignment="1" applyBorder="1" applyFont="1" applyFill="1" applyProtection="1">
      <alignment horizontal="center" vertical="center"/>
      <protection locked="0"/>
    </xf>
    <xf numFmtId="0" fontId="29" fillId="14" borderId="46" xfId="0" applyAlignment="1" applyBorder="1" applyFont="1" applyFill="1" applyProtection="1">
      <alignment horizontal="center" vertical="center"/>
      <protection locked="0"/>
    </xf>
    <xf numFmtId="0" fontId="29" fillId="2" borderId="48" xfId="4" applyAlignment="1" applyBorder="1" applyFont="1" applyFill="1">
      <alignment vertical="center" wrapText="1"/>
    </xf>
    <xf numFmtId="0" fontId="29" fillId="2" borderId="49" xfId="4" applyAlignment="1" applyBorder="1" applyFont="1" applyFill="1">
      <alignment vertical="center" wrapText="1"/>
    </xf>
    <xf numFmtId="0" fontId="29" fillId="14" borderId="48" xfId="0" applyAlignment="1" applyBorder="1" applyFont="1" applyFill="1" applyProtection="1">
      <alignment horizontal="center" vertical="center"/>
      <protection locked="0"/>
    </xf>
    <xf numFmtId="0" fontId="29" fillId="14" borderId="49" xfId="0" applyAlignment="1" applyBorder="1" applyFont="1" applyFill="1" applyProtection="1">
      <alignment horizontal="center" vertical="center"/>
      <protection locked="0"/>
    </xf>
    <xf numFmtId="0" fontId="29" fillId="2" borderId="45" xfId="4" applyAlignment="1" applyBorder="1" applyFont="1" applyFill="1">
      <alignment horizontal="left" vertical="center" wrapText="1"/>
    </xf>
    <xf numFmtId="0" fontId="29" fillId="2" borderId="11" xfId="4" applyAlignment="1" applyBorder="1" applyFont="1" applyFill="1">
      <alignment horizontal="left" vertical="center" wrapText="1"/>
    </xf>
    <xf numFmtId="0" fontId="29" fillId="2" borderId="7" xfId="4" applyAlignment="1" applyBorder="1" applyFont="1" applyFill="1">
      <alignment horizontal="left" vertical="center" wrapText="1"/>
    </xf>
    <xf numFmtId="0" fontId="29" fillId="2" borderId="35" xfId="4" applyAlignment="1" applyBorder="1" applyFont="1" applyFill="1">
      <alignment horizontal="left" vertical="center" wrapText="1"/>
    </xf>
    <xf numFmtId="0" fontId="29" fillId="2" borderId="42" xfId="4" applyAlignment="1" applyBorder="1" applyFont="1" applyFill="1">
      <alignment vertical="center" wrapText="1"/>
    </xf>
    <xf numFmtId="0" fontId="29" fillId="2" borderId="56" xfId="4" applyAlignment="1" applyBorder="1" applyFont="1" applyFill="1">
      <alignment vertical="center" wrapText="1"/>
    </xf>
    <xf numFmtId="0" fontId="29" fillId="14" borderId="42" xfId="0" applyAlignment="1" applyBorder="1" applyFont="1" applyFill="1" applyProtection="1">
      <alignment horizontal="center" vertical="center"/>
      <protection locked="0"/>
    </xf>
    <xf numFmtId="0" fontId="29" fillId="14" borderId="56" xfId="0" applyAlignment="1" applyBorder="1" applyFont="1" applyFill="1" applyProtection="1">
      <alignment horizontal="center" vertical="center"/>
      <protection locked="0"/>
    </xf>
    <xf numFmtId="0" fontId="29" fillId="2" borderId="2" xfId="4" applyAlignment="1" applyBorder="1" applyFont="1" applyFill="1">
      <alignment horizontal="left" vertical="center" wrapText="1"/>
    </xf>
    <xf numFmtId="0" fontId="29" fillId="2" borderId="46" xfId="4" applyAlignment="1" applyBorder="1" applyFont="1" applyFill="1">
      <alignment horizontal="left" vertical="center" wrapText="1"/>
    </xf>
    <xf numFmtId="10" fontId="29" fillId="14" borderId="50" xfId="7" applyAlignment="1" applyBorder="1" applyFont="1" applyNumberFormat="1" applyFill="1" applyProtection="1">
      <alignment horizontal="center" vertical="center"/>
      <protection locked="0"/>
    </xf>
    <xf numFmtId="0" fontId="29" fillId="2" borderId="50" xfId="4" applyAlignment="1" applyBorder="1" applyFont="1" applyFill="1">
      <alignment vertical="center"/>
    </xf>
    <xf numFmtId="0" fontId="29" fillId="2" borderId="30" xfId="4" applyAlignment="1" applyBorder="1" applyFont="1" applyFill="1">
      <alignment vertical="center"/>
    </xf>
    <xf numFmtId="0" fontId="29" fillId="0" borderId="3" xfId="4" applyAlignment="1" applyBorder="1" applyFont="1">
      <alignment horizontal="left" vertical="center"/>
    </xf>
    <xf numFmtId="0" fontId="29" fillId="0" borderId="4" xfId="4" applyAlignment="1" applyBorder="1" applyFont="1">
      <alignment horizontal="left" vertical="center"/>
    </xf>
    <xf numFmtId="0" fontId="29" fillId="0" borderId="5" xfId="4" applyAlignment="1" applyBorder="1" applyFont="1">
      <alignment horizontal="left" vertical="center"/>
    </xf>
    <xf numFmtId="0" fontId="29" fillId="13" borderId="42" xfId="4" applyAlignment="1" applyBorder="1" applyFont="1" applyFill="1">
      <alignment horizontal="left" vertical="center"/>
    </xf>
    <xf numFmtId="0" fontId="29" fillId="13" borderId="63" xfId="4" applyAlignment="1" applyBorder="1" applyFont="1" applyFill="1">
      <alignment horizontal="left" vertical="center"/>
    </xf>
    <xf numFmtId="0" fontId="29" fillId="13" borderId="59" xfId="4" applyAlignment="1" applyBorder="1" applyFont="1" applyFill="1">
      <alignment horizontal="left" vertical="center"/>
    </xf>
    <xf numFmtId="0" fontId="29" fillId="2" borderId="62" xfId="4" applyAlignment="1" applyBorder="1" applyFont="1" applyFill="1">
      <alignment vertical="center" wrapText="1"/>
    </xf>
    <xf numFmtId="0" fontId="29" fillId="2" borderId="13" xfId="4" applyAlignment="1" applyBorder="1" applyFont="1" applyFill="1">
      <alignment vertical="center" wrapText="1"/>
    </xf>
    <xf numFmtId="10" fontId="29" fillId="18" borderId="19" xfId="7" applyAlignment="1" applyBorder="1" applyFont="1" applyNumberFormat="1" applyFill="1" applyProtection="1">
      <alignment horizontal="center" vertical="center"/>
    </xf>
    <xf numFmtId="10" fontId="29" fillId="18" borderId="21" xfId="7" applyAlignment="1" applyBorder="1" applyFont="1" applyNumberFormat="1" applyFill="1" applyProtection="1">
      <alignment horizontal="center" vertical="center"/>
    </xf>
    <xf numFmtId="0" fontId="29" fillId="2" borderId="17" xfId="4" applyAlignment="1" applyBorder="1" applyFont="1" applyFill="1">
      <alignment horizontal="left" vertical="center" wrapText="1"/>
    </xf>
    <xf numFmtId="0" fontId="29" fillId="13" borderId="45" xfId="4" applyAlignment="1" applyBorder="1" applyFont="1" applyFill="1">
      <alignment horizontal="left" vertical="center"/>
    </xf>
    <xf numFmtId="0" fontId="29" fillId="13" borderId="2" xfId="4" applyAlignment="1" applyBorder="1" applyFont="1" applyFill="1">
      <alignment horizontal="left" vertical="center"/>
    </xf>
    <xf numFmtId="0" fontId="29" fillId="13" borderId="8" xfId="4" applyAlignment="1" applyBorder="1" applyFont="1" applyFill="1">
      <alignment horizontal="left" vertical="center"/>
    </xf>
    <xf numFmtId="0" fontId="29" fillId="13" borderId="50" xfId="4" applyAlignment="1" applyBorder="1" applyFont="1" applyFill="1">
      <alignment horizontal="left" vertical="center"/>
    </xf>
    <xf numFmtId="0" fontId="29" fillId="13" borderId="30" xfId="4" applyAlignment="1" applyBorder="1" applyFont="1" applyFill="1">
      <alignment horizontal="left" vertical="center"/>
    </xf>
    <xf numFmtId="0" fontId="29" fillId="2" borderId="23" xfId="4" applyAlignment="1" applyBorder="1" applyFont="1" applyFill="1">
      <alignment vertical="center" wrapText="1"/>
    </xf>
    <xf numFmtId="0" fontId="29" fillId="2" borderId="25" xfId="4" applyAlignment="1" applyBorder="1" applyFont="1" applyFill="1">
      <alignment vertical="center" wrapText="1"/>
    </xf>
    <xf numFmtId="10" fontId="29" fillId="14" borderId="23" xfId="7" applyAlignment="1" applyBorder="1" applyFont="1" applyNumberFormat="1" applyFill="1" applyProtection="1">
      <alignment horizontal="center" vertical="center"/>
      <protection locked="0"/>
    </xf>
    <xf numFmtId="10" fontId="29" fillId="14" borderId="26" xfId="7" applyAlignment="1" applyBorder="1" applyFont="1" applyNumberFormat="1" applyFill="1" applyProtection="1">
      <alignment horizontal="center" vertical="center"/>
      <protection locked="0"/>
    </xf>
    <xf numFmtId="164" fontId="38" fillId="13" borderId="23" xfId="4" applyAlignment="1" applyBorder="1" applyFont="1" applyNumberFormat="1" applyFill="1">
      <alignment horizontal="center" vertical="center"/>
    </xf>
    <xf numFmtId="164" fontId="38" fillId="13" borderId="26" xfId="4" applyAlignment="1" applyBorder="1" applyFont="1" applyNumberFormat="1" applyFill="1">
      <alignment horizontal="center" vertical="center"/>
    </xf>
    <xf numFmtId="0" fontId="29" fillId="2" borderId="26" xfId="4" applyAlignment="1" applyBorder="1" applyFont="1" applyFill="1">
      <alignment vertical="center" wrapText="1"/>
    </xf>
    <xf numFmtId="166" fontId="29" fillId="14" borderId="23" xfId="5" applyAlignment="1" applyBorder="1" applyFont="1" applyNumberFormat="1" applyFill="1" applyProtection="1">
      <alignment horizontal="center" vertical="center" wrapText="1"/>
      <protection locked="0"/>
    </xf>
    <xf numFmtId="166" fontId="29" fillId="14" borderId="25" xfId="5" applyAlignment="1" applyBorder="1" applyFont="1" applyNumberFormat="1" applyFill="1" applyProtection="1">
      <alignment horizontal="center" vertical="center" wrapText="1"/>
      <protection locked="0"/>
    </xf>
    <xf numFmtId="0" fontId="29" fillId="2" borderId="23" xfId="0" applyAlignment="1" applyBorder="1" applyFont="1" applyFill="1">
      <alignment horizontal="left" vertical="center"/>
    </xf>
    <xf numFmtId="0" fontId="29" fillId="2" borderId="25" xfId="0" applyAlignment="1" applyBorder="1" applyFont="1" applyFill="1">
      <alignment horizontal="left" vertical="center"/>
    </xf>
    <xf numFmtId="0" fontId="29" fillId="2" borderId="26" xfId="0" applyAlignment="1" applyBorder="1" applyFont="1" applyFill="1">
      <alignment horizontal="left" vertical="center"/>
    </xf>
    <xf numFmtId="0" fontId="29" fillId="14" borderId="19" xfId="0" applyAlignment="1" applyBorder="1" applyFont="1" applyFill="1" applyProtection="1">
      <alignment horizontal="center" vertical="center"/>
      <protection locked="0"/>
    </xf>
    <xf numFmtId="0" fontId="29" fillId="14" borderId="20" xfId="0" applyAlignment="1" applyBorder="1" applyFont="1" applyFill="1" applyProtection="1">
      <alignment horizontal="center" vertical="center"/>
      <protection locked="0"/>
    </xf>
    <xf numFmtId="4" fontId="29" fillId="19" borderId="23" xfId="3" applyAlignment="1" applyBorder="1" applyFont="1" applyNumberFormat="1" applyFill="1" applyProtection="1">
      <alignment vertical="center" wrapText="1"/>
    </xf>
    <xf numFmtId="4" fontId="29" fillId="19" borderId="26" xfId="3" applyAlignment="1" applyBorder="1" applyFont="1" applyNumberFormat="1" applyFill="1" applyProtection="1">
      <alignment vertical="center" wrapText="1"/>
    </xf>
    <xf numFmtId="168" fontId="29" fillId="2" borderId="23" xfId="5" applyAlignment="1" applyBorder="1" applyFont="1" applyNumberFormat="1" applyFill="1" applyProtection="1">
      <alignment horizontal="left" vertical="center"/>
    </xf>
    <xf numFmtId="168" fontId="29" fillId="2" borderId="25" xfId="5" applyAlignment="1" applyBorder="1" applyFont="1" applyNumberFormat="1" applyFill="1" applyProtection="1">
      <alignment horizontal="left" vertical="center"/>
    </xf>
    <xf numFmtId="168" fontId="29" fillId="2" borderId="26" xfId="5" applyAlignment="1" applyBorder="1" applyFont="1" applyNumberFormat="1" applyFill="1" applyProtection="1">
      <alignment horizontal="left" vertical="center"/>
    </xf>
    <xf numFmtId="10" fontId="29" fillId="14" borderId="54" xfId="7" applyAlignment="1" applyBorder="1" applyFont="1" applyNumberFormat="1" applyFill="1" applyProtection="1">
      <alignment horizontal="center" vertical="center"/>
      <protection locked="0"/>
    </xf>
    <xf numFmtId="10" fontId="29" fillId="14" borderId="55" xfId="7" applyAlignment="1" applyBorder="1" applyFont="1" applyNumberFormat="1" applyFill="1" applyProtection="1">
      <alignment horizontal="center" vertical="center"/>
      <protection locked="0"/>
    </xf>
    <xf numFmtId="0" fontId="42" fillId="2" borderId="25" xfId="4" applyAlignment="1" applyBorder="1" applyFont="1" applyFill="1">
      <alignment vertical="center"/>
    </xf>
    <xf numFmtId="0" fontId="42" fillId="2" borderId="26" xfId="4" applyAlignment="1" applyBorder="1" applyFont="1" applyFill="1">
      <alignment vertical="center"/>
    </xf>
    <xf numFmtId="164" fontId="38" fillId="13" borderId="23" xfId="5" applyAlignment="1" applyBorder="1" applyFont="1" applyNumberFormat="1" applyFill="1" applyProtection="1">
      <alignment horizontal="center" vertical="center" wrapText="1"/>
    </xf>
    <xf numFmtId="164" fontId="38" fillId="13" borderId="26" xfId="5" applyAlignment="1" applyBorder="1" applyFont="1" applyNumberFormat="1" applyFill="1" applyProtection="1">
      <alignment horizontal="center" vertical="center" wrapText="1"/>
    </xf>
    <xf numFmtId="164" fontId="38" fillId="13" borderId="23" xfId="0" applyAlignment="1" applyBorder="1" applyFont="1" applyNumberFormat="1" applyFill="1">
      <alignment horizontal="center" vertical="center"/>
    </xf>
    <xf numFmtId="164" fontId="38" fillId="13" borderId="26" xfId="0" applyAlignment="1" applyBorder="1" applyFont="1" applyNumberFormat="1" applyFill="1">
      <alignment horizontal="center" vertical="center"/>
    </xf>
    <xf numFmtId="166" fontId="29" fillId="2" borderId="0" xfId="4" applyAlignment="1" applyFont="1" applyNumberFormat="1" applyFill="1">
      <alignment horizontal="left" vertical="center"/>
    </xf>
    <xf numFmtId="10" fontId="29" fillId="14" borderId="6" xfId="4" applyAlignment="1" applyBorder="1" applyFont="1" applyNumberFormat="1" applyFill="1" applyProtection="1">
      <alignment horizontal="center" vertical="center"/>
      <protection locked="0"/>
    </xf>
    <xf numFmtId="10" fontId="29" fillId="14" borderId="1" xfId="4" applyAlignment="1" applyBorder="1" applyFont="1" applyNumberFormat="1" applyFill="1" applyProtection="1">
      <alignment horizontal="center" vertical="center"/>
      <protection locked="0"/>
    </xf>
    <xf numFmtId="0" fontId="30" fillId="0" borderId="23" xfId="4" applyAlignment="1" applyBorder="1" applyFont="1">
      <alignment vertical="center" wrapText="1"/>
    </xf>
    <xf numFmtId="0" fontId="30" fillId="0" borderId="25" xfId="4" applyAlignment="1" applyBorder="1" applyFont="1">
      <alignment vertical="center" wrapText="1"/>
    </xf>
    <xf numFmtId="0" fontId="30" fillId="0" borderId="26" xfId="4" applyAlignment="1" applyBorder="1" applyFont="1">
      <alignment vertical="center" wrapText="1"/>
    </xf>
    <xf numFmtId="0" fontId="29" fillId="2" borderId="23" xfId="4" applyAlignment="1" applyBorder="1" applyFont="1" applyFill="1">
      <alignment horizontal="left" vertical="center"/>
    </xf>
    <xf numFmtId="0" fontId="29" fillId="2" borderId="25" xfId="4" applyAlignment="1" applyBorder="1" applyFont="1" applyFill="1">
      <alignment horizontal="left" vertical="center"/>
    </xf>
    <xf numFmtId="0" fontId="29" fillId="2" borderId="26" xfId="4" applyAlignment="1" applyBorder="1" applyFont="1" applyFill="1">
      <alignment horizontal="left" vertical="center"/>
    </xf>
    <xf numFmtId="164" fontId="29" fillId="13" borderId="23" xfId="4" applyAlignment="1" applyBorder="1" applyFont="1" applyNumberFormat="1" applyFill="1">
      <alignment horizontal="center" vertical="center" wrapText="1"/>
    </xf>
    <xf numFmtId="164" fontId="29" fillId="13" borderId="25" xfId="4" applyAlignment="1" applyBorder="1" applyFont="1" applyNumberFormat="1" applyFill="1">
      <alignment horizontal="center" vertical="center" wrapText="1"/>
    </xf>
    <xf numFmtId="166" fontId="29" fillId="14" borderId="26" xfId="5" applyAlignment="1" applyBorder="1" applyFont="1" applyNumberFormat="1" applyFill="1" applyProtection="1">
      <alignment horizontal="center" vertical="center" wrapText="1"/>
      <protection locked="0"/>
    </xf>
    <xf numFmtId="0" fontId="29" fillId="2" borderId="23" xfId="4" applyAlignment="1" applyBorder="1" applyFont="1" applyFill="1">
      <alignment vertical="center"/>
    </xf>
    <xf numFmtId="0" fontId="29" fillId="2" borderId="25" xfId="4" applyAlignment="1" applyBorder="1" applyFont="1" applyFill="1">
      <alignment vertical="center"/>
    </xf>
    <xf numFmtId="0" fontId="29" fillId="2" borderId="26" xfId="4" applyAlignment="1" applyBorder="1" applyFont="1" applyFill="1">
      <alignment vertical="center"/>
    </xf>
    <xf numFmtId="0" fontId="38" fillId="2" borderId="23" xfId="4" applyAlignment="1" applyBorder="1" applyFont="1" applyFill="1">
      <alignment horizontal="left" vertical="center"/>
    </xf>
    <xf numFmtId="0" fontId="38" fillId="2" borderId="25" xfId="4" applyAlignment="1" applyBorder="1" applyFont="1" applyFill="1">
      <alignment horizontal="left" vertical="center"/>
    </xf>
    <xf numFmtId="0" fontId="38" fillId="2" borderId="26" xfId="4" applyAlignment="1" applyBorder="1" applyFont="1" applyFill="1">
      <alignment horizontal="left" vertical="center"/>
    </xf>
    <xf numFmtId="164" fontId="38" fillId="13" borderId="25" xfId="0" applyAlignment="1" applyBorder="1" applyFont="1" applyNumberFormat="1" applyFill="1">
      <alignment horizontal="center" vertical="center"/>
    </xf>
    <xf numFmtId="10" fontId="38" fillId="13" borderId="23" xfId="7" applyAlignment="1" applyBorder="1" applyFont="1" applyNumberFormat="1" applyFill="1" applyProtection="1">
      <alignment horizontal="center" vertical="center"/>
    </xf>
    <xf numFmtId="10" fontId="38" fillId="13" borderId="25" xfId="7" applyAlignment="1" applyBorder="1" applyFont="1" applyNumberFormat="1" applyFill="1" applyProtection="1">
      <alignment horizontal="center" vertical="center"/>
    </xf>
    <xf numFmtId="0" fontId="5" fillId="0" borderId="6" xfId="0" applyAlignment="1" applyBorder="1" applyFont="1">
      <alignment horizontal="center" vertical="center" wrapText="1"/>
    </xf>
    <xf numFmtId="0" fontId="35" fillId="28" borderId="3" xfId="0" applyAlignment="1" applyBorder="1" applyFont="1" applyFill="1">
      <alignment horizontal="center" vertical="center" wrapText="1"/>
    </xf>
    <xf numFmtId="0" fontId="35" fillId="28" borderId="4" xfId="0" applyAlignment="1" applyBorder="1" applyFont="1" applyFill="1">
      <alignment horizontal="center" vertical="center" wrapText="1"/>
    </xf>
    <xf numFmtId="0" fontId="35" fillId="28" borderId="5" xfId="0" applyAlignment="1" applyBorder="1" applyFont="1" applyFill="1">
      <alignment horizontal="center" vertical="center" wrapText="1"/>
    </xf>
    <xf numFmtId="0" fontId="35" fillId="28" borderId="6" xfId="0" applyAlignment="1" applyBorder="1" applyFont="1" applyFill="1">
      <alignment horizontal="center" vertical="center" wrapText="1"/>
    </xf>
    <xf numFmtId="0" fontId="35" fillId="28" borderId="0" xfId="0" applyAlignment="1" applyFont="1" applyFill="1">
      <alignment horizontal="center" vertical="center" wrapText="1"/>
    </xf>
    <xf numFmtId="0" fontId="35" fillId="28" borderId="1" xfId="0" applyAlignment="1" applyBorder="1" applyFont="1" applyFill="1">
      <alignment horizontal="center" vertical="center" wrapText="1"/>
    </xf>
    <xf numFmtId="0" fontId="35" fillId="28" borderId="19" xfId="0" applyAlignment="1" applyBorder="1" applyFont="1" applyFill="1">
      <alignment horizontal="center" vertical="center" wrapText="1"/>
    </xf>
    <xf numFmtId="0" fontId="35" fillId="28" borderId="20" xfId="0" applyAlignment="1" applyBorder="1" applyFont="1" applyFill="1">
      <alignment horizontal="center" vertical="center" wrapText="1"/>
    </xf>
    <xf numFmtId="0" fontId="35" fillId="28" borderId="21" xfId="0" applyAlignment="1" applyBorder="1" applyFont="1" applyFill="1">
      <alignment horizontal="center" vertical="center" wrapText="1"/>
    </xf>
    <xf numFmtId="0" fontId="23" fillId="28" borderId="3" xfId="0" applyAlignment="1" applyBorder="1" applyFont="1" applyFill="1">
      <alignment horizontal="center" vertical="center" wrapText="1"/>
    </xf>
    <xf numFmtId="0" fontId="23" fillId="28" borderId="4" xfId="0" applyAlignment="1" applyBorder="1" applyFont="1" applyFill="1">
      <alignment horizontal="center" vertical="center" wrapText="1"/>
    </xf>
    <xf numFmtId="0" fontId="23" fillId="28" borderId="5" xfId="0" applyAlignment="1" applyBorder="1" applyFont="1" applyFill="1">
      <alignment horizontal="center" vertical="center" wrapText="1"/>
    </xf>
    <xf numFmtId="0" fontId="23" fillId="28" borderId="19" xfId="0" applyAlignment="1" applyBorder="1" applyFont="1" applyFill="1">
      <alignment horizontal="center" vertical="center" wrapText="1"/>
    </xf>
    <xf numFmtId="0" fontId="23" fillId="28" borderId="20" xfId="0" applyAlignment="1" applyBorder="1" applyFont="1" applyFill="1">
      <alignment horizontal="center" vertical="center" wrapText="1"/>
    </xf>
    <xf numFmtId="0" fontId="23" fillId="28" borderId="21" xfId="0" applyAlignment="1" applyBorder="1" applyFont="1" applyFill="1">
      <alignment horizontal="center" vertical="center" wrapText="1"/>
    </xf>
    <xf numFmtId="171" fontId="9" fillId="0" borderId="20" xfId="0" applyAlignment="1" applyBorder="1" applyFont="1" applyNumberFormat="1">
      <alignment wrapText="1"/>
    </xf>
    <xf numFmtId="166" fontId="5" fillId="0" borderId="14" xfId="0" applyAlignment="1" applyBorder="1" applyFont="1" applyNumberFormat="1">
      <alignment horizontal="center" vertical="center" wrapText="1"/>
    </xf>
    <xf numFmtId="171" fontId="25" fillId="8" borderId="6" xfId="0" applyAlignment="1" applyBorder="1" applyFont="1" applyNumberFormat="1" applyFill="1">
      <alignment horizontal="center" wrapText="1"/>
    </xf>
    <xf numFmtId="166" fontId="25" fillId="8" borderId="1" xfId="0" applyAlignment="1" applyBorder="1" applyFont="1" applyNumberFormat="1" applyFill="1">
      <alignment horizontal="center" vertical="center"/>
    </xf>
    <xf numFmtId="171" fontId="9" fillId="8" borderId="6" xfId="0" applyAlignment="1" applyBorder="1" applyFont="1" applyNumberFormat="1" applyFill="1">
      <alignment horizontal="center" vertical="center" wrapText="1"/>
    </xf>
    <xf numFmtId="0" fontId="11" fillId="0" borderId="1" xfId="0" applyAlignment="1" applyBorder="1" applyFont="1">
      <alignment horizontal="center" vertical="center" wrapText="1"/>
    </xf>
    <xf numFmtId="0" fontId="11" fillId="0" borderId="6" xfId="0" applyAlignment="1" applyBorder="1" applyFont="1">
      <alignment horizontal="center" vertical="center" wrapText="1"/>
    </xf>
    <xf numFmtId="0" fontId="11" fillId="0" borderId="19" xfId="0" applyAlignment="1" applyBorder="1" applyFont="1">
      <alignment horizontal="center" vertical="center" wrapText="1"/>
    </xf>
    <xf numFmtId="0" fontId="11" fillId="0" borderId="21" xfId="0" applyAlignment="1" applyBorder="1" applyFont="1">
      <alignment horizontal="center" vertical="center" wrapText="1"/>
    </xf>
    <xf numFmtId="164" fontId="24" fillId="7" borderId="14" xfId="0" applyAlignment="1" applyBorder="1" applyFont="1" applyNumberFormat="1" applyFill="1">
      <alignment horizontal="center" vertical="center"/>
    </xf>
    <xf numFmtId="0" fontId="26" fillId="0" borderId="7" xfId="0" applyAlignment="1" applyBorder="1" applyFont="1">
      <alignment horizontal="center" vertical="center"/>
    </xf>
    <xf numFmtId="10" fontId="24" fillId="7" borderId="14" xfId="0" applyAlignment="1" applyBorder="1" applyFont="1" applyNumberFormat="1" applyFill="1">
      <alignment horizontal="center" vertical="center"/>
    </xf>
    <xf numFmtId="0" fontId="23" fillId="0" borderId="10" xfId="0" applyAlignment="1" applyBorder="1" applyFont="1">
      <alignment vertical="center" wrapText="1"/>
    </xf>
    <xf numFmtId="0" fontId="11" fillId="0" borderId="60" xfId="0" applyAlignment="1" applyBorder="1" applyFont="1">
      <alignment vertical="center" wrapText="1"/>
    </xf>
    <xf numFmtId="0" fontId="22" fillId="26" borderId="2" xfId="0" applyAlignment="1" applyBorder="1" applyFont="1" applyFill="1">
      <alignment horizontal="center" wrapText="1"/>
    </xf>
    <xf numFmtId="0" fontId="29" fillId="26" borderId="2" xfId="0" applyAlignment="1" applyBorder="1" applyFont="1" applyFill="1">
      <alignment horizontal="center" wrapText="1"/>
    </xf>
    <xf numFmtId="0" fontId="22" fillId="8" borderId="2" xfId="0" applyAlignment="1" applyBorder="1" applyFont="1" applyFill="1">
      <alignment horizontal="center" wrapText="1"/>
    </xf>
    <xf numFmtId="0" fontId="29" fillId="8" borderId="2" xfId="0" applyAlignment="1" applyBorder="1" applyFont="1" applyFill="1">
      <alignment horizontal="center" wrapText="1"/>
    </xf>
    <xf numFmtId="0" fontId="10" fillId="8" borderId="2" xfId="0" applyAlignment="1" applyBorder="1" applyFont="1" applyFill="1">
      <alignment horizontal="center" vertical="center" wrapText="1"/>
    </xf>
    <xf numFmtId="0" fontId="10" fillId="8" borderId="16" xfId="0" applyAlignment="1" applyBorder="1" applyFont="1" applyFill="1">
      <alignment horizontal="center" vertical="center" wrapText="1"/>
    </xf>
    <xf numFmtId="0" fontId="10" fillId="8" borderId="17" xfId="0" applyAlignment="1" applyBorder="1" applyFont="1" applyFill="1">
      <alignment horizontal="center" vertical="center" wrapText="1"/>
    </xf>
    <xf numFmtId="0" fontId="22" fillId="12" borderId="8" xfId="0" applyAlignment="1" applyBorder="1" applyFont="1" applyFill="1">
      <alignment horizontal="left" vertical="center" wrapText="1"/>
    </xf>
    <xf numFmtId="0" fontId="22" fillId="12" borderId="16" xfId="0" applyAlignment="1" applyBorder="1" applyFont="1" applyFill="1">
      <alignment horizontal="left" vertical="center" wrapText="1"/>
    </xf>
    <xf numFmtId="0" fontId="22" fillId="12" borderId="17" xfId="0" applyAlignment="1" applyBorder="1" applyFont="1" applyFill="1">
      <alignment horizontal="left" vertical="center" wrapText="1"/>
    </xf>
    <xf numFmtId="0" fontId="38" fillId="12" borderId="8" xfId="0" applyAlignment="1" applyBorder="1" applyFont="1" applyFill="1">
      <alignment horizontal="left" vertical="center" wrapText="1"/>
    </xf>
    <xf numFmtId="0" fontId="38" fillId="12" borderId="17" xfId="0" applyAlignment="1" applyBorder="1" applyFont="1" applyFill="1">
      <alignment horizontal="left" vertical="center" wrapText="1"/>
    </xf>
  </cellXfs>
  <cellStyles count="12">
    <cellStyle name="Comma" xfId="1" builtinId="3"/>
    <cellStyle name="Comma 2" xfId="3"/>
    <cellStyle name="Comma 3" xfId="10"/>
    <cellStyle name="Currency 2" xfId="5"/>
    <cellStyle name="Currency 3" xfId="6"/>
    <cellStyle name="Currency 4" xfId="11"/>
    <cellStyle name="Hyperlink" xfId="2" builtinId="8"/>
    <cellStyle name="Normal" xfId="0" builtinId="0"/>
    <cellStyle name="Normal 2" xfId="9"/>
    <cellStyle name="Normal 2 2" xfId="4"/>
    <cellStyle name="Percent" xfId="8" builtinId="5"/>
    <cellStyle name="Percent 2 2" xfId="7"/>
  </cellStyles>
  <dxfs>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rgb="FFFF0000"/>
      </font>
    </dxf>
    <dxf>
      <font>
        <b/>
        <i val="0"/>
      </font>
      <fill>
        <patternFill>
          <bgColor theme="5" tint="0.79998168889431442"/>
        </patternFill>
      </fill>
    </dxf>
    <dxf>
      <fill>
        <patternFill patternType="darkDown">
          <fgColor theme="1" tint="0.499984740745262"/>
        </patternFill>
      </fill>
    </dxf>
    <dxf>
      <fill>
        <patternFill patternType="darkDown">
          <fgColor theme="1" tint="0.499984740745262"/>
        </patternFill>
      </fill>
    </dxf>
    <dxf>
      <fill>
        <patternFill>
          <bgColor theme="6" tint="0.39994506668294322"/>
        </patternFill>
      </fill>
    </dxf>
    <dxf>
      <fill>
        <patternFill>
          <bgColor rgb="FFFFC7CE"/>
        </patternFill>
      </fill>
    </dxf>
    <dxf>
      <fill>
        <patternFill>
          <bgColor theme="6" tint="0.39994506668294322"/>
        </patternFill>
      </fill>
    </dxf>
    <dxf>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9" Type="http://schemas.openxmlformats.org/officeDocument/2006/relationships/worksheet" Target="worksheets/sheet9.xml" /><Relationship Id="rId13" Type="http://schemas.openxmlformats.org/officeDocument/2006/relationships/theme" Target="theme/theme1.xml" /><Relationship Id="rId3" Type="http://schemas.openxmlformats.org/officeDocument/2006/relationships/worksheet" Target="worksheets/sheet3.xml" /><Relationship Id="rId17" Type="http://schemas.openxmlformats.org/officeDocument/2006/relationships/customXml" Target="../customXml/item2.xml" /><Relationship Id="rId10" Type="http://schemas.openxmlformats.org/officeDocument/2006/relationships/worksheet" Target="worksheets/sheet10.xml" /><Relationship Id="rId5" Type="http://schemas.openxmlformats.org/officeDocument/2006/relationships/worksheet" Target="worksheets/sheet5.xml" /><Relationship Id="rId2" Type="http://schemas.openxmlformats.org/officeDocument/2006/relationships/worksheet" Target="worksheets/sheet2.xml" /><Relationship Id="rId18" Type="http://schemas.openxmlformats.org/officeDocument/2006/relationships/customXml" Target="../customXml/item3.xml" /><Relationship Id="rId4" Type="http://schemas.openxmlformats.org/officeDocument/2006/relationships/worksheet" Target="worksheets/sheet4.xml" /><Relationship Id="rId11" Type="http://schemas.openxmlformats.org/officeDocument/2006/relationships/externalLink" Target="/xl/externalLinks/externalLink1.xml" /><Relationship Id="rId6" Type="http://schemas.openxmlformats.org/officeDocument/2006/relationships/worksheet" Target="worksheets/sheet6.xml" /><Relationship Id="rId12" Type="http://schemas.openxmlformats.org/officeDocument/2006/relationships/externalLink" Target="/xl/externalLinks/externalLink2.xml" /><Relationship Id="rId15" Type="http://schemas.openxmlformats.org/officeDocument/2006/relationships/sharedStrings" Target="sharedStrings.xml" /><Relationship Id="rId7" Type="http://schemas.openxmlformats.org/officeDocument/2006/relationships/worksheet" Target="worksheets/sheet7.xml" /><Relationship Id="rId1" Type="http://schemas.openxmlformats.org/officeDocument/2006/relationships/worksheet" Target="worksheets/sheet1.xml" /><Relationship Id="rId16" Type="http://schemas.openxmlformats.org/officeDocument/2006/relationships/customXml" Target="../customXml/item1.xml" /><Relationship Id="rId8" Type="http://schemas.openxmlformats.org/officeDocument/2006/relationships/worksheet" Target="worksheets/sheet8.xml" /><Relationship Id="rId14"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cc.cambridgeshire.gov.uk\data\Elh%20Edu%20Fin%20Shared\Schools\Funding%20Team\2022-23\Budget%20Modelling\December%2021%20APT\202223_P1_APT_873_Cambridgeshire%20-%20Cambr_986%20-%20v1.0.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sites/CCCFinanceTeam/Shared%20Documents/CCC%20Finance%20Team%20&#8211;%20Work/Schools/Funding/2023-24/Published%20Budgets/202324_P1_APT_873_Cambridgeshire%20-%20Cambr_646%20-%20v1.2.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Front Sheet"/>
      <sheetName val="Cover"/>
      <sheetName val="Schools Block Data"/>
      <sheetName val="21-22 submitted baselines"/>
      <sheetName val="21-22 HN places"/>
      <sheetName val="Proposed Free Schools"/>
      <sheetName val="IndicativeNFF NNDR PaidBy ESFA"/>
      <sheetName val="FSM6 update"/>
      <sheetName val="Inputs &amp; Adjustments"/>
      <sheetName val="Local Factors"/>
      <sheetName val="LA estimate of NNDR 22-23"/>
      <sheetName val="Adjusted Factors"/>
      <sheetName val="21-22 final baselines"/>
      <sheetName val="Commentary"/>
      <sheetName val="ProformaAggregation"/>
      <sheetName val="Proforma"/>
      <sheetName val="Calculation"/>
      <sheetName val="Unit Values"/>
      <sheetName val="PFI"/>
      <sheetName val="Block transfers"/>
      <sheetName val="De Delegation"/>
      <sheetName val="Education Functions"/>
      <sheetName val="New ISB"/>
      <sheetName val="School level SB"/>
      <sheetName val="Recoupment"/>
      <sheetName val="Post-16 infrastructure changes"/>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A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
          <cell r="AH5">
            <v>29667958.333333332</v>
          </cell>
          <cell r="AI5">
            <v>1421757.8767245209</v>
          </cell>
          <cell r="AJ5">
            <v>0</v>
          </cell>
          <cell r="AK5">
            <v>94000</v>
          </cell>
          <cell r="AL5">
            <v>4850479.2080000015</v>
          </cell>
          <cell r="AM5">
            <v>206793</v>
          </cell>
          <cell r="AN5">
            <v>0</v>
          </cell>
          <cell r="AO5">
            <v>0</v>
          </cell>
          <cell r="AP5">
            <v>95585.569999999992</v>
          </cell>
          <cell r="AQ5">
            <v>0</v>
          </cell>
          <cell r="AR5">
            <v>0</v>
          </cell>
          <cell r="AS5">
            <v>0</v>
          </cell>
          <cell r="AT5">
            <v>0</v>
          </cell>
          <cell r="AX5">
            <v>29697369.363801569</v>
          </cell>
          <cell r="BC5">
            <v>4793543.8465491058</v>
          </cell>
          <cell r="BD5">
            <v>1506684.2476894381</v>
          </cell>
          <cell r="BF5">
            <v>231940727.14342153</v>
          </cell>
          <cell r="BG5">
            <v>185403281.6300745</v>
          </cell>
          <cell r="BO5">
            <v>555087.49564323074</v>
          </cell>
        </row>
      </sheetData>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Calculation"/>
      <sheetName val="Unit Values"/>
      <sheetName val="Units"/>
      <sheetName val="IDACI"/>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refreshError="1"/>
      <sheetData sheetId="1">
        <row r="7">
          <cell r="T7" t="str">
            <v>23-24</v>
          </cell>
        </row>
        <row r="9">
          <cell r="T9" t="str">
            <v>22-23</v>
          </cell>
        </row>
      </sheetData>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refreshError="1"/>
      <sheetData sheetId="16">
        <row r="9">
          <cell r="D9">
            <v>4405</v>
          </cell>
          <cell r="I9">
            <v>5715</v>
          </cell>
        </row>
      </sheetData>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https://www.cambslearntogether.co.uk/cambridgeshire-services-to-schools/cambridgeshire-schools-finance"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3.xml" /><Relationship Id="rId2" Type="http://schemas.openxmlformats.org/officeDocument/2006/relationships/vmlDrawing" Target="/xl/drawings/vmlDrawing3.vml" /><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2" Type="http://schemas.openxmlformats.org/officeDocument/2006/relationships/comments" Target="/xl/comments4.xml" /><Relationship Id="rId1" Type="http://schemas.openxmlformats.org/officeDocument/2006/relationships/vmlDrawing" Target="/xl/drawings/vmlDrawing4.vml" /></Relationships>
</file>

<file path=xl/worksheets/_rels/sheet9.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5.vml" /><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3" Type="http://schemas.openxmlformats.org/officeDocument/2006/relationships/comments" Target="/xl/comments6.xml" /><Relationship Id="rId2" Type="http://schemas.openxmlformats.org/officeDocument/2006/relationships/vmlDrawing" Target="/xl/drawings/vmlDrawing6.vml" /><Relationship Id="rId1" Type="http://schemas.openxmlformats.org/officeDocument/2006/relationships/printerSettings" Target="../printerSettings/printerSettings9.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O35"/>
  <sheetViews>
    <sheetView topLeftCell="B1" view="normal" tabSelected="1" workbookViewId="0">
      <selection pane="topLeft" activeCell="B3" sqref="B3"/>
    </sheetView>
  </sheetViews>
  <sheetFormatPr defaultColWidth="9.140625" defaultRowHeight="14.25"/>
  <cols>
    <col min="1" max="1" width="2.7109375" style="40" customWidth="1"/>
    <col min="2" max="14" width="9.140625" style="40" customWidth="1"/>
    <col min="15" max="15" width="12.84765625" style="40" customWidth="1"/>
    <col min="16" max="16384" width="9.140625" style="40" customWidth="1"/>
  </cols>
  <sheetData>
    <row r="1" spans="2:3" ht="30.75" thickBot="1">
      <c r="B1" s="43"/>
      <c r="C1" s="44" t="s">
        <v>0</v>
      </c>
    </row>
    <row r="2" spans="2:15">
      <c r="B2" s="45"/>
      <c r="C2" s="46"/>
      <c r="D2" s="46"/>
      <c r="E2" s="46"/>
      <c r="F2" s="46"/>
      <c r="G2" s="46"/>
      <c r="H2" s="46"/>
      <c r="I2" s="46"/>
      <c r="J2" s="46"/>
      <c r="K2" s="46"/>
      <c r="L2" s="46"/>
      <c r="M2" s="46"/>
      <c r="N2" s="46"/>
      <c r="O2" s="47"/>
    </row>
    <row r="3" spans="2:15" ht="18">
      <c r="B3" s="48" t="s">
        <v>660</v>
      </c>
      <c r="C3" s="49"/>
      <c r="D3" s="49"/>
      <c r="E3" s="49"/>
      <c r="F3" s="49"/>
      <c r="G3" s="49"/>
      <c r="H3" s="49"/>
      <c r="I3" s="50" t="s">
        <v>654</v>
      </c>
      <c r="J3" s="49"/>
      <c r="K3" s="50" t="s">
        <v>658</v>
      </c>
      <c r="L3" s="49"/>
      <c r="M3" s="49"/>
      <c r="N3" s="49"/>
      <c r="O3" s="51"/>
    </row>
    <row r="4" spans="2:15">
      <c r="B4" s="52"/>
      <c r="C4" s="49"/>
      <c r="D4" s="49"/>
      <c r="E4" s="49"/>
      <c r="F4" s="49"/>
      <c r="G4" s="49"/>
      <c r="H4" s="49"/>
      <c r="I4" s="49"/>
      <c r="J4" s="49"/>
      <c r="K4" s="49"/>
      <c r="L4" s="49"/>
      <c r="M4" s="49"/>
      <c r="N4" s="49"/>
      <c r="O4" s="51"/>
    </row>
    <row r="5" spans="2:15" ht="27.6" customHeight="1">
      <c r="B5" s="564" t="s">
        <v>1</v>
      </c>
      <c r="C5" s="565"/>
      <c r="D5" s="565"/>
      <c r="E5" s="565"/>
      <c r="F5" s="565"/>
      <c r="G5" s="565"/>
      <c r="H5" s="565"/>
      <c r="I5" s="565"/>
      <c r="J5" s="565"/>
      <c r="K5" s="565"/>
      <c r="L5" s="565"/>
      <c r="M5" s="565"/>
      <c r="N5" s="565"/>
      <c r="O5" s="566"/>
    </row>
    <row r="6" spans="2:15">
      <c r="B6" s="52"/>
      <c r="C6" s="567"/>
      <c r="D6" s="567"/>
      <c r="E6" s="567"/>
      <c r="F6" s="567"/>
      <c r="G6" s="567"/>
      <c r="H6" s="567"/>
      <c r="I6" s="567"/>
      <c r="J6" s="567"/>
      <c r="K6" s="567"/>
      <c r="L6" s="567"/>
      <c r="M6" s="567"/>
      <c r="N6" s="567"/>
      <c r="O6" s="568"/>
    </row>
    <row r="7" spans="2:15" ht="15">
      <c r="B7" s="204" t="s">
        <v>2</v>
      </c>
      <c r="C7" s="205"/>
      <c r="D7" s="205"/>
      <c r="E7" s="205"/>
      <c r="F7" s="205"/>
      <c r="G7" s="205"/>
      <c r="H7" s="205"/>
      <c r="I7" s="205"/>
      <c r="J7" s="205"/>
      <c r="K7" s="205"/>
      <c r="L7" s="205"/>
      <c r="M7" s="205"/>
      <c r="N7" s="205"/>
      <c r="O7" s="206"/>
    </row>
    <row r="8" spans="2:15" ht="45.6" customHeight="1">
      <c r="B8" s="552" t="s">
        <v>585</v>
      </c>
      <c r="C8" s="553"/>
      <c r="D8" s="553"/>
      <c r="E8" s="553"/>
      <c r="F8" s="553"/>
      <c r="G8" s="553"/>
      <c r="H8" s="553"/>
      <c r="I8" s="553"/>
      <c r="J8" s="553"/>
      <c r="K8" s="553"/>
      <c r="L8" s="553"/>
      <c r="M8" s="553"/>
      <c r="N8" s="553"/>
      <c r="O8" s="554"/>
    </row>
    <row r="9" spans="2:15">
      <c r="B9" s="207"/>
      <c r="C9" s="205"/>
      <c r="D9" s="205"/>
      <c r="E9" s="205"/>
      <c r="F9" s="205"/>
      <c r="G9" s="205"/>
      <c r="H9" s="205"/>
      <c r="I9" s="205"/>
      <c r="J9" s="205"/>
      <c r="K9" s="205"/>
      <c r="L9" s="205"/>
      <c r="M9" s="205"/>
      <c r="N9" s="205"/>
      <c r="O9" s="206"/>
    </row>
    <row r="10" spans="2:15">
      <c r="B10" s="558" t="s">
        <v>3</v>
      </c>
      <c r="C10" s="559"/>
      <c r="D10" s="559"/>
      <c r="E10" s="559"/>
      <c r="F10" s="559"/>
      <c r="G10" s="559"/>
      <c r="H10" s="559"/>
      <c r="I10" s="559"/>
      <c r="J10" s="559"/>
      <c r="K10" s="559"/>
      <c r="L10" s="559"/>
      <c r="M10" s="559"/>
      <c r="N10" s="559"/>
      <c r="O10" s="560"/>
    </row>
    <row r="11" spans="2:15">
      <c r="B11" s="207" t="s">
        <v>4</v>
      </c>
      <c r="C11" s="205"/>
      <c r="D11" s="205"/>
      <c r="E11" s="205"/>
      <c r="F11" s="205"/>
      <c r="G11" s="205"/>
      <c r="H11" s="205"/>
      <c r="I11" s="205"/>
      <c r="J11" s="205"/>
      <c r="K11" s="205"/>
      <c r="L11" s="205"/>
      <c r="M11" s="205"/>
      <c r="N11" s="205"/>
      <c r="O11" s="206"/>
    </row>
    <row r="12" spans="2:15" ht="31.5" customHeight="1">
      <c r="B12" s="552" t="s">
        <v>5</v>
      </c>
      <c r="C12" s="561"/>
      <c r="D12" s="561"/>
      <c r="E12" s="561"/>
      <c r="F12" s="561"/>
      <c r="G12" s="561"/>
      <c r="H12" s="561"/>
      <c r="I12" s="561"/>
      <c r="J12" s="561"/>
      <c r="K12" s="561"/>
      <c r="L12" s="561"/>
      <c r="M12" s="561"/>
      <c r="N12" s="561"/>
      <c r="O12" s="562"/>
    </row>
    <row r="13" spans="2:15">
      <c r="B13" s="552"/>
      <c r="C13" s="553"/>
      <c r="D13" s="553"/>
      <c r="E13" s="553"/>
      <c r="F13" s="553"/>
      <c r="G13" s="553"/>
      <c r="H13" s="553"/>
      <c r="I13" s="553"/>
      <c r="J13" s="553"/>
      <c r="K13" s="553"/>
      <c r="L13" s="553"/>
      <c r="M13" s="553"/>
      <c r="N13" s="553"/>
      <c r="O13" s="554"/>
    </row>
    <row r="14" spans="2:15">
      <c r="B14" s="558" t="s">
        <v>6</v>
      </c>
      <c r="C14" s="559"/>
      <c r="D14" s="559"/>
      <c r="E14" s="559"/>
      <c r="F14" s="559"/>
      <c r="G14" s="559"/>
      <c r="H14" s="559"/>
      <c r="I14" s="559"/>
      <c r="J14" s="559"/>
      <c r="K14" s="559"/>
      <c r="L14" s="559"/>
      <c r="M14" s="559"/>
      <c r="N14" s="559"/>
      <c r="O14" s="560"/>
    </row>
    <row r="15" spans="2:15" ht="32.1" customHeight="1">
      <c r="B15" s="552" t="s">
        <v>586</v>
      </c>
      <c r="C15" s="553"/>
      <c r="D15" s="553"/>
      <c r="E15" s="553"/>
      <c r="F15" s="553"/>
      <c r="G15" s="553"/>
      <c r="H15" s="553"/>
      <c r="I15" s="553"/>
      <c r="J15" s="553"/>
      <c r="K15" s="553"/>
      <c r="L15" s="553"/>
      <c r="M15" s="553"/>
      <c r="N15" s="553"/>
      <c r="O15" s="554"/>
    </row>
    <row r="16" spans="2:15" ht="36.95" customHeight="1">
      <c r="B16" s="552" t="s">
        <v>587</v>
      </c>
      <c r="C16" s="553"/>
      <c r="D16" s="553"/>
      <c r="E16" s="553"/>
      <c r="F16" s="553"/>
      <c r="G16" s="553"/>
      <c r="H16" s="553"/>
      <c r="I16" s="553"/>
      <c r="J16" s="553"/>
      <c r="K16" s="553"/>
      <c r="L16" s="553"/>
      <c r="M16" s="553"/>
      <c r="N16" s="553"/>
      <c r="O16" s="554"/>
    </row>
    <row r="17" spans="2:15" ht="17.45" customHeight="1">
      <c r="B17" s="552" t="s">
        <v>588</v>
      </c>
      <c r="C17" s="553"/>
      <c r="D17" s="553"/>
      <c r="E17" s="553"/>
      <c r="F17" s="553"/>
      <c r="G17" s="553"/>
      <c r="H17" s="553"/>
      <c r="I17" s="553"/>
      <c r="J17" s="553"/>
      <c r="K17" s="553"/>
      <c r="L17" s="553"/>
      <c r="M17" s="553"/>
      <c r="N17" s="553"/>
      <c r="O17" s="554"/>
    </row>
    <row r="18" spans="2:15" ht="39.95" customHeight="1">
      <c r="B18" s="552" t="s">
        <v>589</v>
      </c>
      <c r="C18" s="553"/>
      <c r="D18" s="553"/>
      <c r="E18" s="553"/>
      <c r="F18" s="553"/>
      <c r="G18" s="553"/>
      <c r="H18" s="553"/>
      <c r="I18" s="553"/>
      <c r="J18" s="553"/>
      <c r="K18" s="553"/>
      <c r="L18" s="553"/>
      <c r="M18" s="553"/>
      <c r="N18" s="553"/>
      <c r="O18" s="554"/>
    </row>
    <row r="19" spans="2:15" ht="33.95" customHeight="1">
      <c r="B19" s="552" t="s">
        <v>7</v>
      </c>
      <c r="C19" s="553"/>
      <c r="D19" s="553"/>
      <c r="E19" s="553"/>
      <c r="F19" s="553"/>
      <c r="G19" s="553"/>
      <c r="H19" s="553"/>
      <c r="I19" s="553"/>
      <c r="J19" s="553"/>
      <c r="K19" s="553"/>
      <c r="L19" s="553"/>
      <c r="M19" s="553"/>
      <c r="N19" s="553"/>
      <c r="O19" s="554"/>
    </row>
    <row r="20" spans="2:15" ht="18.6" customHeight="1">
      <c r="B20" s="552" t="s">
        <v>590</v>
      </c>
      <c r="C20" s="553"/>
      <c r="D20" s="553"/>
      <c r="E20" s="553"/>
      <c r="F20" s="553"/>
      <c r="G20" s="553"/>
      <c r="H20" s="553"/>
      <c r="I20" s="553"/>
      <c r="J20" s="553"/>
      <c r="K20" s="553"/>
      <c r="L20" s="553"/>
      <c r="M20" s="553"/>
      <c r="N20" s="553"/>
      <c r="O20" s="554"/>
    </row>
    <row r="21" spans="2:15">
      <c r="B21" s="552"/>
      <c r="C21" s="553"/>
      <c r="D21" s="553"/>
      <c r="E21" s="553"/>
      <c r="F21" s="553"/>
      <c r="G21" s="553"/>
      <c r="H21" s="553"/>
      <c r="I21" s="553"/>
      <c r="J21" s="553"/>
      <c r="K21" s="553"/>
      <c r="L21" s="553"/>
      <c r="M21" s="553"/>
      <c r="N21" s="553"/>
      <c r="O21" s="554"/>
    </row>
    <row r="22" spans="2:15">
      <c r="B22" s="558" t="s">
        <v>8</v>
      </c>
      <c r="C22" s="559"/>
      <c r="D22" s="559"/>
      <c r="E22" s="559"/>
      <c r="F22" s="559"/>
      <c r="G22" s="559"/>
      <c r="H22" s="559"/>
      <c r="I22" s="559"/>
      <c r="J22" s="559"/>
      <c r="K22" s="559"/>
      <c r="L22" s="559"/>
      <c r="M22" s="559"/>
      <c r="N22" s="559"/>
      <c r="O22" s="560"/>
    </row>
    <row r="23" spans="2:15" ht="81.6" customHeight="1">
      <c r="B23" s="552" t="s">
        <v>653</v>
      </c>
      <c r="C23" s="553"/>
      <c r="D23" s="553"/>
      <c r="E23" s="553"/>
      <c r="F23" s="553"/>
      <c r="G23" s="553"/>
      <c r="H23" s="553"/>
      <c r="I23" s="553"/>
      <c r="J23" s="553"/>
      <c r="K23" s="553"/>
      <c r="L23" s="553"/>
      <c r="M23" s="553"/>
      <c r="N23" s="553"/>
      <c r="O23" s="554"/>
    </row>
    <row r="24" spans="2:15">
      <c r="B24" s="563" t="s">
        <v>608</v>
      </c>
      <c r="C24" s="553"/>
      <c r="D24" s="553"/>
      <c r="E24" s="553"/>
      <c r="F24" s="553"/>
      <c r="G24" s="553"/>
      <c r="H24" s="553"/>
      <c r="I24" s="553"/>
      <c r="J24" s="553"/>
      <c r="K24" s="553"/>
      <c r="L24" s="553"/>
      <c r="M24" s="553"/>
      <c r="N24" s="553"/>
      <c r="O24" s="554"/>
    </row>
    <row r="25" spans="2:15">
      <c r="B25" s="563" t="s">
        <v>9</v>
      </c>
      <c r="C25" s="553"/>
      <c r="D25" s="553"/>
      <c r="E25" s="553"/>
      <c r="F25" s="553"/>
      <c r="G25" s="553"/>
      <c r="H25" s="553"/>
      <c r="I25" s="553"/>
      <c r="J25" s="553"/>
      <c r="K25" s="553"/>
      <c r="L25" s="553"/>
      <c r="M25" s="553"/>
      <c r="N25" s="553"/>
      <c r="O25" s="554"/>
    </row>
    <row r="26" spans="2:15">
      <c r="B26" s="563" t="s">
        <v>10</v>
      </c>
      <c r="C26" s="553"/>
      <c r="D26" s="553"/>
      <c r="E26" s="553"/>
      <c r="F26" s="553"/>
      <c r="G26" s="553"/>
      <c r="H26" s="553"/>
      <c r="I26" s="553"/>
      <c r="J26" s="553"/>
      <c r="K26" s="553"/>
      <c r="L26" s="553"/>
      <c r="M26" s="553"/>
      <c r="N26" s="553"/>
      <c r="O26" s="554"/>
    </row>
    <row r="27" spans="2:15">
      <c r="B27" s="563" t="s">
        <v>609</v>
      </c>
      <c r="C27" s="553"/>
      <c r="D27" s="553"/>
      <c r="E27" s="553"/>
      <c r="F27" s="553"/>
      <c r="G27" s="553"/>
      <c r="H27" s="553"/>
      <c r="I27" s="553"/>
      <c r="J27" s="553"/>
      <c r="K27" s="553"/>
      <c r="L27" s="553"/>
      <c r="M27" s="553"/>
      <c r="N27" s="553"/>
      <c r="O27" s="554"/>
    </row>
    <row r="28" spans="2:15" ht="15">
      <c r="B28" s="558"/>
      <c r="C28" s="559"/>
      <c r="D28" s="559"/>
      <c r="E28" s="559"/>
      <c r="F28" s="559"/>
      <c r="G28" s="559"/>
      <c r="H28" s="559"/>
      <c r="I28" s="559"/>
      <c r="J28" s="559"/>
      <c r="K28" s="559"/>
      <c r="L28" s="559"/>
      <c r="M28" s="559"/>
      <c r="N28" s="559"/>
      <c r="O28" s="560"/>
    </row>
    <row r="29" spans="2:15">
      <c r="B29" s="558" t="s">
        <v>11</v>
      </c>
      <c r="C29" s="559"/>
      <c r="D29" s="559"/>
      <c r="E29" s="559"/>
      <c r="F29" s="559"/>
      <c r="G29" s="559"/>
      <c r="H29" s="559"/>
      <c r="I29" s="559"/>
      <c r="J29" s="559"/>
      <c r="K29" s="559"/>
      <c r="L29" s="559"/>
      <c r="M29" s="559"/>
      <c r="N29" s="559"/>
      <c r="O29" s="560"/>
    </row>
    <row r="30" spans="2:15" ht="38.1" customHeight="1">
      <c r="B30" s="552" t="s">
        <v>12</v>
      </c>
      <c r="C30" s="561"/>
      <c r="D30" s="561"/>
      <c r="E30" s="561"/>
      <c r="F30" s="561"/>
      <c r="G30" s="561"/>
      <c r="H30" s="561"/>
      <c r="I30" s="561"/>
      <c r="J30" s="561"/>
      <c r="K30" s="561"/>
      <c r="L30" s="561"/>
      <c r="M30" s="561"/>
      <c r="N30" s="561"/>
      <c r="O30" s="562"/>
    </row>
    <row r="31" spans="2:15">
      <c r="B31" s="549" t="s">
        <v>13</v>
      </c>
      <c r="C31" s="550"/>
      <c r="D31" s="550"/>
      <c r="E31" s="550"/>
      <c r="F31" s="550"/>
      <c r="G31" s="550"/>
      <c r="H31" s="550"/>
      <c r="I31" s="550"/>
      <c r="J31" s="550"/>
      <c r="K31" s="550"/>
      <c r="L31" s="550"/>
      <c r="M31" s="550"/>
      <c r="N31" s="550"/>
      <c r="O31" s="551"/>
    </row>
    <row r="32" spans="2:15">
      <c r="B32" s="552"/>
      <c r="C32" s="553"/>
      <c r="D32" s="553"/>
      <c r="E32" s="553"/>
      <c r="F32" s="553"/>
      <c r="G32" s="553"/>
      <c r="H32" s="553"/>
      <c r="I32" s="553"/>
      <c r="J32" s="553"/>
      <c r="K32" s="553"/>
      <c r="L32" s="553"/>
      <c r="M32" s="553"/>
      <c r="N32" s="553"/>
      <c r="O32" s="554"/>
    </row>
    <row r="33" spans="2:15" ht="15" thickBot="1">
      <c r="B33" s="555"/>
      <c r="C33" s="556"/>
      <c r="D33" s="556"/>
      <c r="E33" s="556"/>
      <c r="F33" s="556"/>
      <c r="G33" s="556"/>
      <c r="H33" s="556"/>
      <c r="I33" s="556"/>
      <c r="J33" s="556"/>
      <c r="K33" s="556"/>
      <c r="L33" s="556"/>
      <c r="M33" s="556"/>
      <c r="N33" s="556"/>
      <c r="O33" s="557"/>
    </row>
    <row r="35" spans="2:2">
      <c r="B35" s="53"/>
    </row>
  </sheetData>
  <sheetProtection sheet="1" objects="1" scenarios="1"/>
  <mergeCells count="27">
    <mergeCell ref="B18:O18"/>
    <mergeCell ref="B5:O5"/>
    <mergeCell ref="B6:O6"/>
    <mergeCell ref="B10:O10"/>
    <mergeCell ref="B11:O11"/>
    <mergeCell ref="B12:O12"/>
    <mergeCell ref="B13:O13"/>
    <mergeCell ref="B14:O14"/>
    <mergeCell ref="B15:O15"/>
    <mergeCell ref="B16:O16"/>
    <mergeCell ref="B17:O17"/>
    <mergeCell ref="B8:O8"/>
    <mergeCell ref="B31:O31"/>
    <mergeCell ref="B32:O32"/>
    <mergeCell ref="B33:O33"/>
    <mergeCell ref="B19:O19"/>
    <mergeCell ref="B21:O21"/>
    <mergeCell ref="B22:O22"/>
    <mergeCell ref="B23:O23"/>
    <mergeCell ref="B29:O29"/>
    <mergeCell ref="B30:O30"/>
    <mergeCell ref="B20:O20"/>
    <mergeCell ref="B27:O27"/>
    <mergeCell ref="B24:O24"/>
    <mergeCell ref="B25:O25"/>
    <mergeCell ref="B26:O26"/>
    <mergeCell ref="B28:O28"/>
  </mergeCells>
  <hyperlinks>
    <hyperlink ref="B31" r:id="rId1" display="https://www.cambslearntogether.co.uk/cambridgeshire-services-to-schools/cambridgeshire-schools-finance"/>
  </hyperlinks>
  <pageMargins left="0.7" right="0.7" top="0.75" bottom="0.75" header="0.3" footer="0.3"/>
  <pageSetup paperSize="9" scale="65"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pageSetUpPr fitToPage="1"/>
  </sheetPr>
  <dimension ref="A1:K43"/>
  <sheetViews>
    <sheetView view="normal" workbookViewId="0">
      <selection pane="topLeft" activeCell="A1" sqref="A1"/>
    </sheetView>
  </sheetViews>
  <sheetFormatPr defaultColWidth="9.140625" defaultRowHeight="12.75"/>
  <cols>
    <col min="1" max="1" width="20.140625" style="60" customWidth="1"/>
    <col min="2" max="2" width="24.140625" style="60" customWidth="1"/>
    <col min="3" max="3" width="19.5703125" style="60" customWidth="1"/>
    <col min="4" max="6" width="18.5703125" style="60" customWidth="1"/>
    <col min="7" max="7" width="17.84765625" style="60" customWidth="1"/>
    <col min="8" max="8" width="23.140625" style="60" hidden="1" customWidth="1"/>
    <col min="9" max="9" width="2.7109375" style="60" customWidth="1"/>
    <col min="10" max="11" width="12.5703125" style="60" customWidth="1"/>
    <col min="12" max="16384" width="9.140625" style="60" customWidth="1"/>
  </cols>
  <sheetData>
    <row r="1" spans="1:7" ht="13.5" thickBot="1">
      <c r="A1" s="499" t="s">
        <v>661</v>
      </c>
      <c r="D1" s="500"/>
      <c r="E1" s="500"/>
      <c r="F1" s="500"/>
      <c r="G1" s="501"/>
    </row>
    <row r="2" spans="7:7" ht="13.5" thickBot="1">
      <c r="G2" s="502">
        <v>0.98639695231637792</v>
      </c>
    </row>
    <row r="3" spans="1:11" ht="51.75" thickBot="1">
      <c r="A3" s="570" t="s">
        <v>14</v>
      </c>
      <c r="B3" s="570"/>
      <c r="C3" s="484" t="s">
        <v>591</v>
      </c>
      <c r="D3" s="485" t="s">
        <v>592</v>
      </c>
      <c r="E3" s="485" t="s">
        <v>593</v>
      </c>
      <c r="F3" s="485" t="s">
        <v>594</v>
      </c>
      <c r="G3" s="486" t="s">
        <v>595</v>
      </c>
      <c r="H3" s="487"/>
      <c r="J3" s="485" t="s">
        <v>596</v>
      </c>
      <c r="K3" s="485" t="s">
        <v>597</v>
      </c>
    </row>
    <row r="4" spans="1:11" ht="15" customHeight="1" thickBot="1">
      <c r="A4" s="488" t="s">
        <v>15</v>
      </c>
      <c r="B4" s="488" t="s">
        <v>16</v>
      </c>
      <c r="C4" s="489">
        <v>3547.7188</v>
      </c>
      <c r="D4" s="490">
        <v>3898.4729</v>
      </c>
      <c r="E4" s="490">
        <v>3801.01</v>
      </c>
      <c r="F4" s="490">
        <v>3995.93</v>
      </c>
      <c r="G4" s="491">
        <v>3845.4417872479917</v>
      </c>
      <c r="H4" s="487" t="s">
        <v>17</v>
      </c>
      <c r="J4" s="490">
        <v>297.72298724799157</v>
      </c>
      <c r="K4" s="492">
        <v>0.083919556208341975</v>
      </c>
    </row>
    <row r="5" spans="1:11" ht="13.5" thickBot="1">
      <c r="A5" s="488"/>
      <c r="B5" s="488" t="s">
        <v>18</v>
      </c>
      <c r="C5" s="489">
        <v>5001.8652</v>
      </c>
      <c r="D5" s="490">
        <v>5494.5464</v>
      </c>
      <c r="E5" s="490">
        <v>5357.18</v>
      </c>
      <c r="F5" s="490">
        <v>5631.91</v>
      </c>
      <c r="G5" s="491">
        <v>5419.8038233209263</v>
      </c>
      <c r="H5" s="487" t="s">
        <v>17</v>
      </c>
      <c r="J5" s="490">
        <v>417.93862332092613</v>
      </c>
      <c r="K5" s="492">
        <v>0.08355655472700986</v>
      </c>
    </row>
    <row r="6" spans="1:11" ht="15" customHeight="1" thickBot="1">
      <c r="A6" s="488"/>
      <c r="B6" s="488" t="s">
        <v>19</v>
      </c>
      <c r="C6" s="489">
        <v>5638.3032</v>
      </c>
      <c r="D6" s="490">
        <v>6194.7919</v>
      </c>
      <c r="E6" s="490">
        <v>6039.92</v>
      </c>
      <c r="F6" s="490">
        <v>6349.66</v>
      </c>
      <c r="G6" s="491">
        <v>6110.5238503941846</v>
      </c>
      <c r="H6" s="487" t="s">
        <v>17</v>
      </c>
      <c r="J6" s="490">
        <v>472.2206503941843</v>
      </c>
      <c r="K6" s="492">
        <v>0.083752262630038113</v>
      </c>
    </row>
    <row r="7" spans="1:11" ht="15" customHeight="1" thickBot="1">
      <c r="A7" s="488" t="s">
        <v>20</v>
      </c>
      <c r="B7" s="488" t="s">
        <v>21</v>
      </c>
      <c r="C7" s="489">
        <v>488.0354</v>
      </c>
      <c r="D7" s="490">
        <v>501.6231</v>
      </c>
      <c r="E7" s="490">
        <v>489.08</v>
      </c>
      <c r="F7" s="490">
        <v>514.16</v>
      </c>
      <c r="G7" s="491">
        <v>494.79949705149369</v>
      </c>
      <c r="H7" s="487" t="s">
        <v>17</v>
      </c>
      <c r="J7" s="490">
        <v>6.7640970514937067</v>
      </c>
      <c r="K7" s="492">
        <v>0.013859849206622525</v>
      </c>
    </row>
    <row r="8" spans="1:11" ht="13.5" thickBot="1">
      <c r="A8" s="488"/>
      <c r="B8" s="488" t="s">
        <v>22</v>
      </c>
      <c r="C8" s="489">
        <v>488.0354</v>
      </c>
      <c r="D8" s="490">
        <v>501.6231</v>
      </c>
      <c r="E8" s="490">
        <v>489.08</v>
      </c>
      <c r="F8" s="490">
        <v>514.16</v>
      </c>
      <c r="G8" s="491">
        <v>494.79949705149369</v>
      </c>
      <c r="H8" s="487" t="s">
        <v>17</v>
      </c>
      <c r="J8" s="490">
        <v>6.7640970514937067</v>
      </c>
      <c r="K8" s="492">
        <v>0.013859849206622525</v>
      </c>
    </row>
    <row r="9" spans="1:11" ht="13.5" thickBot="1">
      <c r="A9" s="488"/>
      <c r="B9" s="488" t="s">
        <v>23</v>
      </c>
      <c r="C9" s="489">
        <v>816.7124</v>
      </c>
      <c r="D9" s="490">
        <v>1074.1828</v>
      </c>
      <c r="E9" s="490">
        <v>1047.33</v>
      </c>
      <c r="F9" s="490">
        <v>1101.04</v>
      </c>
      <c r="G9" s="491">
        <v>1059.5706401506734</v>
      </c>
      <c r="H9" s="487" t="s">
        <v>17</v>
      </c>
      <c r="J9" s="490">
        <v>242.8582401506734</v>
      </c>
      <c r="K9" s="492">
        <v>0.29736078471524785</v>
      </c>
    </row>
    <row r="10" spans="1:11" ht="13.5" thickBot="1">
      <c r="A10" s="488"/>
      <c r="B10" s="488" t="s">
        <v>24</v>
      </c>
      <c r="C10" s="489">
        <v>1195.1888</v>
      </c>
      <c r="D10" s="490">
        <v>1575.8059</v>
      </c>
      <c r="E10" s="490">
        <v>1536.41</v>
      </c>
      <c r="F10" s="490">
        <v>1615.2</v>
      </c>
      <c r="G10" s="491">
        <v>1554.3701372021671</v>
      </c>
      <c r="H10" s="487" t="s">
        <v>17</v>
      </c>
      <c r="J10" s="490">
        <v>359.18133720216724</v>
      </c>
      <c r="K10" s="492">
        <v>0.30052267658646675</v>
      </c>
    </row>
    <row r="11" spans="1:11" ht="13.5" thickBot="1">
      <c r="A11" s="488"/>
      <c r="B11" s="488" t="s">
        <v>25</v>
      </c>
      <c r="C11" s="489">
        <v>234.0579</v>
      </c>
      <c r="D11" s="490">
        <v>238.1443</v>
      </c>
      <c r="E11" s="490">
        <v>232.19</v>
      </c>
      <c r="F11" s="490">
        <v>244.1</v>
      </c>
      <c r="G11" s="491">
        <v>234.90481173151719</v>
      </c>
      <c r="H11" s="487" t="s">
        <v>17</v>
      </c>
      <c r="I11" s="86"/>
      <c r="J11" s="490">
        <v>0.84691173151719568</v>
      </c>
      <c r="K11" s="492">
        <v>0.0036183855854350386</v>
      </c>
    </row>
    <row r="12" spans="1:11" ht="13.5" thickBot="1">
      <c r="A12" s="488"/>
      <c r="B12" s="488" t="s">
        <v>26</v>
      </c>
      <c r="C12" s="489">
        <v>283.8574</v>
      </c>
      <c r="D12" s="490">
        <v>288.8133</v>
      </c>
      <c r="E12" s="490">
        <v>281.59</v>
      </c>
      <c r="F12" s="490">
        <v>296.03</v>
      </c>
      <c r="G12" s="491">
        <v>284.88455890843579</v>
      </c>
      <c r="H12" s="487" t="s">
        <v>17</v>
      </c>
      <c r="J12" s="490">
        <v>1.0271589084358084</v>
      </c>
      <c r="K12" s="492">
        <v>0.0036185736515440795</v>
      </c>
    </row>
    <row r="13" spans="1:11" ht="13.5" thickBot="1">
      <c r="A13" s="488"/>
      <c r="B13" s="488" t="s">
        <v>27</v>
      </c>
      <c r="C13" s="489">
        <v>443.2159</v>
      </c>
      <c r="D13" s="490">
        <v>450.9541</v>
      </c>
      <c r="E13" s="490">
        <v>439.68</v>
      </c>
      <c r="F13" s="490">
        <v>462.23</v>
      </c>
      <c r="G13" s="491">
        <v>444.81974987457511</v>
      </c>
      <c r="H13" s="487" t="s">
        <v>17</v>
      </c>
      <c r="J13" s="490">
        <v>1.6038498745751326</v>
      </c>
      <c r="K13" s="492">
        <v>0.003618665022114804</v>
      </c>
    </row>
    <row r="14" spans="1:11" ht="13.5" thickBot="1">
      <c r="A14" s="488"/>
      <c r="B14" s="488" t="s">
        <v>28</v>
      </c>
      <c r="C14" s="489">
        <v>483.0555</v>
      </c>
      <c r="D14" s="490">
        <v>496.5562</v>
      </c>
      <c r="E14" s="490">
        <v>484.14</v>
      </c>
      <c r="F14" s="490">
        <v>508.97</v>
      </c>
      <c r="G14" s="491">
        <v>489.80152233380181</v>
      </c>
      <c r="H14" s="487" t="s">
        <v>17</v>
      </c>
      <c r="J14" s="490">
        <v>6.7460223338018181</v>
      </c>
      <c r="K14" s="492">
        <v>0.013965315235623688</v>
      </c>
    </row>
    <row r="15" spans="1:11" ht="13.5" thickBot="1">
      <c r="A15" s="488"/>
      <c r="B15" s="488" t="s">
        <v>29</v>
      </c>
      <c r="C15" s="489">
        <v>512.9352</v>
      </c>
      <c r="D15" s="490">
        <v>526.9576</v>
      </c>
      <c r="E15" s="490">
        <v>513.78</v>
      </c>
      <c r="F15" s="490">
        <v>540.13</v>
      </c>
      <c r="G15" s="491">
        <v>519.789370639953</v>
      </c>
      <c r="H15" s="487" t="s">
        <v>17</v>
      </c>
      <c r="J15" s="490">
        <v>6.85417063995294</v>
      </c>
      <c r="K15" s="492">
        <v>0.013362644326131138</v>
      </c>
    </row>
    <row r="16" spans="1:11" ht="13.5" thickBot="1">
      <c r="A16" s="488"/>
      <c r="B16" s="488" t="s">
        <v>30</v>
      </c>
      <c r="C16" s="489">
        <v>677.2737</v>
      </c>
      <c r="D16" s="490">
        <v>694.1653</v>
      </c>
      <c r="E16" s="490">
        <v>676.81</v>
      </c>
      <c r="F16" s="490">
        <v>711.52</v>
      </c>
      <c r="G16" s="491">
        <v>684.7225363237842</v>
      </c>
      <c r="H16" s="487" t="s">
        <v>17</v>
      </c>
      <c r="J16" s="490">
        <v>7.448836323784235</v>
      </c>
      <c r="K16" s="492">
        <v>0.010998266024185252</v>
      </c>
    </row>
    <row r="17" spans="1:11" ht="13.5" thickBot="1">
      <c r="A17" s="488"/>
      <c r="B17" s="488" t="s">
        <v>31</v>
      </c>
      <c r="C17" s="489">
        <v>338.6368</v>
      </c>
      <c r="D17" s="490">
        <v>344.5492</v>
      </c>
      <c r="E17" s="490">
        <v>335.94</v>
      </c>
      <c r="F17" s="490">
        <v>353.16</v>
      </c>
      <c r="G17" s="491">
        <v>339.86228080304613</v>
      </c>
      <c r="H17" s="487" t="s">
        <v>17</v>
      </c>
      <c r="J17" s="490">
        <v>1.225480803046139</v>
      </c>
      <c r="K17" s="492">
        <v>0.0036188648222701698</v>
      </c>
    </row>
    <row r="18" spans="1:11" ht="13.5" thickBot="1">
      <c r="A18" s="488"/>
      <c r="B18" s="488" t="s">
        <v>32</v>
      </c>
      <c r="C18" s="489">
        <v>448.1958</v>
      </c>
      <c r="D18" s="490">
        <v>456.021</v>
      </c>
      <c r="E18" s="490">
        <v>444.62</v>
      </c>
      <c r="F18" s="490">
        <v>467.42</v>
      </c>
      <c r="G18" s="491">
        <v>449.817724592267</v>
      </c>
      <c r="H18" s="487" t="s">
        <v>17</v>
      </c>
      <c r="J18" s="490">
        <v>1.6219245922669643</v>
      </c>
      <c r="K18" s="492">
        <v>0.0036187857901992036</v>
      </c>
    </row>
    <row r="19" spans="1:11" ht="13.5" thickBot="1">
      <c r="A19" s="488"/>
      <c r="B19" s="488" t="s">
        <v>33</v>
      </c>
      <c r="C19" s="489">
        <v>627.4741</v>
      </c>
      <c r="D19" s="490">
        <v>643.4963</v>
      </c>
      <c r="E19" s="490">
        <v>627.41</v>
      </c>
      <c r="F19" s="490">
        <v>659.58</v>
      </c>
      <c r="G19" s="491">
        <v>634.74278914686568</v>
      </c>
      <c r="H19" s="487" t="s">
        <v>17</v>
      </c>
      <c r="J19" s="490">
        <v>7.268689146865654</v>
      </c>
      <c r="K19" s="492">
        <v>0.011584046491904055</v>
      </c>
    </row>
    <row r="20" spans="1:11" ht="13.5" thickBot="1">
      <c r="A20" s="488"/>
      <c r="B20" s="488" t="s">
        <v>34</v>
      </c>
      <c r="C20" s="489">
        <v>687.2336</v>
      </c>
      <c r="D20" s="490">
        <v>704.2991</v>
      </c>
      <c r="E20" s="490">
        <v>686.69</v>
      </c>
      <c r="F20" s="490">
        <v>721.91</v>
      </c>
      <c r="G20" s="491">
        <v>694.71848575916783</v>
      </c>
      <c r="H20" s="487" t="s">
        <v>17</v>
      </c>
      <c r="J20" s="490">
        <v>7.48488575916781</v>
      </c>
      <c r="K20" s="492">
        <v>0.010891326848931441</v>
      </c>
    </row>
    <row r="21" spans="1:11" ht="13.5" thickBot="1">
      <c r="A21" s="488"/>
      <c r="B21" s="488" t="s">
        <v>35</v>
      </c>
      <c r="C21" s="489">
        <v>737.0331</v>
      </c>
      <c r="D21" s="490">
        <v>754.9681</v>
      </c>
      <c r="E21" s="490">
        <v>736.09</v>
      </c>
      <c r="F21" s="490">
        <v>773.84</v>
      </c>
      <c r="G21" s="491">
        <v>744.69823293608647</v>
      </c>
      <c r="H21" s="487" t="s">
        <v>17</v>
      </c>
      <c r="J21" s="490">
        <v>7.6651329360864793</v>
      </c>
      <c r="K21" s="492">
        <v>0.010399984662949981</v>
      </c>
    </row>
    <row r="22" spans="1:11" ht="15" customHeight="1" thickBot="1">
      <c r="A22" s="488"/>
      <c r="B22" s="488" t="s">
        <v>36</v>
      </c>
      <c r="C22" s="489">
        <v>941.2112</v>
      </c>
      <c r="D22" s="490">
        <v>962.711</v>
      </c>
      <c r="E22" s="490">
        <v>938.64</v>
      </c>
      <c r="F22" s="490">
        <v>986.78</v>
      </c>
      <c r="G22" s="491">
        <v>949.61519636145249</v>
      </c>
      <c r="H22" s="487" t="s">
        <v>17</v>
      </c>
      <c r="J22" s="490">
        <v>8.4039963614525277</v>
      </c>
      <c r="K22" s="492">
        <v>0.0089289166570186672</v>
      </c>
    </row>
    <row r="23" spans="1:11" ht="15" customHeight="1" thickBot="1">
      <c r="A23" s="488" t="s">
        <v>37</v>
      </c>
      <c r="B23" s="488" t="s">
        <v>38</v>
      </c>
      <c r="C23" s="489">
        <v>587.6345</v>
      </c>
      <c r="D23" s="490">
        <v>602.9611</v>
      </c>
      <c r="E23" s="490">
        <v>587.89</v>
      </c>
      <c r="F23" s="490">
        <v>618.04</v>
      </c>
      <c r="G23" s="491">
        <v>594.75899140533079</v>
      </c>
      <c r="H23" s="487" t="s">
        <v>17</v>
      </c>
      <c r="J23" s="490">
        <v>7.1244914053307866</v>
      </c>
      <c r="K23" s="492">
        <v>0.012124018255107191</v>
      </c>
    </row>
    <row r="24" spans="1:11" ht="15" customHeight="1" thickBot="1">
      <c r="A24" s="488"/>
      <c r="B24" s="488" t="s">
        <v>39</v>
      </c>
      <c r="C24" s="489">
        <v>1578.6453</v>
      </c>
      <c r="D24" s="490">
        <v>1616.3411</v>
      </c>
      <c r="E24" s="490">
        <v>1575.93</v>
      </c>
      <c r="F24" s="490">
        <v>1656.75</v>
      </c>
      <c r="G24" s="491">
        <v>1594.3539349437019</v>
      </c>
      <c r="H24" s="487" t="s">
        <v>17</v>
      </c>
      <c r="J24" s="490">
        <v>15.708634943702009</v>
      </c>
      <c r="K24" s="492">
        <v>0.0099507058005379734</v>
      </c>
    </row>
    <row r="25" spans="1:11" ht="13.5" thickBot="1">
      <c r="A25" s="488" t="s">
        <v>40</v>
      </c>
      <c r="B25" s="488" t="s">
        <v>38</v>
      </c>
      <c r="C25" s="489">
        <v>1165.3091</v>
      </c>
      <c r="D25" s="490">
        <v>1190.7215</v>
      </c>
      <c r="E25" s="490">
        <v>1160.95</v>
      </c>
      <c r="F25" s="490">
        <v>1220.49</v>
      </c>
      <c r="G25" s="491">
        <v>1174.524058657586</v>
      </c>
      <c r="H25" s="487" t="s">
        <v>17</v>
      </c>
      <c r="J25" s="490">
        <v>9.2149586575860667</v>
      </c>
      <c r="K25" s="492">
        <v>0.00790773766169514</v>
      </c>
    </row>
    <row r="26" spans="1:11" ht="13.5" thickBot="1">
      <c r="A26" s="488"/>
      <c r="B26" s="488" t="s">
        <v>39</v>
      </c>
      <c r="C26" s="489">
        <v>1767.8835</v>
      </c>
      <c r="D26" s="490">
        <v>1808.8833</v>
      </c>
      <c r="E26" s="490">
        <v>1763.66</v>
      </c>
      <c r="F26" s="490">
        <v>1854.11</v>
      </c>
      <c r="G26" s="491">
        <v>1784.2769742159924</v>
      </c>
      <c r="H26" s="487" t="s">
        <v>17</v>
      </c>
      <c r="J26" s="490">
        <v>16.393474215992455</v>
      </c>
      <c r="K26" s="492">
        <v>0.0092729380731210263</v>
      </c>
    </row>
    <row r="27" spans="1:11" ht="13.5" thickBot="1">
      <c r="A27" s="488" t="s">
        <v>41</v>
      </c>
      <c r="B27" s="488" t="s">
        <v>38</v>
      </c>
      <c r="C27" s="489">
        <v>956.1511</v>
      </c>
      <c r="D27" s="490">
        <v>977.9117</v>
      </c>
      <c r="E27" s="490">
        <v>953.46</v>
      </c>
      <c r="F27" s="490">
        <v>1002.36</v>
      </c>
      <c r="G27" s="491">
        <v>964.60912051452806</v>
      </c>
      <c r="H27" s="487" t="s">
        <v>17</v>
      </c>
      <c r="J27" s="490">
        <v>8.4580205145280161</v>
      </c>
      <c r="K27" s="492">
        <v>0.008845903659503206</v>
      </c>
    </row>
    <row r="28" spans="1:11" ht="13.5" thickBot="1">
      <c r="A28" s="488"/>
      <c r="B28" s="488" t="s">
        <v>39</v>
      </c>
      <c r="C28" s="489">
        <v>1374.4671</v>
      </c>
      <c r="D28" s="490">
        <v>1403.5313</v>
      </c>
      <c r="E28" s="490">
        <v>1368.44</v>
      </c>
      <c r="F28" s="490">
        <v>1438.62</v>
      </c>
      <c r="G28" s="491">
        <v>1384.438996800644</v>
      </c>
      <c r="H28" s="487" t="s">
        <v>17</v>
      </c>
      <c r="J28" s="490">
        <v>9.97189680064389</v>
      </c>
      <c r="K28" s="492">
        <v>0.007255100395377881</v>
      </c>
    </row>
    <row r="29" spans="1:11" ht="13.5" thickBot="1">
      <c r="A29" s="488" t="s">
        <v>42</v>
      </c>
      <c r="B29" s="488" t="s">
        <v>38</v>
      </c>
      <c r="C29" s="489">
        <v>133861.147</v>
      </c>
      <c r="D29" s="490">
        <v>147041.438</v>
      </c>
      <c r="E29" s="490">
        <v>143365.4</v>
      </c>
      <c r="F29" s="490">
        <v>150717.47</v>
      </c>
      <c r="G29" s="491">
        <v>145041.22630741764</v>
      </c>
      <c r="H29" s="487" t="s">
        <v>17</v>
      </c>
      <c r="J29" s="490">
        <v>11180.079307417647</v>
      </c>
      <c r="K29" s="492">
        <v>0.08351997243395537</v>
      </c>
    </row>
    <row r="30" spans="1:11" ht="13.5" thickBot="1">
      <c r="A30" s="488"/>
      <c r="B30" s="488" t="s">
        <v>39</v>
      </c>
      <c r="C30" s="489">
        <v>133861.147</v>
      </c>
      <c r="D30" s="490">
        <v>147041.438</v>
      </c>
      <c r="E30" s="490">
        <v>143365.4</v>
      </c>
      <c r="F30" s="490">
        <v>150717.47</v>
      </c>
      <c r="G30" s="491">
        <v>145041.22630741764</v>
      </c>
      <c r="H30" s="487" t="s">
        <v>17</v>
      </c>
      <c r="J30" s="490">
        <v>11180.079307417647</v>
      </c>
      <c r="K30" s="492">
        <v>0.08351997243395537</v>
      </c>
    </row>
    <row r="31" spans="1:11" ht="13.5" thickBot="1">
      <c r="A31" s="488" t="s">
        <v>43</v>
      </c>
      <c r="B31" s="488" t="s">
        <v>38</v>
      </c>
      <c r="C31" s="489">
        <v>56871.0677</v>
      </c>
      <c r="D31" s="490">
        <v>58168.012</v>
      </c>
      <c r="E31" s="490">
        <v>56713.81</v>
      </c>
      <c r="F31" s="490">
        <v>59622.21</v>
      </c>
      <c r="G31" s="491">
        <v>57376.7497591025</v>
      </c>
      <c r="H31" s="487" t="s">
        <v>17</v>
      </c>
      <c r="J31" s="490">
        <v>505.68205910250254</v>
      </c>
      <c r="K31" s="492">
        <v>0.00889172789528097</v>
      </c>
    </row>
    <row r="32" spans="1:11" ht="13.5" thickBot="1">
      <c r="A32" s="488"/>
      <c r="B32" s="488" t="s">
        <v>39</v>
      </c>
      <c r="C32" s="489">
        <v>82667.2262</v>
      </c>
      <c r="D32" s="490">
        <v>84515.892</v>
      </c>
      <c r="E32" s="490">
        <v>82402.99</v>
      </c>
      <c r="F32" s="490">
        <v>86628.79</v>
      </c>
      <c r="G32" s="491">
        <v>83366.218291100158</v>
      </c>
      <c r="H32" s="487" t="s">
        <v>17</v>
      </c>
      <c r="J32" s="490">
        <v>698.99209110015363</v>
      </c>
      <c r="K32" s="492">
        <v>0.0084554922577062784</v>
      </c>
    </row>
    <row r="33" spans="1:11" ht="13.5" thickBot="1">
      <c r="A33" s="488"/>
      <c r="B33" s="488" t="s">
        <v>598</v>
      </c>
      <c r="C33" s="489">
        <v>84106.39</v>
      </c>
      <c r="D33" s="490">
        <v>84515.892</v>
      </c>
      <c r="E33" s="490">
        <v>82402.99</v>
      </c>
      <c r="F33" s="490">
        <v>86628.79</v>
      </c>
      <c r="G33" s="491">
        <v>83366.218291100158</v>
      </c>
      <c r="H33" s="487" t="s">
        <v>17</v>
      </c>
      <c r="J33" s="490">
        <v>-740.17170889984118</v>
      </c>
      <c r="K33" s="492">
        <v>-0.0088004218098035256</v>
      </c>
    </row>
    <row r="34" spans="1:11" ht="13.5" thickBot="1">
      <c r="A34" s="488"/>
      <c r="B34" s="488" t="s">
        <v>599</v>
      </c>
      <c r="C34" s="489">
        <v>84106.39</v>
      </c>
      <c r="D34" s="490">
        <v>84515.892</v>
      </c>
      <c r="E34" s="490">
        <v>82402.99</v>
      </c>
      <c r="F34" s="490">
        <v>86628.79</v>
      </c>
      <c r="G34" s="491">
        <v>83366.218291100158</v>
      </c>
      <c r="H34" s="487" t="s">
        <v>17</v>
      </c>
      <c r="J34" s="490">
        <v>-740.17170889984118</v>
      </c>
      <c r="K34" s="492">
        <v>-0.0088004218098035256</v>
      </c>
    </row>
    <row r="35" spans="1:11" ht="13.5" thickBot="1">
      <c r="A35" s="488" t="s">
        <v>44</v>
      </c>
      <c r="B35" s="488" t="s">
        <v>45</v>
      </c>
      <c r="C35" s="489">
        <v>53484.6994</v>
      </c>
      <c r="D35" s="490">
        <v>54722.52</v>
      </c>
      <c r="E35" s="490">
        <v>53354.46</v>
      </c>
      <c r="F35" s="490">
        <v>56090.58</v>
      </c>
      <c r="G35" s="491">
        <v>53978.12695107203</v>
      </c>
      <c r="H35" s="487" t="s">
        <v>17</v>
      </c>
      <c r="J35" s="490">
        <v>493.42755107203266</v>
      </c>
      <c r="K35" s="492">
        <v>0.009225583327706479</v>
      </c>
    </row>
    <row r="36" spans="1:11" ht="13.5" thickBot="1">
      <c r="A36" s="488"/>
      <c r="B36" s="488" t="s">
        <v>46</v>
      </c>
      <c r="C36" s="489">
        <v>26792.1492</v>
      </c>
      <c r="D36" s="490">
        <v>27361.26</v>
      </c>
      <c r="E36" s="490">
        <v>26677.23</v>
      </c>
      <c r="F36" s="490">
        <v>28045.29</v>
      </c>
      <c r="G36" s="491">
        <v>26989.063475536015</v>
      </c>
      <c r="H36" s="487" t="s">
        <v>17</v>
      </c>
      <c r="J36" s="490">
        <v>196.91427553601534</v>
      </c>
      <c r="K36" s="492">
        <v>0.0073497006181204505</v>
      </c>
    </row>
    <row r="37" ht="13.5" thickBot="1"/>
    <row r="38" spans="2:8" ht="26.1" customHeight="1" thickBot="1">
      <c r="B38" s="488" t="s">
        <v>47</v>
      </c>
      <c r="C38" s="489">
        <v>4610</v>
      </c>
      <c r="D38" s="490"/>
      <c r="E38" s="490"/>
      <c r="F38" s="490"/>
      <c r="G38" s="491">
        <v>4955</v>
      </c>
      <c r="H38" s="487" t="s">
        <v>48</v>
      </c>
    </row>
    <row r="39" spans="2:8" ht="39" thickBot="1">
      <c r="B39" s="488" t="s">
        <v>49</v>
      </c>
      <c r="C39" s="489">
        <v>5995</v>
      </c>
      <c r="D39" s="490"/>
      <c r="E39" s="490"/>
      <c r="F39" s="490"/>
      <c r="G39" s="491">
        <v>6465</v>
      </c>
      <c r="H39" s="487" t="s">
        <v>48</v>
      </c>
    </row>
    <row r="41" spans="1:1" ht="15" customHeight="1">
      <c r="A41" s="493" t="s">
        <v>600</v>
      </c>
    </row>
    <row r="42" spans="1:11" ht="30.75" customHeight="1">
      <c r="A42" s="571" t="s">
        <v>601</v>
      </c>
      <c r="B42"/>
      <c r="C42"/>
      <c r="D42"/>
      <c r="E42"/>
      <c r="F42"/>
      <c r="G42"/>
      <c r="H42"/>
      <c r="I42"/>
      <c r="J42"/>
      <c r="K42"/>
    </row>
    <row r="43" spans="1:11" ht="25.5" customHeight="1">
      <c r="A43" s="569" t="s">
        <v>602</v>
      </c>
      <c r="B43" s="3"/>
      <c r="C43" s="3"/>
      <c r="D43" s="3"/>
      <c r="E43" s="3"/>
      <c r="F43" s="3"/>
      <c r="G43" s="3"/>
      <c r="H43" s="3"/>
      <c r="I43" s="3"/>
      <c r="J43" s="3"/>
      <c r="K43" s="3"/>
    </row>
  </sheetData>
  <sheetProtection sheet="1" objects="1" scenarios="1"/>
  <mergeCells count="11">
    <mergeCell ref="A43:K43"/>
    <mergeCell ref="A27:A28"/>
    <mergeCell ref="A3:B3"/>
    <mergeCell ref="A4:A6"/>
    <mergeCell ref="A7:A22"/>
    <mergeCell ref="A23:A24"/>
    <mergeCell ref="A25:A26"/>
    <mergeCell ref="A29:A30"/>
    <mergeCell ref="A31:A34"/>
    <mergeCell ref="A35:A36"/>
    <mergeCell ref="A42:K42"/>
  </mergeCells>
  <conditionalFormatting sqref="H4:H36">
    <cfRule type="containsText" dxfId="9" priority="3" operator="containsText" text="Check">
      <formula>NOT(ISERROR(SEARCH("Check",H4)))</formula>
    </cfRule>
    <cfRule type="containsText" dxfId="8" priority="4" operator="containsText" text="Ok">
      <formula>NOT(ISERROR(SEARCH("Ok",H4)))</formula>
    </cfRule>
  </conditionalFormatting>
  <conditionalFormatting sqref="H5:H6">
    <cfRule type="containsText" dxfId="7" priority="1" operator="containsText" text="Check">
      <formula>NOT(ISERROR(SEARCH("Check",H5)))</formula>
    </cfRule>
    <cfRule type="containsText" dxfId="6" priority="2" operator="containsText" text="Ok">
      <formula>NOT(ISERROR(SEARCH("Ok",H5)))</formula>
    </cfRule>
  </conditionalFormatting>
  <pageMargins left="0.7" right="0.7" top="0.75" bottom="0.75" header="0.3" footer="0.3"/>
  <pageSetup paperSize="9" scale="72"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dimension ref="A1:P93"/>
  <sheetViews>
    <sheetView view="normal" workbookViewId="0">
      <selection pane="topLeft" activeCell="B5" sqref="B5"/>
    </sheetView>
  </sheetViews>
  <sheetFormatPr defaultRowHeight="15"/>
  <cols>
    <col min="2" max="2" width="2.84765625" customWidth="1"/>
    <col min="3" max="3" width="20.84765625" customWidth="1"/>
    <col min="4" max="4" width="29.27734375" customWidth="1"/>
    <col min="5" max="5" width="14.140625" customWidth="1"/>
    <col min="6" max="6" width="22.140625" customWidth="1"/>
    <col min="7" max="7" width="14.41796875" customWidth="1"/>
    <col min="8" max="8" width="14.5703125" customWidth="1"/>
    <col min="9" max="9" width="16.41796875" customWidth="1"/>
    <col min="10" max="10" width="19.27734375" customWidth="1"/>
    <col min="11" max="11" width="16.140625" customWidth="1"/>
    <col min="12" max="12" width="13.7109375" customWidth="1"/>
    <col min="13" max="13" width="13" customWidth="1"/>
    <col min="14" max="14" width="2" customWidth="1"/>
  </cols>
  <sheetData>
    <row r="1" spans="1:15" ht="15.75" thickBot="1">
      <c r="A1" s="254"/>
      <c r="B1" s="254"/>
      <c r="C1" s="255"/>
      <c r="D1" s="256"/>
      <c r="E1" s="254"/>
      <c r="F1" s="254"/>
      <c r="G1" s="254"/>
      <c r="H1" s="254"/>
      <c r="I1" s="254"/>
      <c r="J1" s="254"/>
      <c r="K1" s="254"/>
      <c r="L1" s="254"/>
      <c r="M1" s="254"/>
      <c r="N1" s="254"/>
      <c r="O1" s="257"/>
    </row>
    <row r="2" spans="1:15">
      <c r="A2" s="254"/>
      <c r="B2" s="258"/>
      <c r="C2" s="259"/>
      <c r="D2" s="260"/>
      <c r="E2" s="261"/>
      <c r="F2" s="261"/>
      <c r="G2" s="261"/>
      <c r="H2" s="261"/>
      <c r="I2" s="261"/>
      <c r="J2" s="261"/>
      <c r="K2" s="261"/>
      <c r="L2" s="261"/>
      <c r="M2" s="261"/>
      <c r="N2" s="262"/>
      <c r="O2" s="263">
        <v>5</v>
      </c>
    </row>
    <row r="3" spans="1:15" ht="18.75">
      <c r="A3" s="254"/>
      <c r="B3" s="264"/>
      <c r="C3" s="265" t="s">
        <v>659</v>
      </c>
      <c r="D3" s="256"/>
      <c r="E3" s="254"/>
      <c r="F3" s="254"/>
      <c r="G3" s="254"/>
      <c r="H3" s="254"/>
      <c r="I3" s="254"/>
      <c r="J3" s="254"/>
      <c r="K3" s="254"/>
      <c r="L3" s="254"/>
      <c r="M3" s="254"/>
      <c r="N3" s="266"/>
      <c r="O3" s="263"/>
    </row>
    <row r="4" spans="1:15" ht="15.75" thickBot="1">
      <c r="A4" s="254"/>
      <c r="B4" s="264"/>
      <c r="C4" s="267"/>
      <c r="D4" s="256"/>
      <c r="E4" s="254"/>
      <c r="F4" s="254"/>
      <c r="G4" s="254"/>
      <c r="H4" s="254"/>
      <c r="I4" s="254"/>
      <c r="J4" s="254"/>
      <c r="K4" s="254"/>
      <c r="L4" s="254"/>
      <c r="M4" s="254"/>
      <c r="N4" s="266"/>
      <c r="O4" s="263"/>
    </row>
    <row r="5" spans="1:15" ht="15.75" thickBot="1">
      <c r="A5" s="254"/>
      <c r="B5" s="264"/>
      <c r="C5" s="255" t="s">
        <v>50</v>
      </c>
      <c r="D5" s="572" t="s">
        <v>51</v>
      </c>
      <c r="E5" s="573"/>
      <c r="F5" s="574"/>
      <c r="G5" s="254"/>
      <c r="H5" s="256"/>
      <c r="I5" s="254"/>
      <c r="J5" s="268"/>
      <c r="K5" s="268"/>
      <c r="L5" s="269"/>
      <c r="M5" s="269"/>
      <c r="N5" s="266"/>
      <c r="O5" s="263"/>
    </row>
    <row r="6" spans="1:15" ht="15.75" thickBot="1">
      <c r="A6" s="254"/>
      <c r="B6" s="264"/>
      <c r="C6" s="255" t="s">
        <v>52</v>
      </c>
      <c r="D6" s="572">
        <v>873</v>
      </c>
      <c r="E6" s="573"/>
      <c r="F6" s="574"/>
      <c r="G6" s="254"/>
      <c r="H6" s="254"/>
      <c r="I6" s="254"/>
      <c r="J6" s="270"/>
      <c r="K6" s="270"/>
      <c r="L6" s="271"/>
      <c r="M6" s="271"/>
      <c r="N6" s="266"/>
      <c r="O6" s="263"/>
    </row>
    <row r="7" spans="1:15" ht="15.75" thickBot="1">
      <c r="A7" s="254"/>
      <c r="B7" s="264"/>
      <c r="C7" s="255"/>
      <c r="D7" s="272"/>
      <c r="E7" s="272"/>
      <c r="F7" s="272"/>
      <c r="G7" s="254"/>
      <c r="H7" s="254"/>
      <c r="I7" s="254"/>
      <c r="J7" s="270"/>
      <c r="K7" s="270"/>
      <c r="L7" s="271"/>
      <c r="M7" s="271"/>
      <c r="N7" s="266"/>
      <c r="O7" s="263"/>
    </row>
    <row r="8" spans="1:15" ht="48.75" customHeight="1" thickBot="1">
      <c r="A8" s="254"/>
      <c r="B8" s="264"/>
      <c r="C8" s="255"/>
      <c r="D8" s="273" t="s">
        <v>53</v>
      </c>
      <c r="E8" s="575" t="s">
        <v>54</v>
      </c>
      <c r="F8" s="576"/>
      <c r="G8" s="575" t="s">
        <v>55</v>
      </c>
      <c r="H8" s="576"/>
      <c r="I8" s="575" t="s">
        <v>56</v>
      </c>
      <c r="J8" s="576"/>
      <c r="K8" s="254"/>
      <c r="L8" s="274" t="s">
        <v>57</v>
      </c>
      <c r="M8" s="577"/>
      <c r="N8" s="266"/>
      <c r="O8" s="263"/>
    </row>
    <row r="9" spans="1:15" ht="15.75" thickBot="1">
      <c r="A9" s="254"/>
      <c r="B9" s="264"/>
      <c r="C9" s="255"/>
      <c r="D9" s="275">
        <v>4955</v>
      </c>
      <c r="E9" s="588">
        <v>6221</v>
      </c>
      <c r="F9" s="589"/>
      <c r="G9" s="590">
        <v>6831</v>
      </c>
      <c r="H9" s="589"/>
      <c r="I9" s="591">
        <v>6465</v>
      </c>
      <c r="J9" s="592"/>
      <c r="K9" s="254"/>
      <c r="L9" s="593"/>
      <c r="M9" s="594"/>
      <c r="N9" s="266"/>
      <c r="O9" s="263"/>
    </row>
    <row r="10" spans="1:15">
      <c r="A10" s="254"/>
      <c r="B10" s="264"/>
      <c r="C10" s="276"/>
      <c r="D10" s="277"/>
      <c r="E10" s="254"/>
      <c r="F10" s="277"/>
      <c r="G10" s="277"/>
      <c r="H10" s="254"/>
      <c r="I10" s="277"/>
      <c r="J10" s="277"/>
      <c r="K10" s="277"/>
      <c r="L10" s="254"/>
      <c r="M10" s="254"/>
      <c r="N10" s="266"/>
      <c r="O10" s="263"/>
    </row>
    <row r="11" spans="1:15" ht="15.75" thickBot="1">
      <c r="A11" s="254"/>
      <c r="B11" s="264"/>
      <c r="C11" s="278" t="s">
        <v>58</v>
      </c>
      <c r="D11" s="279"/>
      <c r="E11" s="280"/>
      <c r="F11" s="281"/>
      <c r="G11" s="281"/>
      <c r="H11" s="281"/>
      <c r="I11" s="281"/>
      <c r="J11" s="281"/>
      <c r="K11" s="281"/>
      <c r="L11" s="282"/>
      <c r="M11" s="254"/>
      <c r="N11" s="266"/>
      <c r="O11" s="263"/>
    </row>
    <row r="12" spans="1:15" ht="15.75" customHeight="1" thickBot="1">
      <c r="A12" s="254"/>
      <c r="B12" s="264"/>
      <c r="C12" s="283" t="s">
        <v>59</v>
      </c>
      <c r="D12" s="284" t="s">
        <v>60</v>
      </c>
      <c r="E12" s="503" t="s">
        <v>61</v>
      </c>
      <c r="F12" s="595" t="s">
        <v>62</v>
      </c>
      <c r="G12" s="596"/>
      <c r="H12" s="597">
        <v>0</v>
      </c>
      <c r="I12" s="598"/>
      <c r="J12" s="285"/>
      <c r="K12" s="286"/>
      <c r="L12" s="287"/>
      <c r="M12" s="288"/>
      <c r="N12" s="266"/>
      <c r="O12" s="263"/>
    </row>
    <row r="13" spans="1:15" ht="45.75" thickBot="1">
      <c r="A13" s="254"/>
      <c r="B13" s="264"/>
      <c r="C13" s="617"/>
      <c r="D13" s="289" t="s">
        <v>63</v>
      </c>
      <c r="E13" s="290" t="s">
        <v>64</v>
      </c>
      <c r="F13" s="291"/>
      <c r="G13" s="599" t="s">
        <v>62</v>
      </c>
      <c r="H13" s="600"/>
      <c r="I13" s="292" t="s">
        <v>65</v>
      </c>
      <c r="J13" s="293" t="s">
        <v>66</v>
      </c>
      <c r="K13" s="294" t="s">
        <v>67</v>
      </c>
      <c r="L13" s="290" t="s">
        <v>68</v>
      </c>
      <c r="M13" s="291"/>
      <c r="N13" s="266"/>
      <c r="O13" s="263" t="b">
        <v>1</v>
      </c>
    </row>
    <row r="14" spans="1:15">
      <c r="A14" s="254"/>
      <c r="B14" s="264"/>
      <c r="C14" s="617"/>
      <c r="D14" s="295" t="s">
        <v>69</v>
      </c>
      <c r="E14" s="612">
        <v>3845.4417872479917</v>
      </c>
      <c r="F14" s="613"/>
      <c r="G14" s="614">
        <v>50082.75</v>
      </c>
      <c r="H14" s="615"/>
      <c r="I14" s="296">
        <v>192590299.67029434</v>
      </c>
      <c r="J14" s="616">
        <v>390726368.57978153</v>
      </c>
      <c r="K14" s="297">
        <v>0.37492101074658746</v>
      </c>
      <c r="L14" s="578">
        <v>0.04</v>
      </c>
      <c r="M14" s="579"/>
      <c r="N14" s="266"/>
      <c r="O14" s="263" t="b">
        <v>1</v>
      </c>
    </row>
    <row r="15" spans="1:15">
      <c r="A15" s="254"/>
      <c r="B15" s="264"/>
      <c r="C15" s="617"/>
      <c r="D15" s="298" t="s">
        <v>70</v>
      </c>
      <c r="E15" s="580">
        <v>5419.8038233209263</v>
      </c>
      <c r="F15" s="581"/>
      <c r="G15" s="582">
        <v>21336.833333333332</v>
      </c>
      <c r="H15" s="583"/>
      <c r="I15" s="299">
        <v>115641450.87756138</v>
      </c>
      <c r="J15" s="603"/>
      <c r="K15" s="300">
        <v>0.22512249953108396</v>
      </c>
      <c r="L15" s="584">
        <v>0.04</v>
      </c>
      <c r="M15" s="585"/>
      <c r="N15" s="266"/>
      <c r="O15" s="263" t="b">
        <v>1</v>
      </c>
    </row>
    <row r="16" spans="1:15" ht="15.75" thickBot="1">
      <c r="A16" s="254"/>
      <c r="B16" s="264"/>
      <c r="C16" s="618"/>
      <c r="D16" s="301" t="s">
        <v>71</v>
      </c>
      <c r="E16" s="619">
        <v>6110.5238503941846</v>
      </c>
      <c r="F16" s="620"/>
      <c r="G16" s="621">
        <v>13500.416666666666</v>
      </c>
      <c r="H16" s="622"/>
      <c r="I16" s="302">
        <v>82494618.031925812</v>
      </c>
      <c r="J16" s="604"/>
      <c r="K16" s="303">
        <v>0.16059461783190659</v>
      </c>
      <c r="L16" s="586">
        <v>0.04</v>
      </c>
      <c r="M16" s="587"/>
      <c r="N16" s="266"/>
      <c r="O16" s="263" t="b">
        <v>1</v>
      </c>
    </row>
    <row r="17" spans="1:15" ht="45.75" thickBot="1">
      <c r="A17" s="254"/>
      <c r="B17" s="264"/>
      <c r="C17" s="304"/>
      <c r="D17" s="274" t="s">
        <v>63</v>
      </c>
      <c r="E17" s="305" t="s">
        <v>72</v>
      </c>
      <c r="F17" s="306" t="s">
        <v>73</v>
      </c>
      <c r="G17" s="307" t="s">
        <v>74</v>
      </c>
      <c r="H17" s="308" t="s">
        <v>75</v>
      </c>
      <c r="I17" s="309" t="s">
        <v>65</v>
      </c>
      <c r="J17" s="274" t="s">
        <v>66</v>
      </c>
      <c r="K17" s="274" t="s">
        <v>67</v>
      </c>
      <c r="L17" s="310" t="s">
        <v>76</v>
      </c>
      <c r="M17" s="311" t="s">
        <v>77</v>
      </c>
      <c r="N17" s="266"/>
      <c r="O17" s="263" t="b">
        <v>0</v>
      </c>
    </row>
    <row r="18" spans="1:15">
      <c r="A18" s="254"/>
      <c r="B18" s="264"/>
      <c r="C18" s="601" t="s">
        <v>78</v>
      </c>
      <c r="D18" s="312" t="s">
        <v>79</v>
      </c>
      <c r="E18" s="313">
        <v>494.79949705149369</v>
      </c>
      <c r="F18" s="314">
        <v>494.79949705149369</v>
      </c>
      <c r="G18" s="315">
        <v>10702.985519992251</v>
      </c>
      <c r="H18" s="316">
        <v>7866.7350498117194</v>
      </c>
      <c r="I18" s="296">
        <v>9188288.3983257823</v>
      </c>
      <c r="J18" s="602">
        <v>39231662.287007339</v>
      </c>
      <c r="K18" s="605">
        <v>0.076373392133946047</v>
      </c>
      <c r="L18" s="317">
        <v>0.1</v>
      </c>
      <c r="M18" s="318">
        <v>0.1</v>
      </c>
      <c r="N18" s="266"/>
      <c r="O18" s="263" t="b">
        <v>0</v>
      </c>
    </row>
    <row r="19" spans="1:15">
      <c r="A19" s="254"/>
      <c r="B19" s="264"/>
      <c r="C19" s="319"/>
      <c r="D19" s="320" t="s">
        <v>80</v>
      </c>
      <c r="E19" s="321">
        <v>1059.5706401506734</v>
      </c>
      <c r="F19" s="322">
        <v>1554.3701372021671</v>
      </c>
      <c r="G19" s="323">
        <v>10870.472279331107</v>
      </c>
      <c r="H19" s="324">
        <v>8091.1611346805066</v>
      </c>
      <c r="I19" s="299">
        <v>24094692.514789194</v>
      </c>
      <c r="J19" s="603"/>
      <c r="K19" s="606"/>
      <c r="L19" s="325">
        <v>0.1</v>
      </c>
      <c r="M19" s="326">
        <v>0.1</v>
      </c>
      <c r="N19" s="266"/>
      <c r="O19" s="263" t="b">
        <v>1</v>
      </c>
    </row>
    <row r="20" spans="1:15">
      <c r="A20" s="254"/>
      <c r="B20" s="264"/>
      <c r="C20" s="319"/>
      <c r="D20" s="327" t="s">
        <v>81</v>
      </c>
      <c r="E20" s="321">
        <v>234.90481173151719</v>
      </c>
      <c r="F20" s="322">
        <v>339.86228080304613</v>
      </c>
      <c r="G20" s="323">
        <v>3873.1560726511693</v>
      </c>
      <c r="H20" s="328">
        <v>2504.1032559956266</v>
      </c>
      <c r="I20" s="299">
        <v>1760873.242001913</v>
      </c>
      <c r="J20" s="603"/>
      <c r="K20" s="606"/>
      <c r="L20" s="325">
        <v>0.75</v>
      </c>
      <c r="M20" s="326">
        <v>0.75</v>
      </c>
      <c r="N20" s="266"/>
      <c r="O20" s="263" t="b">
        <v>1</v>
      </c>
    </row>
    <row r="21" spans="1:15">
      <c r="A21" s="254"/>
      <c r="B21" s="264"/>
      <c r="C21" s="319"/>
      <c r="D21" s="327" t="s">
        <v>82</v>
      </c>
      <c r="E21" s="321">
        <v>284.88455890843579</v>
      </c>
      <c r="F21" s="322">
        <v>449.817724592267</v>
      </c>
      <c r="G21" s="323">
        <v>4060.5358062726359</v>
      </c>
      <c r="H21" s="328">
        <v>2649.44553816779</v>
      </c>
      <c r="I21" s="299">
        <v>2348551.515511659</v>
      </c>
      <c r="J21" s="603"/>
      <c r="K21" s="606"/>
      <c r="L21" s="325">
        <v>0.75</v>
      </c>
      <c r="M21" s="326">
        <v>0.75</v>
      </c>
      <c r="N21" s="266"/>
      <c r="O21" s="263" t="b">
        <v>1</v>
      </c>
    </row>
    <row r="22" spans="1:15">
      <c r="A22" s="254"/>
      <c r="B22" s="264"/>
      <c r="C22" s="319"/>
      <c r="D22" s="327" t="s">
        <v>83</v>
      </c>
      <c r="E22" s="321">
        <v>444.81974987457511</v>
      </c>
      <c r="F22" s="322">
        <v>634.74278914686568</v>
      </c>
      <c r="G22" s="323">
        <v>1000.8481120132184</v>
      </c>
      <c r="H22" s="328">
        <v>580.23503160198914</v>
      </c>
      <c r="I22" s="299">
        <v>813497.00916792685</v>
      </c>
      <c r="J22" s="603"/>
      <c r="K22" s="606"/>
      <c r="L22" s="325">
        <v>0.75</v>
      </c>
      <c r="M22" s="326">
        <v>0.75</v>
      </c>
      <c r="N22" s="266"/>
      <c r="O22" s="263" t="b">
        <v>1</v>
      </c>
    </row>
    <row r="23" spans="1:15">
      <c r="A23" s="254"/>
      <c r="B23" s="264"/>
      <c r="C23" s="319"/>
      <c r="D23" s="327" t="s">
        <v>84</v>
      </c>
      <c r="E23" s="321">
        <v>489.80152233380181</v>
      </c>
      <c r="F23" s="322">
        <v>694.71848575916783</v>
      </c>
      <c r="G23" s="323">
        <v>627.14532607984461</v>
      </c>
      <c r="H23" s="328">
        <v>439.399507342246</v>
      </c>
      <c r="I23" s="299">
        <v>612435.69582256593</v>
      </c>
      <c r="J23" s="603"/>
      <c r="K23" s="606"/>
      <c r="L23" s="325">
        <v>0.75</v>
      </c>
      <c r="M23" s="326">
        <v>0.75</v>
      </c>
      <c r="N23" s="266"/>
      <c r="O23" s="263" t="b">
        <v>1</v>
      </c>
    </row>
    <row r="24" spans="1:15">
      <c r="A24" s="254"/>
      <c r="B24" s="264"/>
      <c r="C24" s="319"/>
      <c r="D24" s="327" t="s">
        <v>85</v>
      </c>
      <c r="E24" s="321">
        <v>519.789370639953</v>
      </c>
      <c r="F24" s="322">
        <v>744.69823293608647</v>
      </c>
      <c r="G24" s="323">
        <v>279.37974017340383</v>
      </c>
      <c r="H24" s="328">
        <v>151.17422555441976</v>
      </c>
      <c r="I24" s="299">
        <v>257797.79795014492</v>
      </c>
      <c r="J24" s="603"/>
      <c r="K24" s="606"/>
      <c r="L24" s="325">
        <v>0.75</v>
      </c>
      <c r="M24" s="326">
        <v>0.75</v>
      </c>
      <c r="N24" s="266"/>
      <c r="O24" s="263" t="b">
        <v>1</v>
      </c>
    </row>
    <row r="25" spans="1:15" ht="15.75" thickBot="1">
      <c r="A25" s="254"/>
      <c r="B25" s="264"/>
      <c r="C25" s="329"/>
      <c r="D25" s="327" t="s">
        <v>86</v>
      </c>
      <c r="E25" s="330">
        <v>684.7225363237842</v>
      </c>
      <c r="F25" s="331">
        <v>949.61519636145249</v>
      </c>
      <c r="G25" s="332">
        <v>114.01272264631068</v>
      </c>
      <c r="H25" s="333">
        <v>81.568864010792552</v>
      </c>
      <c r="I25" s="302">
        <v>155526.11343815137</v>
      </c>
      <c r="J25" s="604"/>
      <c r="K25" s="334"/>
      <c r="L25" s="335">
        <v>0.75</v>
      </c>
      <c r="M25" s="336">
        <v>0.75</v>
      </c>
      <c r="N25" s="266"/>
      <c r="O25" s="263" t="b">
        <v>1</v>
      </c>
    </row>
    <row r="26" spans="1:15" ht="45.75" thickBot="1">
      <c r="A26" s="254"/>
      <c r="B26" s="264"/>
      <c r="C26" s="283"/>
      <c r="D26" s="290" t="s">
        <v>63</v>
      </c>
      <c r="E26" s="337" t="s">
        <v>72</v>
      </c>
      <c r="F26" s="308" t="s">
        <v>73</v>
      </c>
      <c r="G26" s="337" t="s">
        <v>74</v>
      </c>
      <c r="H26" s="308" t="s">
        <v>75</v>
      </c>
      <c r="I26" s="309" t="s">
        <v>65</v>
      </c>
      <c r="J26" s="294" t="s">
        <v>66</v>
      </c>
      <c r="K26" s="338" t="s">
        <v>67</v>
      </c>
      <c r="L26" s="339" t="s">
        <v>76</v>
      </c>
      <c r="M26" s="340" t="s">
        <v>77</v>
      </c>
      <c r="N26" s="266"/>
      <c r="O26" s="263"/>
    </row>
    <row r="27" spans="1:15" ht="21.75" customHeight="1">
      <c r="A27" s="254"/>
      <c r="B27" s="264"/>
      <c r="C27" s="341" t="s">
        <v>87</v>
      </c>
      <c r="D27" s="342" t="s">
        <v>88</v>
      </c>
      <c r="E27" s="343">
        <v>594.75899140533079</v>
      </c>
      <c r="F27" s="344"/>
      <c r="G27" s="345">
        <v>5844.8314996328108</v>
      </c>
      <c r="H27" s="346"/>
      <c r="I27" s="296">
        <v>3476266.0876557175</v>
      </c>
      <c r="J27" s="608">
        <v>6479433.6402522055</v>
      </c>
      <c r="K27" s="611">
        <v>0.011021057763174552</v>
      </c>
      <c r="L27" s="347">
        <v>0</v>
      </c>
      <c r="M27" s="348"/>
      <c r="N27" s="266"/>
      <c r="O27" s="263" t="b">
        <v>1</v>
      </c>
    </row>
    <row r="28" spans="1:15" ht="24" customHeight="1" thickBot="1">
      <c r="A28" s="254"/>
      <c r="B28" s="264"/>
      <c r="C28" s="607"/>
      <c r="D28" s="349" t="s">
        <v>89</v>
      </c>
      <c r="E28" s="350"/>
      <c r="F28" s="322">
        <v>1594.3539349437019</v>
      </c>
      <c r="G28" s="351"/>
      <c r="H28" s="352">
        <v>1370.4965589127139</v>
      </c>
      <c r="I28" s="299">
        <v>2185056.5815292886</v>
      </c>
      <c r="J28" s="609"/>
      <c r="K28" s="605"/>
      <c r="L28" s="353"/>
      <c r="M28" s="326">
        <v>0</v>
      </c>
      <c r="N28" s="266"/>
      <c r="O28" s="263" t="b">
        <v>1</v>
      </c>
    </row>
    <row r="29" spans="1:15" ht="30.75" thickBot="1">
      <c r="A29" s="254"/>
      <c r="B29" s="264"/>
      <c r="C29" s="329" t="s">
        <v>90</v>
      </c>
      <c r="D29" s="329" t="s">
        <v>91</v>
      </c>
      <c r="E29" s="330">
        <v>964.60912051452806</v>
      </c>
      <c r="F29" s="331">
        <v>1384.438996800644</v>
      </c>
      <c r="G29" s="354">
        <v>722.79241049029429</v>
      </c>
      <c r="H29" s="355">
        <v>87.3269388893055</v>
      </c>
      <c r="I29" s="302">
        <v>818110.97106719972</v>
      </c>
      <c r="J29" s="610"/>
      <c r="K29" s="334">
        <v>0.0015926398821772907</v>
      </c>
      <c r="L29" s="356">
        <v>0</v>
      </c>
      <c r="M29" s="357">
        <v>0</v>
      </c>
      <c r="N29" s="266"/>
      <c r="O29" s="263" t="b">
        <v>1</v>
      </c>
    </row>
    <row r="30" spans="1:15" ht="75.75" thickBot="1">
      <c r="A30" s="254"/>
      <c r="B30" s="264"/>
      <c r="C30" s="341"/>
      <c r="D30" s="294" t="s">
        <v>63</v>
      </c>
      <c r="E30" s="358" t="s">
        <v>92</v>
      </c>
      <c r="F30" s="359" t="s">
        <v>93</v>
      </c>
      <c r="G30" s="360" t="s">
        <v>94</v>
      </c>
      <c r="H30" s="308" t="s">
        <v>95</v>
      </c>
      <c r="I30" s="294" t="s">
        <v>65</v>
      </c>
      <c r="J30" s="294" t="s">
        <v>66</v>
      </c>
      <c r="K30" s="290" t="s">
        <v>67</v>
      </c>
      <c r="L30" s="310" t="s">
        <v>76</v>
      </c>
      <c r="M30" s="311" t="s">
        <v>77</v>
      </c>
      <c r="N30" s="266"/>
      <c r="O30" s="263"/>
    </row>
    <row r="31" spans="1:15" customHeight="1">
      <c r="A31" s="254"/>
      <c r="B31" s="264"/>
      <c r="C31" s="637" t="s">
        <v>96</v>
      </c>
      <c r="D31" s="504" t="s">
        <v>97</v>
      </c>
      <c r="E31" s="505"/>
      <c r="F31" s="361">
        <v>1174.524058657586</v>
      </c>
      <c r="G31" s="362">
        <v>0.31447906765204281</v>
      </c>
      <c r="H31" s="363">
        <v>15749.976525450347</v>
      </c>
      <c r="I31" s="296">
        <v>18498726.352433648</v>
      </c>
      <c r="J31" s="608">
        <v>32528576.897431187</v>
      </c>
      <c r="K31" s="640">
        <v>0.06332430527088527</v>
      </c>
      <c r="L31" s="317">
        <v>1</v>
      </c>
      <c r="M31" s="364"/>
      <c r="N31" s="266"/>
      <c r="O31" s="263" t="b">
        <v>1</v>
      </c>
    </row>
    <row r="32" spans="1:15" ht="27" customHeight="1">
      <c r="A32" s="254"/>
      <c r="B32" s="264"/>
      <c r="C32" s="638"/>
      <c r="D32" s="506" t="s">
        <v>98</v>
      </c>
      <c r="E32" s="507">
        <v>0.57713328</v>
      </c>
      <c r="F32" s="643">
        <v>1784.2769742159924</v>
      </c>
      <c r="G32" s="365" t="s">
        <v>99</v>
      </c>
      <c r="H32" s="646">
        <v>7863.0452265754475</v>
      </c>
      <c r="I32" s="649">
        <v>14029850.544997541</v>
      </c>
      <c r="J32" s="609"/>
      <c r="K32" s="641"/>
      <c r="L32" s="623"/>
      <c r="M32" s="336">
        <v>1</v>
      </c>
      <c r="N32" s="266"/>
      <c r="O32" s="263" t="b">
        <v>1</v>
      </c>
    </row>
    <row r="33" spans="1:15" ht="30">
      <c r="A33" s="254"/>
      <c r="B33" s="264"/>
      <c r="C33" s="638"/>
      <c r="D33" s="506" t="s">
        <v>100</v>
      </c>
      <c r="E33" s="507">
        <v>0.55766382</v>
      </c>
      <c r="F33" s="644"/>
      <c r="G33" s="365" t="s">
        <v>99</v>
      </c>
      <c r="H33" s="647"/>
      <c r="I33" s="650"/>
      <c r="J33" s="609"/>
      <c r="K33" s="641"/>
      <c r="L33" s="624"/>
      <c r="M33" s="626"/>
      <c r="N33" s="266"/>
      <c r="O33" s="263"/>
    </row>
    <row r="34" spans="1:15" ht="30">
      <c r="A34" s="254"/>
      <c r="B34" s="264"/>
      <c r="C34" s="638"/>
      <c r="D34" s="506" t="s">
        <v>101</v>
      </c>
      <c r="E34" s="507">
        <v>0.54469374</v>
      </c>
      <c r="F34" s="644"/>
      <c r="G34" s="366" t="s">
        <v>99</v>
      </c>
      <c r="H34" s="647"/>
      <c r="I34" s="650"/>
      <c r="J34" s="609"/>
      <c r="K34" s="641"/>
      <c r="L34" s="624"/>
      <c r="M34" s="626"/>
      <c r="N34" s="266"/>
      <c r="O34" s="263"/>
    </row>
    <row r="35" spans="1:15" ht="30">
      <c r="A35" s="254"/>
      <c r="B35" s="264"/>
      <c r="C35" s="638"/>
      <c r="D35" s="506" t="s">
        <v>102</v>
      </c>
      <c r="E35" s="508">
        <v>0.54469374</v>
      </c>
      <c r="F35" s="644"/>
      <c r="G35" s="366" t="s">
        <v>99</v>
      </c>
      <c r="H35" s="647"/>
      <c r="I35" s="650"/>
      <c r="J35" s="609"/>
      <c r="K35" s="641"/>
      <c r="L35" s="624"/>
      <c r="M35" s="626"/>
      <c r="N35" s="266"/>
      <c r="O35" s="263"/>
    </row>
    <row r="36" spans="1:15" ht="30.75" thickBot="1">
      <c r="A36" s="254"/>
      <c r="B36" s="264"/>
      <c r="C36" s="639"/>
      <c r="D36" s="349" t="s">
        <v>103</v>
      </c>
      <c r="E36" s="509">
        <v>0.64527134</v>
      </c>
      <c r="F36" s="645"/>
      <c r="G36" s="367" t="s">
        <v>99</v>
      </c>
      <c r="H36" s="648"/>
      <c r="I36" s="651"/>
      <c r="J36" s="610"/>
      <c r="K36" s="642"/>
      <c r="L36" s="625"/>
      <c r="M36" s="627"/>
      <c r="N36" s="266"/>
      <c r="O36" s="263"/>
    </row>
    <row r="37" spans="1:15">
      <c r="A37" s="254"/>
      <c r="B37" s="264"/>
      <c r="C37" s="368"/>
      <c r="D37" s="369"/>
      <c r="E37" s="370"/>
      <c r="F37" s="371"/>
      <c r="G37" s="372"/>
      <c r="H37" s="373"/>
      <c r="I37" s="374"/>
      <c r="J37" s="369"/>
      <c r="K37" s="369"/>
      <c r="L37" s="254"/>
      <c r="M37" s="254"/>
      <c r="N37" s="266"/>
      <c r="O37" s="263"/>
    </row>
    <row r="38" spans="1:15">
      <c r="A38" s="254"/>
      <c r="B38" s="264"/>
      <c r="C38" s="375"/>
      <c r="D38" s="376"/>
      <c r="E38" s="377"/>
      <c r="F38" s="378"/>
      <c r="G38" s="378"/>
      <c r="H38" s="377"/>
      <c r="I38" s="377"/>
      <c r="J38" s="377"/>
      <c r="K38" s="254"/>
      <c r="L38" s="254"/>
      <c r="M38" s="254"/>
      <c r="N38" s="266"/>
      <c r="O38" s="263"/>
    </row>
    <row r="39" spans="1:15">
      <c r="A39" s="254"/>
      <c r="B39" s="264"/>
      <c r="C39" s="379" t="s">
        <v>104</v>
      </c>
      <c r="D39" s="380"/>
      <c r="E39" s="381"/>
      <c r="F39" s="381"/>
      <c r="G39" s="381"/>
      <c r="H39" s="381"/>
      <c r="I39" s="381"/>
      <c r="J39" s="381"/>
      <c r="K39" s="254"/>
      <c r="L39" s="254"/>
      <c r="M39" s="254"/>
      <c r="N39" s="266"/>
      <c r="O39" s="263"/>
    </row>
    <row r="40" spans="1:15" ht="15.75" thickBot="1">
      <c r="A40" s="254"/>
      <c r="B40" s="264"/>
      <c r="C40" s="379"/>
      <c r="D40" s="380"/>
      <c r="E40" s="381"/>
      <c r="F40" s="381"/>
      <c r="G40" s="381"/>
      <c r="H40" s="381"/>
      <c r="I40" s="381"/>
      <c r="J40" s="381"/>
      <c r="K40" s="254"/>
      <c r="L40" s="254"/>
      <c r="M40" s="254"/>
      <c r="N40" s="266"/>
      <c r="O40" s="263"/>
    </row>
    <row r="41" spans="1:15" ht="45.75" thickBot="1">
      <c r="A41" s="254"/>
      <c r="B41" s="264"/>
      <c r="C41" s="628" t="s">
        <v>105</v>
      </c>
      <c r="D41" s="629"/>
      <c r="E41" s="630"/>
      <c r="F41" s="274" t="s">
        <v>106</v>
      </c>
      <c r="G41" s="274" t="s">
        <v>107</v>
      </c>
      <c r="H41" s="290" t="s">
        <v>108</v>
      </c>
      <c r="I41" s="294" t="s">
        <v>109</v>
      </c>
      <c r="J41" s="291" t="s">
        <v>110</v>
      </c>
      <c r="K41" s="294" t="s">
        <v>67</v>
      </c>
      <c r="L41" s="290" t="s">
        <v>68</v>
      </c>
      <c r="M41" s="291"/>
      <c r="N41" s="266"/>
      <c r="O41" s="263" t="b">
        <v>0</v>
      </c>
    </row>
    <row r="42" spans="1:15">
      <c r="A42" s="254"/>
      <c r="B42" s="264"/>
      <c r="C42" s="631" t="s">
        <v>111</v>
      </c>
      <c r="D42" s="632"/>
      <c r="E42" s="633"/>
      <c r="F42" s="382">
        <v>145041.22630741764</v>
      </c>
      <c r="G42" s="383">
        <v>145041.22630741764</v>
      </c>
      <c r="H42" s="384"/>
      <c r="I42" s="385"/>
      <c r="J42" s="386">
        <v>35535100.445317365</v>
      </c>
      <c r="K42" s="387">
        <v>0.069177190121973986</v>
      </c>
      <c r="L42" s="388">
        <v>0</v>
      </c>
      <c r="M42" s="389">
        <v>0</v>
      </c>
      <c r="N42" s="266"/>
      <c r="O42" s="263" t="b">
        <v>1</v>
      </c>
    </row>
    <row r="43" spans="1:15" ht="15.75" thickBot="1">
      <c r="A43" s="254"/>
      <c r="B43" s="264"/>
      <c r="C43" s="634" t="s">
        <v>112</v>
      </c>
      <c r="D43" s="635"/>
      <c r="E43" s="636"/>
      <c r="F43" s="390">
        <v>57376.7497591025</v>
      </c>
      <c r="G43" s="391">
        <v>83366.218291100158</v>
      </c>
      <c r="H43" s="390">
        <v>83366.218291100158</v>
      </c>
      <c r="I43" s="392">
        <v>83366.218291100158</v>
      </c>
      <c r="J43" s="393">
        <v>1410218.3228231629</v>
      </c>
      <c r="K43" s="334">
        <v>0.0027453120944895071</v>
      </c>
      <c r="L43" s="394">
        <v>0</v>
      </c>
      <c r="M43" s="395">
        <v>0</v>
      </c>
      <c r="N43" s="266"/>
      <c r="O43" s="263" t="b">
        <v>1</v>
      </c>
    </row>
    <row r="44" spans="1:15" ht="44.25" customHeight="1" thickBot="1">
      <c r="A44" s="254"/>
      <c r="B44" s="264"/>
      <c r="C44" s="660" t="s">
        <v>113</v>
      </c>
      <c r="D44" s="635"/>
      <c r="E44" s="635"/>
      <c r="F44" s="661"/>
      <c r="G44" s="661"/>
      <c r="H44" s="661"/>
      <c r="I44" s="661"/>
      <c r="J44" s="662"/>
      <c r="K44" s="661"/>
      <c r="L44" s="661"/>
      <c r="M44" s="663"/>
      <c r="N44" s="266"/>
      <c r="O44" s="263"/>
    </row>
    <row r="45" spans="1:15" ht="60" customHeight="1">
      <c r="A45" s="254"/>
      <c r="B45" s="264"/>
      <c r="C45" s="396" t="s">
        <v>114</v>
      </c>
      <c r="D45" s="397">
        <v>2</v>
      </c>
      <c r="E45" s="664" t="s">
        <v>115</v>
      </c>
      <c r="F45" s="665"/>
      <c r="G45" s="398">
        <v>21.4</v>
      </c>
      <c r="H45" s="664" t="s">
        <v>116</v>
      </c>
      <c r="I45" s="665"/>
      <c r="J45" s="399" t="s">
        <v>117</v>
      </c>
      <c r="K45" s="400" t="s">
        <v>118</v>
      </c>
      <c r="L45" s="666" t="s">
        <v>119</v>
      </c>
      <c r="M45" s="667"/>
      <c r="N45" s="266"/>
      <c r="O45" s="263"/>
    </row>
    <row r="46" spans="1:15" ht="60" customHeight="1">
      <c r="A46" s="254"/>
      <c r="B46" s="264"/>
      <c r="C46" s="319" t="s">
        <v>120</v>
      </c>
      <c r="D46" s="401">
        <v>3</v>
      </c>
      <c r="E46" s="652" t="s">
        <v>121</v>
      </c>
      <c r="F46" s="653"/>
      <c r="G46" s="402">
        <v>120</v>
      </c>
      <c r="H46" s="652" t="s">
        <v>122</v>
      </c>
      <c r="I46" s="653"/>
      <c r="J46" s="403" t="s">
        <v>117</v>
      </c>
      <c r="K46" s="404" t="s">
        <v>123</v>
      </c>
      <c r="L46" s="654" t="s">
        <v>119</v>
      </c>
      <c r="M46" s="655"/>
      <c r="N46" s="266"/>
      <c r="O46" s="263"/>
    </row>
    <row r="47" spans="1:15" ht="60" customHeight="1">
      <c r="A47" s="254"/>
      <c r="B47" s="264"/>
      <c r="C47" s="327" t="s">
        <v>124</v>
      </c>
      <c r="D47" s="401">
        <v>2</v>
      </c>
      <c r="E47" s="652" t="s">
        <v>125</v>
      </c>
      <c r="F47" s="653"/>
      <c r="G47" s="402">
        <v>69.2</v>
      </c>
      <c r="H47" s="652" t="s">
        <v>126</v>
      </c>
      <c r="I47" s="653"/>
      <c r="J47" s="403" t="s">
        <v>117</v>
      </c>
      <c r="K47" s="404" t="s">
        <v>127</v>
      </c>
      <c r="L47" s="654" t="s">
        <v>119</v>
      </c>
      <c r="M47" s="655"/>
      <c r="N47" s="266"/>
      <c r="O47" s="263"/>
    </row>
    <row r="48" spans="1:15" ht="60.75" customHeight="1" thickBot="1">
      <c r="A48" s="254"/>
      <c r="B48" s="264"/>
      <c r="C48" s="327" t="s">
        <v>128</v>
      </c>
      <c r="D48" s="405">
        <v>2</v>
      </c>
      <c r="E48" s="656" t="s">
        <v>129</v>
      </c>
      <c r="F48" s="657"/>
      <c r="G48" s="406">
        <v>62.5</v>
      </c>
      <c r="H48" s="656" t="s">
        <v>130</v>
      </c>
      <c r="I48" s="657"/>
      <c r="J48" s="407" t="s">
        <v>117</v>
      </c>
      <c r="K48" s="408" t="s">
        <v>131</v>
      </c>
      <c r="L48" s="658" t="s">
        <v>119</v>
      </c>
      <c r="M48" s="659"/>
      <c r="N48" s="266"/>
      <c r="O48" s="263"/>
    </row>
    <row r="49" spans="1:15" ht="30.75" thickBot="1">
      <c r="A49" s="254"/>
      <c r="B49" s="264"/>
      <c r="C49" s="679" t="s">
        <v>132</v>
      </c>
      <c r="D49" s="680"/>
      <c r="E49" s="680"/>
      <c r="F49" s="680"/>
      <c r="G49" s="368"/>
      <c r="H49" s="409" t="s">
        <v>133</v>
      </c>
      <c r="I49" s="410">
        <v>1</v>
      </c>
      <c r="J49" s="411">
        <v>0</v>
      </c>
      <c r="K49" s="297">
        <v>0</v>
      </c>
      <c r="L49" s="681"/>
      <c r="M49" s="682"/>
      <c r="N49" s="412"/>
      <c r="O49" s="263" t="b">
        <v>1</v>
      </c>
    </row>
    <row r="50" spans="1:15" ht="30">
      <c r="A50" s="254"/>
      <c r="B50" s="264"/>
      <c r="C50" s="327" t="s">
        <v>134</v>
      </c>
      <c r="D50" s="298"/>
      <c r="E50" s="683"/>
      <c r="F50" s="413" t="s">
        <v>135</v>
      </c>
      <c r="G50" s="414">
        <v>53978.12695107203</v>
      </c>
      <c r="H50" s="415" t="s">
        <v>136</v>
      </c>
      <c r="I50" s="416">
        <v>26989.063475536015</v>
      </c>
      <c r="J50" s="417">
        <v>134945.3173776801</v>
      </c>
      <c r="K50" s="300">
        <v>0.00026270188515918586</v>
      </c>
      <c r="L50" s="347">
        <v>0</v>
      </c>
      <c r="M50" s="579"/>
      <c r="N50" s="266"/>
      <c r="O50" s="263" t="b">
        <v>1</v>
      </c>
    </row>
    <row r="51" spans="1:15">
      <c r="A51" s="254"/>
      <c r="B51" s="264"/>
      <c r="C51" s="660" t="s">
        <v>137</v>
      </c>
      <c r="D51" s="668"/>
      <c r="E51" s="668"/>
      <c r="F51" s="668"/>
      <c r="G51" s="668"/>
      <c r="H51" s="668"/>
      <c r="I51" s="669"/>
      <c r="J51" s="417">
        <v>5641821.1750000017</v>
      </c>
      <c r="K51" s="300">
        <v>0.010983093650114717</v>
      </c>
      <c r="L51" s="325">
        <v>0</v>
      </c>
      <c r="M51" s="326"/>
      <c r="N51" s="266"/>
      <c r="O51" s="263" t="b">
        <v>1</v>
      </c>
    </row>
    <row r="52" spans="1:15" ht="15.75" thickBot="1">
      <c r="A52" s="254"/>
      <c r="B52" s="264"/>
      <c r="C52" s="660" t="s">
        <v>138</v>
      </c>
      <c r="D52" s="668"/>
      <c r="E52" s="668"/>
      <c r="F52" s="668"/>
      <c r="G52" s="668"/>
      <c r="H52" s="668"/>
      <c r="I52" s="669"/>
      <c r="J52" s="418">
        <v>226978</v>
      </c>
      <c r="K52" s="303">
        <v>0.0004418645244486569</v>
      </c>
      <c r="L52" s="670">
        <v>0</v>
      </c>
      <c r="M52" s="587"/>
      <c r="N52" s="266"/>
      <c r="O52" s="263" t="b">
        <v>1</v>
      </c>
    </row>
    <row r="53" spans="1:15" ht="15.75" thickBot="1">
      <c r="A53" s="254"/>
      <c r="B53" s="264"/>
      <c r="C53" s="671" t="s">
        <v>139</v>
      </c>
      <c r="D53" s="672"/>
      <c r="E53" s="672"/>
      <c r="F53" s="672"/>
      <c r="G53" s="672"/>
      <c r="H53" s="672"/>
      <c r="I53" s="672"/>
      <c r="J53" s="419"/>
      <c r="K53" s="419"/>
      <c r="L53" s="420"/>
      <c r="M53" s="421"/>
      <c r="N53" s="266"/>
      <c r="O53" s="263"/>
    </row>
    <row r="54" spans="1:15" ht="45.75" thickBot="1">
      <c r="A54" s="254"/>
      <c r="B54" s="264"/>
      <c r="C54" s="673" t="s">
        <v>140</v>
      </c>
      <c r="D54" s="674"/>
      <c r="E54" s="674"/>
      <c r="F54" s="674"/>
      <c r="G54" s="674"/>
      <c r="H54" s="674"/>
      <c r="I54" s="675"/>
      <c r="J54" s="291" t="s">
        <v>110</v>
      </c>
      <c r="K54" s="294" t="s">
        <v>67</v>
      </c>
      <c r="L54" s="290" t="s">
        <v>68</v>
      </c>
      <c r="M54" s="291"/>
      <c r="N54" s="266"/>
      <c r="O54" s="263"/>
    </row>
    <row r="55" spans="1:15">
      <c r="A55" s="254"/>
      <c r="B55" s="264"/>
      <c r="C55" s="676" t="s">
        <v>604</v>
      </c>
      <c r="D55" s="677"/>
      <c r="E55" s="677"/>
      <c r="F55" s="677"/>
      <c r="G55" s="677"/>
      <c r="H55" s="677"/>
      <c r="I55" s="678"/>
      <c r="J55" s="411">
        <v>0</v>
      </c>
      <c r="K55" s="297">
        <v>0</v>
      </c>
      <c r="L55" s="422">
        <v>0</v>
      </c>
      <c r="M55" s="423">
        <v>0</v>
      </c>
      <c r="N55" s="266"/>
      <c r="O55" s="263" t="b">
        <v>1</v>
      </c>
    </row>
    <row r="56" spans="1:15">
      <c r="A56" s="254"/>
      <c r="B56" s="264"/>
      <c r="C56" s="684" t="s">
        <v>141</v>
      </c>
      <c r="D56" s="685"/>
      <c r="E56" s="685"/>
      <c r="F56" s="685"/>
      <c r="G56" s="685"/>
      <c r="H56" s="685"/>
      <c r="I56" s="686"/>
      <c r="J56" s="417">
        <v>0</v>
      </c>
      <c r="K56" s="300">
        <v>0</v>
      </c>
      <c r="L56" s="325">
        <v>0</v>
      </c>
      <c r="M56" s="326"/>
      <c r="N56" s="266"/>
      <c r="O56" s="263" t="b">
        <v>1</v>
      </c>
    </row>
    <row r="57" spans="1:15">
      <c r="A57" s="254"/>
      <c r="B57" s="264"/>
      <c r="C57" s="684" t="s">
        <v>142</v>
      </c>
      <c r="D57" s="685"/>
      <c r="E57" s="685"/>
      <c r="F57" s="685"/>
      <c r="G57" s="685"/>
      <c r="H57" s="685"/>
      <c r="I57" s="686"/>
      <c r="J57" s="417">
        <v>96009</v>
      </c>
      <c r="K57" s="300">
        <v>0.00018690344935540492</v>
      </c>
      <c r="L57" s="325">
        <v>0</v>
      </c>
      <c r="M57" s="326"/>
      <c r="N57" s="266"/>
      <c r="O57" s="263" t="b">
        <v>1</v>
      </c>
    </row>
    <row r="58" spans="1:15" customHeight="1" hidden="1">
      <c r="A58" s="254"/>
      <c r="B58" s="264"/>
      <c r="C58" s="684" t="s">
        <v>143</v>
      </c>
      <c r="D58" s="685"/>
      <c r="E58" s="685"/>
      <c r="F58" s="685"/>
      <c r="G58" s="685"/>
      <c r="H58" s="685"/>
      <c r="I58" s="686"/>
      <c r="J58" s="417">
        <v>0</v>
      </c>
      <c r="K58" s="300">
        <v>0</v>
      </c>
      <c r="L58" s="325">
        <v>0</v>
      </c>
      <c r="M58" s="326"/>
      <c r="N58" s="266"/>
      <c r="O58" s="263" t="b">
        <v>1</v>
      </c>
    </row>
    <row r="59" spans="1:15" customHeight="1" hidden="1">
      <c r="A59" s="254"/>
      <c r="B59" s="264"/>
      <c r="C59" s="684" t="s">
        <v>144</v>
      </c>
      <c r="D59" s="685"/>
      <c r="E59" s="685"/>
      <c r="F59" s="685"/>
      <c r="G59" s="685"/>
      <c r="H59" s="685"/>
      <c r="I59" s="686"/>
      <c r="J59" s="417">
        <v>0</v>
      </c>
      <c r="K59" s="300">
        <v>0</v>
      </c>
      <c r="L59" s="325">
        <v>0</v>
      </c>
      <c r="M59" s="326"/>
      <c r="N59" s="266"/>
      <c r="O59" s="263" t="b">
        <v>1</v>
      </c>
    </row>
    <row r="60" spans="1:15" customHeight="1" hidden="1">
      <c r="A60" s="254"/>
      <c r="B60" s="264"/>
      <c r="C60" s="684" t="s">
        <v>145</v>
      </c>
      <c r="D60" s="685"/>
      <c r="E60" s="685"/>
      <c r="F60" s="685"/>
      <c r="G60" s="685"/>
      <c r="H60" s="685"/>
      <c r="I60" s="686"/>
      <c r="J60" s="417">
        <v>0</v>
      </c>
      <c r="K60" s="300">
        <v>0</v>
      </c>
      <c r="L60" s="325">
        <v>0</v>
      </c>
      <c r="M60" s="326"/>
      <c r="N60" s="266"/>
      <c r="O60" s="263" t="b">
        <v>1</v>
      </c>
    </row>
    <row r="61" spans="1:15" ht="15.75" customHeight="1" hidden="1" thickBot="1">
      <c r="A61" s="254"/>
      <c r="B61" s="264"/>
      <c r="C61" s="687" t="s">
        <v>146</v>
      </c>
      <c r="D61" s="688"/>
      <c r="E61" s="688"/>
      <c r="F61" s="688"/>
      <c r="G61" s="688"/>
      <c r="H61" s="688"/>
      <c r="I61" s="688"/>
      <c r="J61" s="418">
        <v>0</v>
      </c>
      <c r="K61" s="303">
        <v>0</v>
      </c>
      <c r="L61" s="670">
        <v>0</v>
      </c>
      <c r="M61" s="587"/>
      <c r="N61" s="266"/>
      <c r="O61" s="263" t="b">
        <v>1</v>
      </c>
    </row>
    <row r="62" spans="1:15" ht="15.75" thickBot="1">
      <c r="A62" s="254"/>
      <c r="B62" s="264"/>
      <c r="C62" s="424"/>
      <c r="D62" s="425"/>
      <c r="E62" s="426"/>
      <c r="F62" s="426"/>
      <c r="G62" s="426"/>
      <c r="H62" s="426"/>
      <c r="I62" s="426"/>
      <c r="J62" s="427"/>
      <c r="K62" s="428"/>
      <c r="L62" s="254"/>
      <c r="M62" s="254"/>
      <c r="N62" s="266"/>
      <c r="O62" s="263"/>
    </row>
    <row r="63" spans="1:15" ht="15.75" thickBot="1">
      <c r="A63" s="254"/>
      <c r="B63" s="264"/>
      <c r="C63" s="429" t="s">
        <v>147</v>
      </c>
      <c r="D63" s="430"/>
      <c r="E63" s="430"/>
      <c r="F63" s="430"/>
      <c r="G63" s="430"/>
      <c r="H63" s="430"/>
      <c r="I63" s="431"/>
      <c r="J63" s="432">
        <v>512011113.66499054</v>
      </c>
      <c r="K63" s="433">
        <v>0.99674658888530276</v>
      </c>
      <c r="L63" s="703"/>
      <c r="M63" s="704"/>
      <c r="N63" s="266"/>
      <c r="O63" s="263" t="b">
        <v>0</v>
      </c>
    </row>
    <row r="64" spans="1:15" ht="15.75" thickBot="1">
      <c r="A64" s="254"/>
      <c r="B64" s="264"/>
      <c r="C64" s="424"/>
      <c r="D64" s="425"/>
      <c r="E64" s="426"/>
      <c r="F64" s="426"/>
      <c r="G64" s="426"/>
      <c r="H64" s="426"/>
      <c r="I64" s="426"/>
      <c r="J64" s="427"/>
      <c r="K64" s="428"/>
      <c r="L64" s="254"/>
      <c r="M64" s="254"/>
      <c r="N64" s="266"/>
      <c r="O64" s="263"/>
    </row>
    <row r="65" spans="1:15" ht="15.75" thickBot="1">
      <c r="A65" s="254"/>
      <c r="B65" s="264"/>
      <c r="C65" s="705" t="s">
        <v>148</v>
      </c>
      <c r="D65" s="706"/>
      <c r="E65" s="706"/>
      <c r="F65" s="706"/>
      <c r="G65" s="706"/>
      <c r="H65" s="706"/>
      <c r="I65" s="707"/>
      <c r="J65" s="411">
        <v>1671219.8131614213</v>
      </c>
      <c r="K65" s="297">
        <v>0.0032534111146972156</v>
      </c>
      <c r="L65" s="708">
        <v>0</v>
      </c>
      <c r="M65" s="709"/>
      <c r="N65" s="266"/>
      <c r="O65" s="263" t="b">
        <v>1</v>
      </c>
    </row>
    <row r="66" spans="1:15" ht="15.75" thickBot="1">
      <c r="A66" s="254"/>
      <c r="B66" s="264"/>
      <c r="C66" s="429" t="s">
        <v>149</v>
      </c>
      <c r="D66" s="430"/>
      <c r="E66" s="430"/>
      <c r="F66" s="430"/>
      <c r="G66" s="430"/>
      <c r="H66" s="430"/>
      <c r="I66" s="431"/>
      <c r="J66" s="434">
        <v>513682333.478152</v>
      </c>
      <c r="K66" s="433">
        <v>1</v>
      </c>
      <c r="L66" s="703"/>
      <c r="M66" s="704"/>
      <c r="N66" s="266"/>
      <c r="O66" s="263"/>
    </row>
    <row r="67" spans="1:15" ht="15.75" thickBot="1">
      <c r="A67" s="254"/>
      <c r="B67" s="264"/>
      <c r="C67" s="424"/>
      <c r="D67" s="425"/>
      <c r="E67" s="426"/>
      <c r="F67" s="426"/>
      <c r="G67" s="426"/>
      <c r="H67" s="426"/>
      <c r="I67" s="427"/>
      <c r="J67" s="435"/>
      <c r="K67" s="254"/>
      <c r="L67" s="254"/>
      <c r="M67" s="254"/>
      <c r="N67" s="266"/>
      <c r="O67" s="263"/>
    </row>
    <row r="68" spans="1:15" ht="15.75" customHeight="1" thickBot="1">
      <c r="A68" s="254"/>
      <c r="B68" s="264"/>
      <c r="C68" s="689" t="s">
        <v>150</v>
      </c>
      <c r="D68" s="690"/>
      <c r="E68" s="690"/>
      <c r="F68" s="690"/>
      <c r="G68" s="690"/>
      <c r="H68" s="691">
        <v>0</v>
      </c>
      <c r="I68" s="692"/>
      <c r="J68" s="693">
        <v>616622.5218482971</v>
      </c>
      <c r="K68" s="694"/>
      <c r="L68" s="436"/>
      <c r="M68" s="437"/>
      <c r="N68" s="266"/>
      <c r="O68" s="263" t="b">
        <v>1</v>
      </c>
    </row>
    <row r="69" spans="1:15" ht="15.75" customHeight="1" thickBot="1">
      <c r="A69" s="254"/>
      <c r="B69" s="264"/>
      <c r="C69" s="689" t="s">
        <v>603</v>
      </c>
      <c r="D69" s="690"/>
      <c r="E69" s="690"/>
      <c r="F69" s="690"/>
      <c r="G69" s="690"/>
      <c r="H69" s="690"/>
      <c r="I69" s="695"/>
      <c r="J69" s="696"/>
      <c r="K69" s="697"/>
      <c r="L69" s="438"/>
      <c r="M69" s="439"/>
      <c r="N69" s="266"/>
      <c r="O69" s="263"/>
    </row>
    <row r="70" spans="1:15" ht="15.75" thickBot="1">
      <c r="A70" s="254"/>
      <c r="B70" s="264"/>
      <c r="C70" s="698" t="s">
        <v>151</v>
      </c>
      <c r="D70" s="699"/>
      <c r="E70" s="699"/>
      <c r="F70" s="699"/>
      <c r="G70" s="699"/>
      <c r="H70" s="699"/>
      <c r="I70" s="700"/>
      <c r="J70" s="701" t="s">
        <v>61</v>
      </c>
      <c r="K70" s="702"/>
      <c r="L70" s="440"/>
      <c r="M70" s="441"/>
      <c r="N70" s="266"/>
      <c r="O70" s="263"/>
    </row>
    <row r="71" spans="1:15" ht="15.75" thickBot="1">
      <c r="A71" s="254"/>
      <c r="B71" s="264"/>
      <c r="C71" s="319" t="s">
        <v>152</v>
      </c>
      <c r="D71" s="442"/>
      <c r="E71" s="716" t="s">
        <v>153</v>
      </c>
      <c r="F71" s="716"/>
      <c r="G71" s="717"/>
      <c r="H71" s="718"/>
      <c r="I71" s="427"/>
      <c r="J71" s="443"/>
      <c r="K71" s="254"/>
      <c r="L71" s="440"/>
      <c r="M71" s="441"/>
      <c r="N71" s="266"/>
      <c r="O71" s="263"/>
    </row>
    <row r="72" spans="1:15" ht="15.75" thickBot="1">
      <c r="A72" s="254"/>
      <c r="B72" s="264"/>
      <c r="C72" s="719"/>
      <c r="D72" s="720"/>
      <c r="E72" s="720"/>
      <c r="F72" s="720"/>
      <c r="G72" s="720"/>
      <c r="H72" s="720"/>
      <c r="I72" s="720"/>
      <c r="J72" s="720"/>
      <c r="K72" s="721"/>
      <c r="L72" s="440"/>
      <c r="M72" s="441"/>
      <c r="N72" s="266"/>
      <c r="O72" s="263"/>
    </row>
    <row r="73" spans="1:15" ht="15.75" thickBot="1">
      <c r="A73" s="254"/>
      <c r="B73" s="264"/>
      <c r="C73" s="722" t="s">
        <v>154</v>
      </c>
      <c r="D73" s="723"/>
      <c r="E73" s="723"/>
      <c r="F73" s="723"/>
      <c r="G73" s="723"/>
      <c r="H73" s="723"/>
      <c r="I73" s="724"/>
      <c r="J73" s="725">
        <v>0</v>
      </c>
      <c r="K73" s="726"/>
      <c r="L73" s="444"/>
      <c r="M73" s="445"/>
      <c r="N73" s="266"/>
      <c r="O73" s="263" t="b">
        <v>1</v>
      </c>
    </row>
    <row r="74" spans="1:15" ht="30.75" thickBot="1">
      <c r="A74" s="254"/>
      <c r="B74" s="264"/>
      <c r="C74" s="446"/>
      <c r="D74" s="447"/>
      <c r="E74" s="447"/>
      <c r="F74" s="447"/>
      <c r="G74" s="447"/>
      <c r="H74" s="447"/>
      <c r="I74" s="447"/>
      <c r="J74" s="448" t="s">
        <v>110</v>
      </c>
      <c r="K74" s="449" t="s">
        <v>155</v>
      </c>
      <c r="L74" s="290" t="s">
        <v>68</v>
      </c>
      <c r="M74" s="291"/>
      <c r="N74" s="266"/>
      <c r="O74" s="263"/>
    </row>
    <row r="75" spans="1:15" ht="27.75" customHeight="1" thickBot="1">
      <c r="A75" s="254"/>
      <c r="B75" s="264"/>
      <c r="C75" s="689" t="s">
        <v>156</v>
      </c>
      <c r="D75" s="690"/>
      <c r="E75" s="710" t="s">
        <v>99</v>
      </c>
      <c r="F75" s="710"/>
      <c r="G75" s="710"/>
      <c r="H75" s="710"/>
      <c r="I75" s="711"/>
      <c r="J75" s="450">
        <v>616622.5218482971</v>
      </c>
      <c r="K75" s="451">
        <v>0.0011943129357176092</v>
      </c>
      <c r="L75" s="347">
        <v>0</v>
      </c>
      <c r="M75" s="579"/>
      <c r="N75" s="266"/>
      <c r="O75" s="263" t="b">
        <v>1</v>
      </c>
    </row>
    <row r="76" spans="1:16" ht="15.75" thickBot="1">
      <c r="A76" s="254"/>
      <c r="B76" s="264"/>
      <c r="C76" s="429" t="s">
        <v>157</v>
      </c>
      <c r="D76" s="430"/>
      <c r="E76" s="430"/>
      <c r="F76" s="430"/>
      <c r="G76" s="430"/>
      <c r="H76" s="430"/>
      <c r="I76" s="431"/>
      <c r="J76" s="712">
        <v>514298956.0000003</v>
      </c>
      <c r="K76" s="713"/>
      <c r="L76" s="714">
        <v>55947440.762353227</v>
      </c>
      <c r="M76" s="715"/>
      <c r="N76" s="266"/>
      <c r="O76" s="263" t="b">
        <v>1</v>
      </c>
      <c r="P76" s="494"/>
    </row>
    <row r="77" spans="1:15" ht="31.5" customHeight="1" thickBot="1">
      <c r="A77" s="254"/>
      <c r="B77" s="264"/>
      <c r="C77" s="452" t="s">
        <v>8</v>
      </c>
      <c r="D77" s="452" t="s">
        <v>158</v>
      </c>
      <c r="E77" s="453">
        <v>0.033403979748027786</v>
      </c>
      <c r="F77" s="429" t="s">
        <v>159</v>
      </c>
      <c r="G77" s="430"/>
      <c r="H77" s="431"/>
      <c r="I77" s="454">
        <v>0.13119039208760155</v>
      </c>
      <c r="J77" s="455" t="s">
        <v>160</v>
      </c>
      <c r="K77" s="456"/>
      <c r="L77" s="714">
        <v>3494.1688220172241</v>
      </c>
      <c r="M77" s="715"/>
      <c r="N77" s="266"/>
      <c r="O77" s="263"/>
    </row>
    <row r="78" spans="1:15" ht="15.75" thickBot="1">
      <c r="A78" s="254"/>
      <c r="B78" s="264"/>
      <c r="C78" s="457"/>
      <c r="D78" s="458"/>
      <c r="E78" s="458"/>
      <c r="F78" s="458"/>
      <c r="G78" s="458"/>
      <c r="H78" s="458"/>
      <c r="I78" s="458"/>
      <c r="J78" s="459"/>
      <c r="K78" s="460"/>
      <c r="L78" s="461"/>
      <c r="M78" s="461"/>
      <c r="N78" s="266"/>
      <c r="O78" s="263"/>
    </row>
    <row r="79" spans="1:15" ht="15.75" thickBot="1">
      <c r="A79" s="254"/>
      <c r="B79" s="264"/>
      <c r="C79" s="728" t="s">
        <v>161</v>
      </c>
      <c r="D79" s="729"/>
      <c r="E79" s="729"/>
      <c r="F79" s="729"/>
      <c r="G79" s="729"/>
      <c r="H79" s="729"/>
      <c r="I79" s="730"/>
      <c r="J79" s="696"/>
      <c r="K79" s="697"/>
      <c r="L79" s="462"/>
      <c r="M79" s="463"/>
      <c r="N79" s="266"/>
      <c r="O79" s="263"/>
    </row>
    <row r="80" spans="1:15" ht="15.75" thickBot="1">
      <c r="A80" s="254"/>
      <c r="B80" s="264"/>
      <c r="C80" s="722" t="s">
        <v>162</v>
      </c>
      <c r="D80" s="723"/>
      <c r="E80" s="723"/>
      <c r="F80" s="723"/>
      <c r="G80" s="723"/>
      <c r="H80" s="723"/>
      <c r="I80" s="724"/>
      <c r="J80" s="696">
        <v>0</v>
      </c>
      <c r="K80" s="727"/>
      <c r="L80" s="440"/>
      <c r="M80" s="441"/>
      <c r="N80" s="266"/>
      <c r="O80" s="263"/>
    </row>
    <row r="81" spans="1:15" ht="15.75" thickBot="1">
      <c r="A81" s="254"/>
      <c r="B81" s="264"/>
      <c r="C81" s="722" t="s">
        <v>163</v>
      </c>
      <c r="D81" s="723"/>
      <c r="E81" s="723"/>
      <c r="F81" s="723"/>
      <c r="G81" s="723"/>
      <c r="H81" s="723"/>
      <c r="I81" s="724"/>
      <c r="J81" s="696">
        <v>2000000</v>
      </c>
      <c r="K81" s="727"/>
      <c r="L81" s="440"/>
      <c r="M81" s="441"/>
      <c r="N81" s="266"/>
      <c r="O81" s="263"/>
    </row>
    <row r="82" spans="1:15" ht="15.75" thickBot="1">
      <c r="A82" s="254"/>
      <c r="B82" s="264"/>
      <c r="C82" s="722" t="s">
        <v>164</v>
      </c>
      <c r="D82" s="723"/>
      <c r="E82" s="723"/>
      <c r="F82" s="723"/>
      <c r="G82" s="723"/>
      <c r="H82" s="723"/>
      <c r="I82" s="724"/>
      <c r="J82" s="696">
        <v>0</v>
      </c>
      <c r="K82" s="727"/>
      <c r="L82" s="440"/>
      <c r="M82" s="441"/>
      <c r="N82" s="266"/>
      <c r="O82" s="263"/>
    </row>
    <row r="83" spans="1:15" ht="15.75" thickBot="1">
      <c r="A83" s="254"/>
      <c r="B83" s="264"/>
      <c r="C83" s="464"/>
      <c r="D83" s="464"/>
      <c r="E83" s="464"/>
      <c r="F83" s="464"/>
      <c r="G83" s="464"/>
      <c r="H83" s="464"/>
      <c r="I83" s="464"/>
      <c r="J83" s="465"/>
      <c r="K83" s="465"/>
      <c r="L83" s="440"/>
      <c r="M83" s="441"/>
      <c r="N83" s="266"/>
      <c r="O83" s="263"/>
    </row>
    <row r="84" spans="1:15" ht="15.75" thickBot="1">
      <c r="A84" s="254"/>
      <c r="B84" s="264"/>
      <c r="C84" s="728" t="s">
        <v>605</v>
      </c>
      <c r="D84" s="729"/>
      <c r="E84" s="729"/>
      <c r="F84" s="729"/>
      <c r="G84" s="729"/>
      <c r="H84" s="729"/>
      <c r="I84" s="730"/>
      <c r="J84" s="693">
        <v>0</v>
      </c>
      <c r="K84" s="694"/>
      <c r="L84" s="440"/>
      <c r="M84" s="441"/>
      <c r="N84" s="266"/>
      <c r="O84" s="263" t="b">
        <v>1</v>
      </c>
    </row>
    <row r="85" spans="1:15" ht="15.75" thickBot="1">
      <c r="A85" s="254"/>
      <c r="B85" s="264"/>
      <c r="C85" s="731" t="s">
        <v>165</v>
      </c>
      <c r="D85" s="732"/>
      <c r="E85" s="732"/>
      <c r="F85" s="732"/>
      <c r="G85" s="732"/>
      <c r="H85" s="732"/>
      <c r="I85" s="733"/>
      <c r="J85" s="714">
        <v>516298956.0000003</v>
      </c>
      <c r="K85" s="734"/>
      <c r="L85" s="466"/>
      <c r="M85" s="441"/>
      <c r="N85" s="266"/>
      <c r="O85" s="263" t="b">
        <v>0</v>
      </c>
    </row>
    <row r="86" spans="1:15" ht="15.75" thickBot="1">
      <c r="A86" s="254"/>
      <c r="B86" s="264"/>
      <c r="C86" s="731" t="s">
        <v>166</v>
      </c>
      <c r="D86" s="732"/>
      <c r="E86" s="732"/>
      <c r="F86" s="732"/>
      <c r="G86" s="732"/>
      <c r="H86" s="732"/>
      <c r="I86" s="733"/>
      <c r="J86" s="735">
        <v>0.760638128109578</v>
      </c>
      <c r="K86" s="736"/>
      <c r="L86" s="467"/>
      <c r="M86" s="441"/>
      <c r="N86" s="266"/>
      <c r="O86" s="263"/>
    </row>
    <row r="87" spans="1:15" ht="15.75" thickBot="1">
      <c r="A87" s="254"/>
      <c r="B87" s="264"/>
      <c r="C87" s="731" t="s">
        <v>167</v>
      </c>
      <c r="D87" s="732"/>
      <c r="E87" s="732"/>
      <c r="F87" s="732"/>
      <c r="G87" s="732"/>
      <c r="H87" s="732"/>
      <c r="I87" s="733"/>
      <c r="J87" s="735">
        <v>0.91294952315976119</v>
      </c>
      <c r="K87" s="736"/>
      <c r="L87" s="467"/>
      <c r="M87" s="441"/>
      <c r="N87" s="266"/>
      <c r="O87" s="263"/>
    </row>
    <row r="88" spans="1:15" ht="15.75" thickBot="1">
      <c r="A88" s="254"/>
      <c r="B88" s="264"/>
      <c r="C88" s="731" t="s">
        <v>168</v>
      </c>
      <c r="D88" s="732"/>
      <c r="E88" s="732"/>
      <c r="F88" s="732"/>
      <c r="G88" s="732"/>
      <c r="H88" s="732"/>
      <c r="I88" s="733"/>
      <c r="J88" s="468" t="s">
        <v>169</v>
      </c>
      <c r="K88" s="469">
        <v>1.2666829341272143</v>
      </c>
      <c r="L88" s="470"/>
      <c r="M88" s="471"/>
      <c r="N88" s="266"/>
      <c r="O88" s="263"/>
    </row>
    <row r="89" spans="1:15" ht="15.75" thickBot="1">
      <c r="A89" s="254"/>
      <c r="B89" s="264"/>
      <c r="C89" s="472"/>
      <c r="D89" s="376"/>
      <c r="E89" s="473"/>
      <c r="F89" s="473"/>
      <c r="G89" s="473"/>
      <c r="H89" s="427"/>
      <c r="I89" s="474"/>
      <c r="J89" s="475"/>
      <c r="K89" s="254"/>
      <c r="L89" s="254"/>
      <c r="M89" s="254"/>
      <c r="N89" s="266"/>
      <c r="O89" s="263"/>
    </row>
    <row r="90" spans="1:15" ht="15.75" thickBot="1">
      <c r="A90" s="254"/>
      <c r="B90" s="264"/>
      <c r="C90" s="728" t="s">
        <v>606</v>
      </c>
      <c r="D90" s="729"/>
      <c r="E90" s="729"/>
      <c r="F90" s="729"/>
      <c r="G90" s="729"/>
      <c r="H90" s="729"/>
      <c r="I90" s="730"/>
      <c r="J90" s="693">
        <v>5641821.1750000017</v>
      </c>
      <c r="K90" s="694"/>
      <c r="L90" s="462"/>
      <c r="M90" s="463"/>
      <c r="N90" s="266"/>
      <c r="O90" s="263"/>
    </row>
    <row r="91" spans="1:15" ht="15.75" thickBot="1">
      <c r="A91" s="254"/>
      <c r="B91" s="264"/>
      <c r="C91" s="731" t="s">
        <v>607</v>
      </c>
      <c r="D91" s="732"/>
      <c r="E91" s="732"/>
      <c r="F91" s="732"/>
      <c r="G91" s="732"/>
      <c r="H91" s="732"/>
      <c r="I91" s="733"/>
      <c r="J91" s="714">
        <v>510657134.82500029</v>
      </c>
      <c r="K91" s="734"/>
      <c r="L91" s="476"/>
      <c r="M91" s="471"/>
      <c r="N91" s="266"/>
      <c r="O91" s="263"/>
    </row>
    <row r="92" spans="1:15" ht="15.75" thickBot="1">
      <c r="A92" s="254"/>
      <c r="B92" s="477"/>
      <c r="C92" s="478"/>
      <c r="D92" s="479"/>
      <c r="E92" s="480"/>
      <c r="F92" s="480"/>
      <c r="G92" s="480"/>
      <c r="H92" s="481"/>
      <c r="I92" s="482"/>
      <c r="J92" s="483"/>
      <c r="K92" s="420"/>
      <c r="L92" s="420"/>
      <c r="M92" s="420"/>
      <c r="N92" s="421"/>
      <c r="O92" s="263"/>
    </row>
    <row r="93" spans="1:15">
      <c r="A93" s="254"/>
      <c r="B93" s="254"/>
      <c r="C93" s="255"/>
      <c r="D93" s="256"/>
      <c r="E93" s="254"/>
      <c r="F93" s="254"/>
      <c r="G93" s="254"/>
      <c r="H93" s="254"/>
      <c r="I93" s="254"/>
      <c r="J93" s="254"/>
      <c r="K93" s="254"/>
      <c r="L93" s="254"/>
      <c r="M93" s="254"/>
      <c r="N93" s="254"/>
      <c r="O93" s="263"/>
    </row>
  </sheetData>
  <sheetProtection sheet="1" objects="1" scenarios="1"/>
  <mergeCells count="128">
    <mergeCell ref="C91:I91"/>
    <mergeCell ref="J91:K91"/>
    <mergeCell ref="C86:I86"/>
    <mergeCell ref="J86:K86"/>
    <mergeCell ref="C87:I87"/>
    <mergeCell ref="J87:K87"/>
    <mergeCell ref="C88:I88"/>
    <mergeCell ref="C90:I90"/>
    <mergeCell ref="J90:K90"/>
    <mergeCell ref="C82:I82"/>
    <mergeCell ref="J82:K82"/>
    <mergeCell ref="C84:I84"/>
    <mergeCell ref="J84:K84"/>
    <mergeCell ref="C85:I85"/>
    <mergeCell ref="J85:K85"/>
    <mergeCell ref="L77:M77"/>
    <mergeCell ref="C79:I79"/>
    <mergeCell ref="J79:K79"/>
    <mergeCell ref="C80:I80"/>
    <mergeCell ref="J80:K80"/>
    <mergeCell ref="C81:I81"/>
    <mergeCell ref="J81:K81"/>
    <mergeCell ref="C75:D75"/>
    <mergeCell ref="E75:I75"/>
    <mergeCell ref="L75:M75"/>
    <mergeCell ref="C76:I76"/>
    <mergeCell ref="J76:K76"/>
    <mergeCell ref="L76:M76"/>
    <mergeCell ref="E71:F71"/>
    <mergeCell ref="G71:H71"/>
    <mergeCell ref="C72:K72"/>
    <mergeCell ref="C73:I73"/>
    <mergeCell ref="J73:K73"/>
    <mergeCell ref="L74:M74"/>
    <mergeCell ref="C68:G68"/>
    <mergeCell ref="H68:I68"/>
    <mergeCell ref="J68:K68"/>
    <mergeCell ref="C69:I69"/>
    <mergeCell ref="J69:K69"/>
    <mergeCell ref="C70:I70"/>
    <mergeCell ref="J70:K70"/>
    <mergeCell ref="C63:I63"/>
    <mergeCell ref="L63:M63"/>
    <mergeCell ref="C65:I65"/>
    <mergeCell ref="L65:M65"/>
    <mergeCell ref="C66:I66"/>
    <mergeCell ref="L66:M66"/>
    <mergeCell ref="C59:I59"/>
    <mergeCell ref="L59:M59"/>
    <mergeCell ref="C60:I60"/>
    <mergeCell ref="L60:M60"/>
    <mergeCell ref="C61:I61"/>
    <mergeCell ref="L61:M61"/>
    <mergeCell ref="C56:I56"/>
    <mergeCell ref="L56:M56"/>
    <mergeCell ref="C57:I57"/>
    <mergeCell ref="L57:M57"/>
    <mergeCell ref="C58:I58"/>
    <mergeCell ref="L58:M58"/>
    <mergeCell ref="C52:I52"/>
    <mergeCell ref="L52:M52"/>
    <mergeCell ref="C53:I53"/>
    <mergeCell ref="C54:I54"/>
    <mergeCell ref="L54:M54"/>
    <mergeCell ref="C55:I55"/>
    <mergeCell ref="C49:G49"/>
    <mergeCell ref="L49:M49"/>
    <mergeCell ref="C50:E50"/>
    <mergeCell ref="L50:M50"/>
    <mergeCell ref="C51:I51"/>
    <mergeCell ref="L51:M51"/>
    <mergeCell ref="E47:F47"/>
    <mergeCell ref="H47:I47"/>
    <mergeCell ref="L47:M47"/>
    <mergeCell ref="E48:F48"/>
    <mergeCell ref="H48:I48"/>
    <mergeCell ref="L48:M48"/>
    <mergeCell ref="C44:M44"/>
    <mergeCell ref="E45:F45"/>
    <mergeCell ref="H45:I45"/>
    <mergeCell ref="L45:M45"/>
    <mergeCell ref="E46:F46"/>
    <mergeCell ref="H46:I46"/>
    <mergeCell ref="L46:M46"/>
    <mergeCell ref="L32:L36"/>
    <mergeCell ref="M32:M36"/>
    <mergeCell ref="C41:E41"/>
    <mergeCell ref="L41:M41"/>
    <mergeCell ref="C42:E42"/>
    <mergeCell ref="C43:E43"/>
    <mergeCell ref="C31:C36"/>
    <mergeCell ref="J31:J36"/>
    <mergeCell ref="K31:K36"/>
    <mergeCell ref="F32:F36"/>
    <mergeCell ref="H32:H36"/>
    <mergeCell ref="I32:I36"/>
    <mergeCell ref="C18:C25"/>
    <mergeCell ref="J18:J25"/>
    <mergeCell ref="K18:K25"/>
    <mergeCell ref="C27:C28"/>
    <mergeCell ref="J27:J29"/>
    <mergeCell ref="K27:K28"/>
    <mergeCell ref="E14:F14"/>
    <mergeCell ref="G14:H14"/>
    <mergeCell ref="J14:J16"/>
    <mergeCell ref="C12:C16"/>
    <mergeCell ref="E16:F16"/>
    <mergeCell ref="G16:H16"/>
    <mergeCell ref="L16:M16"/>
    <mergeCell ref="E9:F9"/>
    <mergeCell ref="G9:H9"/>
    <mergeCell ref="I9:J9"/>
    <mergeCell ref="L9:M9"/>
    <mergeCell ref="F12:G12"/>
    <mergeCell ref="H12:I12"/>
    <mergeCell ref="E13:F13"/>
    <mergeCell ref="G13:H13"/>
    <mergeCell ref="L13:M13"/>
    <mergeCell ref="D5:F5"/>
    <mergeCell ref="D6:F6"/>
    <mergeCell ref="E8:F8"/>
    <mergeCell ref="G8:H8"/>
    <mergeCell ref="I8:J8"/>
    <mergeCell ref="L8:M8"/>
    <mergeCell ref="L14:M14"/>
    <mergeCell ref="E15:F15"/>
    <mergeCell ref="G15:H15"/>
    <mergeCell ref="L15:M15"/>
  </mergeCells>
  <conditionalFormatting sqref="C72:C73 J73">
    <cfRule type="expression" dxfId="5" priority="4" stopIfTrue="1">
      <formula>$J$70="No"</formula>
    </cfRule>
  </conditionalFormatting>
  <conditionalFormatting sqref="C71:K71">
    <cfRule type="expression" dxfId="4" priority="3" stopIfTrue="1">
      <formula>$J$70="No"</formula>
    </cfRule>
  </conditionalFormatting>
  <conditionalFormatting sqref="J75">
    <cfRule type="expression" dxfId="3" priority="1" stopIfTrue="1">
      <formula>$J$75&lt;0</formula>
    </cfRule>
  </conditionalFormatting>
  <conditionalFormatting sqref="J87:K87">
    <cfRule type="expression" dxfId="2" priority="2" stopIfTrue="1">
      <formula>$J$87&lt;0.8</formula>
    </cfRule>
  </conditionalFormatting>
  <dataValidations count="20">
    <dataValidation type="list" allowBlank="1" showInputMessage="1" showErrorMessage="1" sqref="J70:K70">
      <formula1>"Yes, No"</formula1>
    </dataValidation>
    <dataValidation type="decimal" allowBlank="1" showInputMessage="1" showErrorMessage="1" error="Please enter a figure between 0 and 1" sqref="L28">
      <formula1>0</formula1>
      <formula2>1</formula2>
    </dataValidation>
    <dataValidation type="decimal" allowBlank="1" showInputMessage="1" showErrorMessage="1" error="Please enter a percentage between 0% and 100%." sqref="G71:H71 H42:I42 L49">
      <formula1>0</formula1>
      <formula2>1</formula2>
    </dataValidation>
    <dataValidation type="decimal" operator="greaterThanOrEqual" allowBlank="1" showInputMessage="1" showErrorMessage="1" errorTitle="Error" error="The minimum average distance to the pupils’ second nearest school is 2 miles for middle-deemed schools." sqref="D47:D48">
      <formula1>2</formula1>
    </dataValidation>
    <dataValidation type="decimal" operator="greaterThanOrEqual" allowBlank="1" showInputMessage="1" showErrorMessage="1" errorTitle="Error" error="The minimum average distance to the pupils’ second nearest school is 2 miles for primary schools." sqref="D45">
      <formula1>2</formula1>
    </dataValidation>
    <dataValidation type="decimal" operator="lessThanOrEqual" allowBlank="1" showInputMessage="1" showErrorMessage="1" errorTitle="Error" error="The maximum pupil number average year group threshold is 21.4 pupils for primary schools." sqref="G45:I45">
      <formula1>21.4</formula1>
    </dataValidation>
    <dataValidation allowBlank="1" showInputMessage="1" showErrorMessage="1" error="Please enter a percentage between 0% and 100%." sqref="L55:M55"/>
    <dataValidation type="decimal" operator="greaterThanOrEqual" allowBlank="1" showInputMessage="1" showErrorMessage="1" errorTitle="Error" error="The minimum average distance to the pupils’ second nearest school is 3 miles for secondary schools." sqref="D46">
      <formula1>3</formula1>
    </dataValidation>
    <dataValidation type="decimal" operator="lessThanOrEqual" allowBlank="1" showInputMessage="1" showErrorMessage="1" errorTitle="Error" error="The maximum pupil number average year group threshold is 120 pupils for secondary schools." sqref="G46:I46">
      <formula1>120</formula1>
    </dataValidation>
    <dataValidation type="decimal" operator="lessThanOrEqual" allowBlank="1" showInputMessage="1" showErrorMessage="1" errorTitle="Error" error="The maximum pupil number average year group threshold is 62.5 pupils for all-through schools." sqref="G48:I48">
      <formula1>62.5</formula1>
    </dataValidation>
    <dataValidation type="decimal" allowBlank="1" showInputMessage="1" showErrorMessage="1" errorTitle="Error" error="Please enter a percentage between 0% and 100%." sqref="L56:L61 M56:M60 L14:M16 L50:M52 L31:M31 M28 L27:M27 L29:M29 M32:M35 L42:M43 L18:M25">
      <formula1>0</formula1>
      <formula2>1</formula2>
    </dataValidation>
    <dataValidation allowBlank="1" showInputMessage="1" sqref="D31"/>
    <dataValidation operator="greaterThanOrEqual" allowBlank="1" showInputMessage="1" showErrorMessage="1" error="This figure cannot be negative. Please enter a positive unit value." sqref="E30:F30"/>
    <dataValidation type="decimal" operator="lessThanOrEqual" allowBlank="1" showInputMessage="1" showErrorMessage="1" errorTitle="Error" error="The maximum pupil number average year group threshold is 69.2 pupils for middle schools." sqref="G47:I47">
      <formula1>69.2</formula1>
    </dataValidation>
    <dataValidation type="decimal" operator="greaterThan" allowBlank="1" showInputMessage="1" showErrorMessage="1" errorTitle="Invalid Amount" error="Please enter an amount greater than zero." sqref="L5:M5">
      <formula1>0</formula1>
    </dataValidation>
    <dataValidation type="decimal" operator="greaterThanOrEqual" allowBlank="1" showInputMessage="1" showErrorMessage="1" errorTitle="Error" error="This figure cannot be negative. Please enter a positive value." sqref="J79:K84">
      <formula1>0</formula1>
    </dataValidation>
    <dataValidation allowBlank="1" showInputMessage="1" showErrorMessage="1" errorTitle="Invalid amount entered" error="Please enter an amount up to £5,000." sqref="I9:J9"/>
    <dataValidation type="list" allowBlank="1" showInputMessage="1" showErrorMessage="1" errorTitle="Invalid entry" error="Please select a valid entry from the list." sqref="L45:M48">
      <formula1>"NFF,Tapered,Fixed"</formula1>
    </dataValidation>
    <dataValidation type="list" allowBlank="1" showInputMessage="1" showErrorMessage="1" errorTitle="Invalid entry" error="You must enter Yes or No." sqref="J45:J48">
      <formula1>"Yes, No"</formula1>
    </dataValidation>
    <dataValidation type="decimal" allowBlank="1" showInputMessage="1" showErrorMessage="1" error="Please enter a percentage between the MFG threshold entered in cell H68 and 100%.&#10;If you have entered a negative MFG threshold the minimum cap is 0%." sqref="D71">
      <formula1>MAX(0,H68)</formula1>
      <formula2>1</formula2>
    </dataValidation>
  </dataValidations>
  <pageMargins left="0.70866141732283472" right="0.70866141732283472" top="0.74803149606299213" bottom="0.74803149606299213" header="0.31496062992125984" footer="0.31496062992125984"/>
  <pageSetup paperSize="9" scale="60" fitToHeight="0" orientation="landscape" horizontalDpi="300"/>
  <headerFooter scaleWithDoc="1" alignWithMargins="0" differentFirst="0" differentOddEven="0"/>
  <rowBreaks count="1" manualBreakCount="1">
    <brk id="67" max="16383" man="1"/>
  </rowBreaks>
  <legacy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AB325"/>
  <sheetViews>
    <sheetView view="normal" workbookViewId="0">
      <selection pane="topLeft" activeCell="B2" sqref="B2"/>
    </sheetView>
  </sheetViews>
  <sheetFormatPr defaultColWidth="9.140625" defaultRowHeight="14.25" outlineLevelRow="1"/>
  <cols>
    <col min="1" max="1" width="2.7109375" style="60" customWidth="1"/>
    <col min="2" max="2" width="68.7109375" style="66" customWidth="1"/>
    <col min="3" max="3" width="26.7109375" style="60" customWidth="1"/>
    <col min="4" max="5" width="17.41796875" style="60" customWidth="1"/>
    <col min="6" max="6" width="1.42578125" style="8" customWidth="1"/>
    <col min="7" max="7" width="13.7109375" style="60" customWidth="1"/>
    <col min="8" max="8" width="9.7109375" style="60" customWidth="1"/>
    <col min="9" max="9" width="6.140625" style="60" customWidth="1"/>
    <col min="10" max="10" width="20.5703125" style="60" customWidth="1"/>
    <col min="11" max="11" width="20.140625" style="60" customWidth="1"/>
    <col min="12" max="12" width="3" style="60" customWidth="1"/>
    <col min="13" max="13" width="11.140625" style="60" customWidth="1"/>
    <col min="14" max="14" width="11.5703125" style="60" bestFit="1" customWidth="1"/>
    <col min="15" max="19" width="9.140625" style="60" customWidth="1"/>
    <col min="20" max="20" width="64.7109375" style="60" customWidth="1"/>
    <col min="21" max="21" width="9.140625" style="60" customWidth="1"/>
    <col min="22" max="22" width="24.7109375" style="60" customWidth="1"/>
    <col min="23" max="16384" width="9.140625" style="60" customWidth="1"/>
  </cols>
  <sheetData>
    <row r="1" spans="1:15" ht="30">
      <c r="A1" s="55"/>
      <c r="B1" s="56"/>
      <c r="C1" s="57"/>
      <c r="D1" s="57"/>
      <c r="E1" s="57"/>
      <c r="F1" s="58"/>
      <c r="G1" s="57"/>
      <c r="H1" s="57"/>
      <c r="I1" s="57"/>
      <c r="J1" s="57"/>
      <c r="K1" s="57"/>
      <c r="L1" s="59"/>
      <c r="N1" s="61" t="e">
        <f>VLOOKUP(B5,'All Schools Summary'!A8:R251,18,FALSE)-E38</f>
        <v>#N/A</v>
      </c>
      <c r="O1" s="62" t="s">
        <v>611</v>
      </c>
    </row>
    <row r="2" spans="1:15" ht="18.75" thickBot="1">
      <c r="A2" s="63"/>
      <c r="B2" s="64" t="s">
        <v>662</v>
      </c>
      <c r="L2" s="65"/>
      <c r="N2" s="61" t="e">
        <f>VLOOKUP(B5,'All Schools 24-25 Detail'!B6:BN250,65,FALSE)-D38+D37</f>
        <v>#N/A</v>
      </c>
      <c r="O2" s="62" t="s">
        <v>170</v>
      </c>
    </row>
    <row r="3" spans="1:12" ht="19.5" customHeight="1">
      <c r="A3" s="63"/>
      <c r="D3" s="747" t="s">
        <v>171</v>
      </c>
      <c r="E3" s="748"/>
      <c r="F3" s="748"/>
      <c r="G3" s="748"/>
      <c r="H3" s="749"/>
      <c r="L3" s="65"/>
    </row>
    <row r="4" spans="1:12" ht="13.5" thickBot="1">
      <c r="A4" s="67"/>
      <c r="B4" s="68" t="s">
        <v>218</v>
      </c>
      <c r="D4" s="750"/>
      <c r="E4" s="751"/>
      <c r="F4" s="751"/>
      <c r="G4" s="751"/>
      <c r="H4" s="752"/>
      <c r="L4" s="65"/>
    </row>
    <row r="5" spans="1:12">
      <c r="A5" s="67"/>
      <c r="B5" s="69" t="e">
        <f>VLOOKUP($B$4,'All Schools 25-26 Detail'!$C$6:$CA$661,76,FALSE)</f>
        <v>#N/A</v>
      </c>
      <c r="C5" s="70"/>
      <c r="D5" s="71"/>
      <c r="E5" s="71"/>
      <c r="G5" s="71"/>
      <c r="H5" s="71"/>
      <c r="J5" s="66"/>
      <c r="L5" s="65"/>
    </row>
    <row r="6" spans="1:12">
      <c r="A6" s="63"/>
      <c r="B6" s="72"/>
      <c r="C6" s="73"/>
      <c r="D6" s="74" t="s">
        <v>173</v>
      </c>
      <c r="E6" s="75" t="s">
        <v>610</v>
      </c>
      <c r="F6" s="76"/>
      <c r="G6" s="77" t="s">
        <v>174</v>
      </c>
      <c r="H6" s="77" t="s">
        <v>175</v>
      </c>
      <c r="J6" s="78"/>
      <c r="K6" s="78"/>
      <c r="L6" s="65"/>
    </row>
    <row r="7" spans="1:13" ht="78.75" customHeight="1" thickBot="1">
      <c r="A7" s="63"/>
      <c r="B7" s="79" t="s">
        <v>176</v>
      </c>
      <c r="C7" s="80" t="s">
        <v>177</v>
      </c>
      <c r="D7" s="81" t="e">
        <f>VLOOKUP($B$4,'All Schools 24-25 Detail'!$C$6:$D$661,2,FALSE)</f>
        <v>#N/A</v>
      </c>
      <c r="E7" s="82" t="e">
        <f>VLOOKUP($B$4,'All Schools 25-26 Detail'!$C$6:$D$661,2,FALSE)</f>
        <v>#N/A</v>
      </c>
      <c r="F7" s="83"/>
      <c r="G7" s="84" t="e">
        <f>E7-D7</f>
        <v>#N/A</v>
      </c>
      <c r="H7" s="85" t="e">
        <f>IF(AND(E7&gt;0,D7=0),1,IF(ISERR((E7-D7)/D7),0,(E7-D7)/D7))</f>
        <v>#N/A</v>
      </c>
      <c r="I7" s="86"/>
      <c r="J7" s="753" t="str">
        <f>VLOOKUP(B4,B79:G324,6,FALSE)</f>
        <v>-</v>
      </c>
      <c r="K7" s="556"/>
      <c r="L7" s="1"/>
      <c r="M7" s="2"/>
    </row>
    <row r="8" spans="1:12" ht="18" customHeight="1">
      <c r="A8" s="63"/>
      <c r="B8" s="87" t="s">
        <v>178</v>
      </c>
      <c r="C8" s="88"/>
      <c r="D8" s="89"/>
      <c r="E8" s="90"/>
      <c r="F8" s="76"/>
      <c r="G8" s="91"/>
      <c r="H8" s="92"/>
      <c r="I8" s="86"/>
      <c r="J8" s="93"/>
      <c r="K8" s="94"/>
      <c r="L8" s="65"/>
    </row>
    <row r="9" spans="1:12" ht="17.25" customHeight="1">
      <c r="A9" s="63"/>
      <c r="B9" s="95" t="s">
        <v>179</v>
      </c>
      <c r="C9" s="88"/>
      <c r="D9" s="96"/>
      <c r="E9" s="97"/>
      <c r="F9" s="98"/>
      <c r="G9" s="99"/>
      <c r="H9" s="100"/>
      <c r="I9" s="86"/>
      <c r="J9" s="101" t="s">
        <v>180</v>
      </c>
      <c r="K9" s="102"/>
      <c r="L9" s="65"/>
    </row>
    <row r="10" spans="1:12" ht="17.25" customHeight="1">
      <c r="A10" s="103"/>
      <c r="B10" s="87"/>
      <c r="C10" s="104"/>
      <c r="D10" s="105"/>
      <c r="E10" s="106"/>
      <c r="F10" s="76"/>
      <c r="G10" s="107"/>
      <c r="H10" s="100"/>
      <c r="I10" s="86"/>
      <c r="J10" s="108" t="s">
        <v>181</v>
      </c>
      <c r="K10" s="109" t="s">
        <v>182</v>
      </c>
      <c r="L10" s="65"/>
    </row>
    <row r="11" spans="1:12" ht="17.25" customHeight="1">
      <c r="A11" s="63"/>
      <c r="B11" s="110" t="s">
        <v>183</v>
      </c>
      <c r="C11" s="754" t="s">
        <v>184</v>
      </c>
      <c r="D11" s="111" t="e">
        <f>VLOOKUP($B$4,'All Schools 24-25 Detail'!$C$6:$BW$661,5,FALSE)+VLOOKUP($B$4,'All Schools 24-25 Detail'!$C$6:$BW$661,6,FALSE)+VLOOKUP($B$4,'All Schools 24-25 Detail'!$C$6:$BW$661,7,FALSE)</f>
        <v>#N/A</v>
      </c>
      <c r="E11" s="112" t="e">
        <f>VLOOKUP($B$4,'All Schools 25-26 Detail'!$C$6:$BW$661,5,FALSE)+VLOOKUP($B$4,'All Schools 25-26 Detail'!$C$6:$BW$661,6,FALSE)+VLOOKUP($B$4,'All Schools 25-26 Detail'!$C$6:$BW$661,7,FALSE)</f>
        <v>#N/A</v>
      </c>
      <c r="F11" s="28"/>
      <c r="G11" s="113" t="e">
        <f>E11-D11</f>
        <v>#N/A</v>
      </c>
      <c r="H11" s="92" t="e">
        <f>IF(AND(E11&gt;0,D11=0),1,IF(ISERR((E11-D11)/D11),0,(E11-D11)/D11))</f>
        <v>#N/A</v>
      </c>
      <c r="I11" s="86"/>
      <c r="J11" s="114">
        <v>0.04</v>
      </c>
      <c r="K11" s="115" t="e">
        <f>E11*J11</f>
        <v>#N/A</v>
      </c>
      <c r="L11" s="65"/>
    </row>
    <row r="12" spans="1:12" ht="17.25" customHeight="1">
      <c r="A12" s="63"/>
      <c r="B12" s="110" t="s">
        <v>185</v>
      </c>
      <c r="C12" s="146"/>
      <c r="D12" s="111" t="e">
        <f>VLOOKUP($B$4,'All Schools 24-25 Detail'!$C$6:$BW$661,8,FALSE)+VLOOKUP($B$4,'All Schools 24-25 Detail'!$C$6:$BW$661,9,FALSE)</f>
        <v>#N/A</v>
      </c>
      <c r="E12" s="112" t="e">
        <f>VLOOKUP($B$4,'All Schools 25-26 Detail'!$C$6:$BW$661,8,FALSE)+VLOOKUP($B$4,'All Schools 25-26 Detail'!$C$6:$BW$661,9,FALSE)</f>
        <v>#N/A</v>
      </c>
      <c r="F12" s="28"/>
      <c r="G12" s="113" t="e">
        <f>E12-D12</f>
        <v>#N/A</v>
      </c>
      <c r="H12" s="92" t="e">
        <f>IF(AND(E12&gt;0,D12=0),1,IF(ISERR((E12-D12)/D12),0,(E12-D12)/D12))</f>
        <v>#N/A</v>
      </c>
      <c r="I12" s="86"/>
      <c r="J12" s="114">
        <v>0.1</v>
      </c>
      <c r="K12" s="115" t="e">
        <f>E12*J12</f>
        <v>#N/A</v>
      </c>
      <c r="L12" s="65"/>
    </row>
    <row r="13" spans="1:12" ht="17.25" customHeight="1">
      <c r="A13" s="63"/>
      <c r="B13" s="110" t="s">
        <v>186</v>
      </c>
      <c r="C13" s="146"/>
      <c r="D13" s="111" t="e">
        <f>VLOOKUP($B$4,'All Schools 24-25 Detail'!$C$6:$BW$661,10,FALSE)+VLOOKUP($B$4,'All Schools 24-25 Detail'!$C$6:$BW$661,11,FALSE)</f>
        <v>#N/A</v>
      </c>
      <c r="E13" s="112" t="e">
        <f>VLOOKUP($B$4,'All Schools 25-26 Detail'!$C$6:$BW$661,10,FALSE)+VLOOKUP($B$4,'All Schools 25-26 Detail'!$C$6:$BW$661,11,FALSE)</f>
        <v>#N/A</v>
      </c>
      <c r="F13" s="28"/>
      <c r="G13" s="113" t="e">
        <f>E13-D13</f>
        <v>#N/A</v>
      </c>
      <c r="H13" s="92" t="e">
        <f>IF(AND(E13&gt;0,D13=0),1,IF(ISERR((E13-D13)/D13),0,(E13-D13)/D13))</f>
        <v>#N/A</v>
      </c>
      <c r="I13" s="86"/>
      <c r="J13" s="114">
        <v>0.1</v>
      </c>
      <c r="K13" s="115" t="e">
        <f>E13*J13</f>
        <v>#N/A</v>
      </c>
      <c r="L13" s="65"/>
    </row>
    <row r="14" spans="1:12" ht="17.25" customHeight="1">
      <c r="A14" s="103"/>
      <c r="B14" s="72" t="s">
        <v>187</v>
      </c>
      <c r="C14" s="146"/>
      <c r="D14" s="111" t="e">
        <f>VLOOKUP($B$4,'All Schools 24-25 Detail'!$C$6:$BW$661,12,FALSE)+VLOOKUP($B$4,'All Schools 24-25 Detail'!$C$6:$BW$661,13,FALSE)+VLOOKUP($B$4,'All Schools 24-25 Detail'!$C$6:$BW$661,14,FALSE)+VLOOKUP($B$4,'All Schools 24-25 Detail'!$C$6:$BW$661,15,FALSE)+VLOOKUP($B$4,'All Schools 24-25 Detail'!$C$6:$BW$661,16,FALSE)+VLOOKUP($B$4,'All Schools 24-25 Detail'!$C$6:$BW$661,17,FALSE)+VLOOKUP($B$4,'All Schools 24-25 Detail'!$C$6:$BW$661,18,FALSE)+VLOOKUP($B$4,'All Schools 24-25 Detail'!$C$6:$BW$661,19,FALSE)+VLOOKUP($B$4,'All Schools 24-25 Detail'!$C$6:$BW$661,20,FALSE)+VLOOKUP($B$4,'All Schools 24-25 Detail'!$C$6:$BW$661,21,FALSE)+VLOOKUP($B$4,'All Schools 24-25 Detail'!$C$6:$BW$661,22,FALSE)+VLOOKUP($B$4,'All Schools 24-25 Detail'!$C$6:$BW$661,23,FALSE)</f>
        <v>#N/A</v>
      </c>
      <c r="E14" s="112" t="e">
        <f>VLOOKUP($B$4,'All Schools 25-26 Detail'!$C$6:$BW$661,12,FALSE)+VLOOKUP($B$4,'All Schools 25-26 Detail'!$C$6:$BW$661,13,FALSE)+VLOOKUP($B$4,'All Schools 25-26 Detail'!$C$6:$BW$661,14,FALSE)+VLOOKUP($B$4,'All Schools 25-26 Detail'!$C$6:$BW$661,15,FALSE)+VLOOKUP($B$4,'All Schools 25-26 Detail'!$C$6:$BW$661,16,FALSE)+VLOOKUP($B$4,'All Schools 25-26 Detail'!$C$6:$BW$661,17,FALSE)+VLOOKUP($B$4,'All Schools 25-26 Detail'!$C$6:$BW$661,18,FALSE)+VLOOKUP($B$4,'All Schools 25-26 Detail'!$C$6:$BW$661,19,FALSE)+VLOOKUP($B$4,'All Schools 25-26 Detail'!$C$6:$BW$661,20,FALSE)+VLOOKUP($B$4,'All Schools 25-26 Detail'!$C$6:$BW$661,21,FALSE)+VLOOKUP($B$4,'All Schools 25-26 Detail'!$C$6:$BW$661,22,FALSE)+VLOOKUP($B$4,'All Schools 25-26 Detail'!$C$6:$BW$661,23,FALSE)</f>
        <v>#N/A</v>
      </c>
      <c r="F14" s="28"/>
      <c r="G14" s="113" t="e">
        <f>E14-D14</f>
        <v>#N/A</v>
      </c>
      <c r="H14" s="92" t="e">
        <f>IF(AND(E14&gt;0,D14=0),1,IF(ISERR((E14-D14)/D14),0,(E14-D14)/D14))</f>
        <v>#N/A</v>
      </c>
      <c r="I14" s="86"/>
      <c r="J14" s="114">
        <v>0.75</v>
      </c>
      <c r="K14" s="115" t="e">
        <f>E14*J14</f>
        <v>#N/A</v>
      </c>
      <c r="L14" s="65"/>
    </row>
    <row r="15" spans="1:13" ht="17.25" customHeight="1">
      <c r="A15" s="63"/>
      <c r="B15" s="72" t="s">
        <v>37</v>
      </c>
      <c r="C15" s="146"/>
      <c r="D15" s="111" t="e">
        <f>VLOOKUP($B$4,'All Schools 24-25 Detail'!$C$6:$BW$661,24,FALSE)+VLOOKUP($B$4,'All Schools 24-25 Detail'!$C$6:$BW$661,25,FALSE)</f>
        <v>#N/A</v>
      </c>
      <c r="E15" s="112" t="e">
        <f>VLOOKUP($B$4,'All Schools 25-26 Detail'!$C$6:$BW$661,24,FALSE)+VLOOKUP($B$4,'All Schools 25-26 Detail'!$C$6:$BW$661,25,FALSE)</f>
        <v>#N/A</v>
      </c>
      <c r="F15" s="28"/>
      <c r="G15" s="113" t="e">
        <f>E15-D15</f>
        <v>#N/A</v>
      </c>
      <c r="H15" s="92" t="e">
        <f>IF(AND(E15&gt;0,D15=0),1,IF(ISERR((E15-D15)/D15),0,(E15-D15)/D15))</f>
        <v>#N/A</v>
      </c>
      <c r="I15" s="86"/>
      <c r="J15" s="114">
        <v>0</v>
      </c>
      <c r="K15" s="115" t="e">
        <f>E15*J15</f>
        <v>#N/A</v>
      </c>
      <c r="L15" s="116"/>
      <c r="M15" s="117"/>
    </row>
    <row r="16" spans="1:13" ht="17.25" customHeight="1">
      <c r="A16" s="63"/>
      <c r="B16" s="72" t="s">
        <v>40</v>
      </c>
      <c r="C16" s="146"/>
      <c r="D16" s="111" t="e">
        <f>VLOOKUP($B$4,'All Schools 24-25 Detail'!$C$6:$BW$661,26,FALSE)+VLOOKUP($B$4,'All Schools 24-25 Detail'!$C$6:$BW$661,27,FALSE)</f>
        <v>#N/A</v>
      </c>
      <c r="E16" s="112" t="e">
        <f>VLOOKUP($B$4,'All Schools 25-26 Detail'!$C$6:$BW$661,26,FALSE)+VLOOKUP($B$4,'All Schools 25-26 Detail'!$C$6:$BW$661,27,FALSE)</f>
        <v>#N/A</v>
      </c>
      <c r="F16" s="28"/>
      <c r="G16" s="113" t="e">
        <f>E16-D16</f>
        <v>#N/A</v>
      </c>
      <c r="H16" s="92" t="e">
        <f>IF(AND(E16&gt;0,D16=0),1,IF(ISERR((E16-D16)/D16),0,(E16-D16)/D16))</f>
        <v>#N/A</v>
      </c>
      <c r="I16" s="86"/>
      <c r="J16" s="114">
        <v>1</v>
      </c>
      <c r="K16" s="115" t="e">
        <f>E16*J16</f>
        <v>#N/A</v>
      </c>
      <c r="L16" s="116"/>
      <c r="M16" s="117"/>
    </row>
    <row r="17" spans="1:13" ht="17.25" customHeight="1">
      <c r="A17" s="63"/>
      <c r="B17" s="72" t="s">
        <v>188</v>
      </c>
      <c r="C17" s="146"/>
      <c r="D17" s="111" t="e">
        <f>VLOOKUP($B$4,'All Schools 24-25 Detail'!$C$6:$BW$661,28,FALSE)+VLOOKUP($B$4,'All Schools 24-25 Detail'!$C$6:$BW$661,29,FALSE)</f>
        <v>#N/A</v>
      </c>
      <c r="E17" s="112" t="e">
        <f>VLOOKUP($B$4,'All Schools 25-26 Detail'!$C$6:$BW$661,28,FALSE)+VLOOKUP($B$4,'All Schools 25-26 Detail'!$C$6:$BW$661,29,FALSE)</f>
        <v>#N/A</v>
      </c>
      <c r="F17" s="28"/>
      <c r="G17" s="118" t="e">
        <f>E17-D17</f>
        <v>#N/A</v>
      </c>
      <c r="H17" s="119" t="e">
        <f>IF(AND(E17&gt;0,D17=0),1,IF(ISERR((E17-D17)/D17),0,(E17-D17)/D17))</f>
        <v>#N/A</v>
      </c>
      <c r="I17" s="86"/>
      <c r="J17" s="114">
        <v>0</v>
      </c>
      <c r="K17" s="115" t="e">
        <f>E17*J17</f>
        <v>#N/A</v>
      </c>
      <c r="L17" s="116"/>
      <c r="M17" s="117"/>
    </row>
    <row r="18" spans="1:13" ht="17.25" customHeight="1">
      <c r="A18" s="63"/>
      <c r="B18" s="69"/>
      <c r="C18" s="120"/>
      <c r="D18" s="121"/>
      <c r="E18" s="122"/>
      <c r="F18" s="28"/>
      <c r="G18" s="118"/>
      <c r="H18" s="119"/>
      <c r="I18" s="86"/>
      <c r="J18" s="123"/>
      <c r="K18" s="124"/>
      <c r="L18" s="116"/>
      <c r="M18" s="117"/>
    </row>
    <row r="19" spans="1:13" ht="17.25" customHeight="1">
      <c r="A19" s="63"/>
      <c r="B19" s="69" t="s">
        <v>189</v>
      </c>
      <c r="C19" s="125"/>
      <c r="D19" s="126" t="e">
        <f>SUM(D11:D17)</f>
        <v>#N/A</v>
      </c>
      <c r="E19" s="127" t="e">
        <f>SUM(E11:E17)</f>
        <v>#N/A</v>
      </c>
      <c r="F19" s="28"/>
      <c r="G19" s="128" t="e">
        <f>E19-D19</f>
        <v>#N/A</v>
      </c>
      <c r="H19" s="129" t="e">
        <f>IF(AND(E19&gt;0,D19=0),1,IF(ISERR((E19-D19)/D19),0,(E19-D19)/D19))</f>
        <v>#N/A</v>
      </c>
      <c r="J19" s="755" t="s">
        <v>612</v>
      </c>
      <c r="K19" s="756" t="e">
        <f>SUM(K11:K17)</f>
        <v>#N/A</v>
      </c>
      <c r="L19" s="116"/>
      <c r="M19" s="117"/>
    </row>
    <row r="20" spans="1:13" ht="17.25" customHeight="1">
      <c r="A20" s="63"/>
      <c r="B20" s="130" t="s">
        <v>190</v>
      </c>
      <c r="C20" s="125"/>
      <c r="D20" s="126" t="e">
        <f>D19/D7</f>
        <v>#N/A</v>
      </c>
      <c r="E20" s="127" t="e">
        <f>E19/E7</f>
        <v>#N/A</v>
      </c>
      <c r="F20" s="28"/>
      <c r="G20" s="128" t="e">
        <f>E20-D20</f>
        <v>#N/A</v>
      </c>
      <c r="H20" s="129" t="e">
        <f>IF(AND(E20&gt;0,D20=0),1,IF(ISERR((E20-D20)/D20),0,(E20-D20)/D20))</f>
        <v>#N/A</v>
      </c>
      <c r="I20" s="131"/>
      <c r="J20" s="755"/>
      <c r="K20" s="756"/>
      <c r="L20" s="116"/>
      <c r="M20" s="117"/>
    </row>
    <row r="21" spans="1:13" ht="17.25" customHeight="1">
      <c r="A21" s="63"/>
      <c r="B21" s="87"/>
      <c r="C21" s="88"/>
      <c r="D21" s="89"/>
      <c r="E21" s="122"/>
      <c r="F21" s="28"/>
      <c r="G21" s="113"/>
      <c r="H21" s="92"/>
      <c r="I21" s="86"/>
      <c r="J21" s="757" t="s">
        <v>191</v>
      </c>
      <c r="K21" s="758"/>
      <c r="L21" s="116"/>
      <c r="M21" s="117"/>
    </row>
    <row r="22" spans="1:13" ht="17.25" customHeight="1">
      <c r="A22" s="63"/>
      <c r="B22" s="132" t="s">
        <v>192</v>
      </c>
      <c r="C22" s="88"/>
      <c r="D22" s="96"/>
      <c r="E22" s="112"/>
      <c r="F22" s="28"/>
      <c r="G22" s="118"/>
      <c r="H22" s="100"/>
      <c r="I22" s="86"/>
      <c r="J22" s="759"/>
      <c r="K22" s="758"/>
      <c r="L22" s="116"/>
      <c r="M22" s="117"/>
    </row>
    <row r="23" spans="1:13" ht="17.25" customHeight="1">
      <c r="A23" s="133"/>
      <c r="B23" s="134"/>
      <c r="C23" s="135"/>
      <c r="D23" s="136"/>
      <c r="E23" s="137"/>
      <c r="F23" s="28"/>
      <c r="G23" s="138"/>
      <c r="H23" s="139"/>
      <c r="I23" s="86"/>
      <c r="J23" s="759"/>
      <c r="K23" s="758"/>
      <c r="L23" s="116"/>
      <c r="M23" s="117"/>
    </row>
    <row r="24" spans="1:13" ht="17.25" customHeight="1">
      <c r="A24" s="63"/>
      <c r="B24" s="110" t="s">
        <v>42</v>
      </c>
      <c r="C24" s="754" t="s">
        <v>651</v>
      </c>
      <c r="D24" s="111" t="e">
        <f>VLOOKUP($B$4,'All Schools 24-25 Detail'!$C$6:$BW$661,30,FALSE)</f>
        <v>#N/A</v>
      </c>
      <c r="E24" s="112" t="e">
        <f>VLOOKUP($B$4,'All Schools 25-26 Detail'!$C$6:$BW$661,30,FALSE)</f>
        <v>#N/A</v>
      </c>
      <c r="F24" s="28"/>
      <c r="G24" s="113" t="e">
        <f>E24-D24</f>
        <v>#N/A</v>
      </c>
      <c r="H24" s="119" t="e">
        <f>IF(AND(E24&gt;0,D24=0),1,IF(ISERR((E24-D24)/D24),0,(E24-D24)/D24))</f>
        <v>#N/A</v>
      </c>
      <c r="J24" s="759"/>
      <c r="K24" s="758"/>
      <c r="L24" s="116"/>
      <c r="M24" s="117"/>
    </row>
    <row r="25" spans="1:13" ht="17.25" customHeight="1" thickBot="1">
      <c r="A25" s="63"/>
      <c r="B25" s="110" t="s">
        <v>43</v>
      </c>
      <c r="C25" s="146"/>
      <c r="D25" s="111" t="e">
        <f>VLOOKUP($B$4,'All Schools 24-25 Detail'!$C$6:$BW$661,31,FALSE)</f>
        <v>#N/A</v>
      </c>
      <c r="E25" s="112" t="e">
        <f>VLOOKUP($B$4,'All Schools 25-26 Detail'!$C$6:$BW$661,31,FALSE)</f>
        <v>#N/A</v>
      </c>
      <c r="F25" s="28"/>
      <c r="G25" s="113" t="e">
        <f>E25-D25</f>
        <v>#N/A</v>
      </c>
      <c r="H25" s="119" t="e">
        <f>IF(AND(E25&gt;0,D25=0),1,IF(ISERR((E25-D25)/D25),0,(E25-D25)/D25))</f>
        <v>#N/A</v>
      </c>
      <c r="J25" s="760"/>
      <c r="K25" s="761"/>
      <c r="L25" s="116"/>
      <c r="M25" s="117"/>
    </row>
    <row r="26" spans="1:13" ht="20.25" customHeight="1">
      <c r="A26" s="63"/>
      <c r="B26" s="72" t="s">
        <v>193</v>
      </c>
      <c r="C26" s="146"/>
      <c r="D26" s="111" t="e">
        <f>VLOOKUP($B$4,'All Schools 24-25 Detail'!$C$6:$BW$661,33,FALSE)</f>
        <v>#N/A</v>
      </c>
      <c r="E26" s="112" t="e">
        <f>VLOOKUP($B$4,'All Schools 25-26 Detail'!$C$6:$BW$661,33,FALSE)</f>
        <v>#N/A</v>
      </c>
      <c r="F26" s="28"/>
      <c r="G26" s="113" t="e">
        <f>E26-D26</f>
        <v>#N/A</v>
      </c>
      <c r="H26" s="119" t="e">
        <f>IF(AND(E26&gt;0,D26=0),1,IF(ISERR((E26-D26)/D26),0,(E26-D26)/D26))</f>
        <v>#N/A</v>
      </c>
      <c r="J26" s="140"/>
      <c r="K26" s="140"/>
      <c r="L26" s="116"/>
      <c r="M26" s="117"/>
    </row>
    <row r="27" spans="1:13" ht="20.25" customHeight="1">
      <c r="A27" s="63"/>
      <c r="B27" s="141" t="s">
        <v>194</v>
      </c>
      <c r="C27" s="146"/>
      <c r="D27" s="111" t="e">
        <f>VLOOKUP($B$4,'All Schools 24-25 Detail'!$C$6:$BW$661,36,FALSE)</f>
        <v>#N/A</v>
      </c>
      <c r="E27" s="112" t="e">
        <f>VLOOKUP($B$4,'All Schools 25-26 Detail'!$C$6:$BW$661,36,FALSE)</f>
        <v>#N/A</v>
      </c>
      <c r="F27" s="28"/>
      <c r="G27" s="113" t="e">
        <f>E27-D27</f>
        <v>#N/A</v>
      </c>
      <c r="H27" s="119" t="e">
        <f>IF(AND(E27&gt;0,D27=0),1,IF(ISERR((E27-D27)/D27),0,(E27-D27)/D27))</f>
        <v>#N/A</v>
      </c>
      <c r="J27" s="140"/>
      <c r="K27" s="140"/>
      <c r="L27" s="116"/>
      <c r="M27" s="117"/>
    </row>
    <row r="28" spans="1:13" ht="20.25" customHeight="1">
      <c r="A28" s="63"/>
      <c r="B28" s="142" t="s">
        <v>584</v>
      </c>
      <c r="C28" s="146"/>
      <c r="D28" s="545" t="e">
        <f>VLOOKUP(Budgets!$B$5,Rates!$B:$L,10,FALSE)</f>
        <v>#N/A</v>
      </c>
      <c r="E28" s="546" t="e">
        <f>VLOOKUP($B$4,'All Schools 25-26 Detail'!$C$6:$BW$661,73,FALSE)</f>
        <v>#N/A</v>
      </c>
      <c r="F28" s="143"/>
      <c r="G28" s="762" t="e">
        <f>(E28+E29)-(D28+D29)</f>
        <v>#N/A</v>
      </c>
      <c r="H28" s="764" t="e">
        <f>G28/(D28+D29)</f>
        <v>#N/A</v>
      </c>
      <c r="J28" s="140"/>
      <c r="K28" s="140"/>
      <c r="L28" s="116"/>
      <c r="M28" s="117"/>
    </row>
    <row r="29" spans="1:13" ht="18.75" customHeight="1">
      <c r="A29" s="63"/>
      <c r="B29" s="142" t="s">
        <v>647</v>
      </c>
      <c r="C29" s="146"/>
      <c r="D29" s="545" t="e">
        <f>VLOOKUP(Budgets!$B$5,Rates!$B:$L,11,FALSE)</f>
        <v>#N/A</v>
      </c>
      <c r="E29" s="547">
        <v>0</v>
      </c>
      <c r="F29" s="143"/>
      <c r="G29" s="763"/>
      <c r="H29" s="763"/>
      <c r="J29" s="140"/>
      <c r="K29" s="140"/>
      <c r="L29" s="65"/>
      <c r="M29" s="117"/>
    </row>
    <row r="30" spans="1:13" ht="18.75" customHeight="1">
      <c r="A30" s="63"/>
      <c r="B30" s="141" t="s">
        <v>195</v>
      </c>
      <c r="C30" s="146"/>
      <c r="D30" s="111" t="e">
        <f>VLOOKUP($B$4,'All Schools 24-25 Detail'!$C$6:$BW$661,35,FALSE)</f>
        <v>#N/A</v>
      </c>
      <c r="E30" s="112" t="e">
        <f>VLOOKUP($B$4,'All Schools 25-26 Detail'!$C$6:$BW$661,35,FALSE)</f>
        <v>#N/A</v>
      </c>
      <c r="F30" s="28"/>
      <c r="G30" s="113" t="e">
        <f>E30-D30</f>
        <v>#N/A</v>
      </c>
      <c r="H30" s="119" t="e">
        <f>IF(AND(E30&gt;0,D30=0),1,IF(ISERR((E30-D30)/D30),0,(E30-D30)/D30))</f>
        <v>#N/A</v>
      </c>
      <c r="J30" s="140"/>
      <c r="K30" s="140"/>
      <c r="L30" s="65"/>
      <c r="M30" s="117"/>
    </row>
    <row r="31" spans="1:13" ht="22.5" customHeight="1">
      <c r="A31" s="63"/>
      <c r="B31" s="141" t="s">
        <v>196</v>
      </c>
      <c r="C31" s="146"/>
      <c r="D31" s="111" t="e">
        <f>VLOOKUP($B$4,'All Schools 24-25 Detail'!$C$6:$BW$661,38,FALSE)</f>
        <v>#N/A</v>
      </c>
      <c r="E31" s="112" t="e">
        <f>VLOOKUP($B$4,'All Schools 25-26 Detail'!$C$6:$BW$661,38,FALSE)</f>
        <v>#N/A</v>
      </c>
      <c r="F31" s="28"/>
      <c r="G31" s="113" t="e">
        <f>E31-D31</f>
        <v>#N/A</v>
      </c>
      <c r="H31" s="119" t="e">
        <f>IF(AND(E31&gt;0,D31=0),1,IF(ISERR((E31-D31)/D31),0,(E31-D31)/D31))</f>
        <v>#N/A</v>
      </c>
      <c r="I31" s="86"/>
      <c r="J31" s="140"/>
      <c r="K31" s="140"/>
      <c r="L31" s="116"/>
      <c r="M31" s="117"/>
    </row>
    <row r="32" spans="1:13" ht="17.45" customHeight="1">
      <c r="A32" s="63"/>
      <c r="B32" s="72" t="s">
        <v>197</v>
      </c>
      <c r="C32" s="125"/>
      <c r="D32" s="126" t="e">
        <f>SUM(D24:D31)</f>
        <v>#N/A</v>
      </c>
      <c r="E32" s="127" t="e">
        <f>SUM(E24:E31)</f>
        <v>#N/A</v>
      </c>
      <c r="F32" s="30"/>
      <c r="G32" s="128" t="e">
        <f>E32-D32</f>
        <v>#N/A</v>
      </c>
      <c r="H32" s="129" t="e">
        <f>IF(AND(E32&gt;0,D32=0),1,IF(ISERR((E32-D32)/D32),0,(E32-D32)/D32))</f>
        <v>#N/A</v>
      </c>
      <c r="I32" s="86"/>
      <c r="J32" s="140"/>
      <c r="K32" s="140"/>
      <c r="L32" s="116"/>
      <c r="M32" s="117"/>
    </row>
    <row r="33" spans="1:13" ht="17.25" customHeight="1">
      <c r="A33" s="133"/>
      <c r="B33" s="144"/>
      <c r="C33" s="135"/>
      <c r="D33" s="136"/>
      <c r="E33" s="137"/>
      <c r="F33" s="28"/>
      <c r="G33" s="138"/>
      <c r="H33" s="139"/>
      <c r="I33" s="86"/>
      <c r="J33" s="140"/>
      <c r="K33" s="140"/>
      <c r="L33" s="116"/>
      <c r="M33" s="117"/>
    </row>
    <row r="34" spans="1:13" ht="17.25" customHeight="1">
      <c r="A34" s="133"/>
      <c r="B34" s="72" t="s">
        <v>198</v>
      </c>
      <c r="C34" s="120"/>
      <c r="D34" s="111" t="e">
        <f>VLOOKUP($B$4,'All Schools 24-25 Detail'!$C$6:$BW$661,51,FALSE)+VLOOKUP($B$4,'All Schools 24-25 Detail'!$C$6:$BW$661,52,FALSE)</f>
        <v>#N/A</v>
      </c>
      <c r="E34" s="112" t="e">
        <f>VLOOKUP($B$4,'All Schools 25-26 Detail'!$C$6:$BW$661,51,FALSE)+VLOOKUP($B$4,'All Schools 25-26 Detail'!$C$6:$BW$661,52,FALSE)</f>
        <v>#N/A</v>
      </c>
      <c r="F34" s="28"/>
      <c r="G34" s="118" t="e">
        <f>E34-D34</f>
        <v>#N/A</v>
      </c>
      <c r="H34" s="119" t="e">
        <f>IF(AND(E34&gt;0,D34=0),1,IF(ISERR((E34-D34)/D34),0,(E34-D34)/D34))</f>
        <v>#N/A</v>
      </c>
      <c r="I34" s="86"/>
      <c r="J34" s="140"/>
      <c r="K34" s="140"/>
      <c r="L34" s="116"/>
      <c r="M34" s="117"/>
    </row>
    <row r="35" spans="1:13" ht="17.25" customHeight="1">
      <c r="A35" s="63"/>
      <c r="B35" s="145" t="s">
        <v>199</v>
      </c>
      <c r="C35" s="146"/>
      <c r="D35" s="111" t="e">
        <f>VLOOKUP($B$4,'All Schools 24-25 Detail'!$C$6:$BW$661,63,FALSE)</f>
        <v>#N/A</v>
      </c>
      <c r="E35" s="112" t="e">
        <f>VLOOKUP($B$4,'All Schools 25-26 Detail'!$C$6:$BW$661,63,FALSE)</f>
        <v>#N/A</v>
      </c>
      <c r="F35" s="28"/>
      <c r="G35" s="147" t="e">
        <f>E35-D35</f>
        <v>#N/A</v>
      </c>
      <c r="H35" s="148" t="e">
        <f>IF(AND(E35&gt;0,D35=0),1,IF(ISERR((E35-D35)/D35),0,(E35-D35)/D35))</f>
        <v>#N/A</v>
      </c>
      <c r="I35" s="86"/>
      <c r="J35" s="140"/>
      <c r="K35" s="140"/>
      <c r="L35" s="116"/>
      <c r="M35" s="117"/>
    </row>
    <row r="36" spans="1:13" ht="17.25" customHeight="1">
      <c r="A36" s="63"/>
      <c r="B36" s="87"/>
      <c r="C36" s="149"/>
      <c r="D36" s="150"/>
      <c r="E36" s="151"/>
      <c r="F36" s="28"/>
      <c r="G36" s="152"/>
      <c r="H36" s="153"/>
      <c r="J36" s="140"/>
      <c r="K36" s="140"/>
      <c r="L36" s="116"/>
      <c r="M36" s="117"/>
    </row>
    <row r="37" spans="1:13" ht="17.25" customHeight="1">
      <c r="A37" s="63"/>
      <c r="B37" s="72" t="s">
        <v>613</v>
      </c>
      <c r="C37" s="146"/>
      <c r="D37" s="111" t="e">
        <f>VLOOKUP(B5,'All Schools Summary'!A9:N253,14,FALSE)</f>
        <v>#N/A</v>
      </c>
      <c r="E37" s="112"/>
      <c r="F37" s="28"/>
      <c r="G37" s="147"/>
      <c r="H37" s="148"/>
      <c r="J37" s="140"/>
      <c r="K37" s="140"/>
      <c r="L37" s="116"/>
      <c r="M37" s="117"/>
    </row>
    <row r="38" spans="1:13" ht="42" customHeight="1">
      <c r="A38" s="63"/>
      <c r="B38" s="765" t="s">
        <v>200</v>
      </c>
      <c r="C38" s="766"/>
      <c r="D38" s="160" t="e">
        <f>D19+D32+D34+D35+D37</f>
        <v>#N/A</v>
      </c>
      <c r="E38" s="161" t="e">
        <f>E19+E32+E34+E35</f>
        <v>#N/A</v>
      </c>
      <c r="F38" s="156"/>
      <c r="G38" s="162" t="e">
        <f>E38-D38</f>
        <v>#N/A</v>
      </c>
      <c r="H38" s="223" t="e">
        <f>G38/D38</f>
        <v>#N/A</v>
      </c>
      <c r="J38" s="159"/>
      <c r="K38" s="140"/>
      <c r="L38" s="116"/>
      <c r="M38" s="117"/>
    </row>
    <row r="39" spans="1:13" ht="35.25" customHeight="1">
      <c r="A39" s="133"/>
      <c r="B39" s="229" t="s">
        <v>201</v>
      </c>
      <c r="C39" s="230"/>
      <c r="D39" s="154" t="e">
        <f>(D38-D26-D27-D28-D29-D30-D31)/D7</f>
        <v>#N/A</v>
      </c>
      <c r="E39" s="155" t="e">
        <f>(E38-E26-E27-E28-E29-E30-E31)/E7</f>
        <v>#N/A</v>
      </c>
      <c r="F39" s="231"/>
      <c r="G39" s="157" t="e">
        <f>E39-D39</f>
        <v>#N/A</v>
      </c>
      <c r="H39" s="158" t="e">
        <f>IF(AND(E39&gt;0,D39=0),1,IF(ISERR((E39-D39)/D39),0,(E39-D39)/D39))</f>
        <v>#N/A</v>
      </c>
      <c r="I39" s="86"/>
      <c r="J39" s="140"/>
      <c r="K39" s="140"/>
      <c r="L39" s="116"/>
      <c r="M39" s="117"/>
    </row>
    <row r="40" spans="1:13" customHeight="1">
      <c r="A40" s="133"/>
      <c r="B40" s="227"/>
      <c r="C40" s="228"/>
      <c r="D40" s="224"/>
      <c r="E40" s="225"/>
      <c r="F40" s="156"/>
      <c r="G40" s="226"/>
      <c r="H40" s="222"/>
      <c r="I40" s="86"/>
      <c r="J40" s="140"/>
      <c r="K40" s="140"/>
      <c r="L40" s="116"/>
      <c r="M40" s="117"/>
    </row>
    <row r="41" spans="1:13" ht="35.25" customHeight="1" hidden="1">
      <c r="A41" s="133"/>
      <c r="B41" s="229" t="s">
        <v>202</v>
      </c>
      <c r="C41" s="230" t="s">
        <v>203</v>
      </c>
      <c r="D41" s="154" t="e">
        <f>VLOOKUP($B$5,#REF!,23,FALSE)</f>
        <v>#N/A</v>
      </c>
      <c r="E41" s="155" t="e">
        <f>D41/7*12</f>
        <v>#N/A</v>
      </c>
      <c r="F41" s="156"/>
      <c r="G41" s="157" t="e">
        <f>E41-D41</f>
        <v>#N/A</v>
      </c>
      <c r="H41" s="158" t="e">
        <f>IF(AND(E41&gt;0,D41=0),1,IF(ISERR((E41-D41)/D41),0,(E41-D41)/D41))</f>
        <v>#N/A</v>
      </c>
      <c r="I41" s="86"/>
      <c r="J41" s="140"/>
      <c r="K41" s="140"/>
      <c r="L41" s="116"/>
      <c r="M41" s="117"/>
    </row>
    <row r="42" spans="1:13" ht="11.25" customHeight="1" hidden="1">
      <c r="A42" s="133"/>
      <c r="B42" s="227"/>
      <c r="C42" s="228"/>
      <c r="D42" s="224"/>
      <c r="E42" s="225"/>
      <c r="F42" s="156"/>
      <c r="G42" s="226"/>
      <c r="H42" s="222"/>
      <c r="I42" s="86"/>
      <c r="J42" s="140"/>
      <c r="K42" s="140"/>
      <c r="L42" s="116"/>
      <c r="M42" s="117"/>
    </row>
    <row r="43" spans="1:13" ht="17.25" customHeight="1">
      <c r="A43" s="63"/>
      <c r="B43" s="70"/>
      <c r="C43" s="233"/>
      <c r="D43" s="234"/>
      <c r="E43" s="169"/>
      <c r="F43" s="76"/>
      <c r="G43" s="235"/>
      <c r="H43" s="236"/>
      <c r="I43" s="86"/>
      <c r="J43" s="163"/>
      <c r="K43" s="163"/>
      <c r="L43" s="116"/>
      <c r="M43" s="117"/>
    </row>
    <row r="44" spans="1:13" ht="44.25" customHeight="1">
      <c r="A44" s="63"/>
      <c r="B44" s="246" t="s">
        <v>204</v>
      </c>
      <c r="C44" s="120" t="s">
        <v>205</v>
      </c>
      <c r="D44" s="247" t="str">
        <f>IF(AC221=239,"Click the minus sign to hide de-delegations","Click the plus sign to show de-delegations")</f>
        <v>Click the plus sign to show de-delegations</v>
      </c>
      <c r="E44" s="164"/>
      <c r="F44" s="76"/>
      <c r="G44" s="118"/>
      <c r="H44" s="119"/>
      <c r="I44" s="86"/>
      <c r="J44" s="163"/>
      <c r="K44" s="163"/>
      <c r="L44" s="116"/>
      <c r="M44" s="117"/>
    </row>
    <row r="45" spans="1:13" ht="31.5" customHeight="1" outlineLevel="1">
      <c r="A45" s="103"/>
      <c r="B45" s="244" t="s">
        <v>206</v>
      </c>
      <c r="C45" s="232" t="s">
        <v>207</v>
      </c>
      <c r="D45" s="245" t="e">
        <f>-VLOOKUP($B$4,'2425 De-Delegations'!$B$5:$AE$250,22,FALSE)</f>
        <v>#N/A</v>
      </c>
      <c r="E45" s="112" t="e">
        <f>-VLOOKUP($B$4,'2526 De-Delegations'!$B$5:$AE$250,22,FALSE)</f>
        <v>#N/A</v>
      </c>
      <c r="F45" s="76"/>
      <c r="G45" s="118" t="e">
        <f>E45-D45</f>
        <v>#N/A</v>
      </c>
      <c r="H45" s="119" t="e">
        <f>IF(AND(E45&gt;0,D45=0),1,IF(ISERR((E45-D45)/D45),0,(E45-D45)/D45))</f>
        <v>#N/A</v>
      </c>
      <c r="I45" s="86"/>
      <c r="K45" s="117"/>
      <c r="L45" s="116"/>
      <c r="M45" s="117"/>
    </row>
    <row r="46" spans="1:13" ht="31.5" customHeight="1" outlineLevel="1">
      <c r="A46" s="63"/>
      <c r="B46" s="165" t="s">
        <v>208</v>
      </c>
      <c r="C46" s="120" t="s">
        <v>209</v>
      </c>
      <c r="D46" s="245" t="e">
        <f>-VLOOKUP($B$4,'2425 De-Delegations'!$B$5:$AE$250,23,FALSE)</f>
        <v>#N/A</v>
      </c>
      <c r="E46" s="112" t="e">
        <f>-VLOOKUP($B$4,'2526 De-Delegations'!$B$5:$AE$250,23,FALSE)</f>
        <v>#N/A</v>
      </c>
      <c r="F46" s="76"/>
      <c r="G46" s="118" t="e">
        <f>E46-D46</f>
        <v>#N/A</v>
      </c>
      <c r="H46" s="119" t="e">
        <f>IF(AND(E46&gt;0,D46=0),1,IF(ISERR((E46-D46)/D46),0,(E46-D46)/D46))</f>
        <v>#N/A</v>
      </c>
      <c r="I46" s="86"/>
      <c r="K46" s="117"/>
      <c r="L46" s="116"/>
      <c r="M46" s="117"/>
    </row>
    <row r="47" spans="1:13" ht="31.5" customHeight="1" outlineLevel="1">
      <c r="A47" s="63"/>
      <c r="B47" s="165" t="s">
        <v>210</v>
      </c>
      <c r="C47" s="120" t="s">
        <v>211</v>
      </c>
      <c r="D47" s="245" t="e">
        <f>-VLOOKUP($B$4,'2425 De-Delegations'!$B$5:$AE$250,24,FALSE)</f>
        <v>#N/A</v>
      </c>
      <c r="E47" s="112" t="e">
        <f>-VLOOKUP($B$4,'2526 De-Delegations'!$B$5:$AE$250,24,FALSE)</f>
        <v>#N/A</v>
      </c>
      <c r="F47" s="76"/>
      <c r="G47" s="118" t="e">
        <f>E47-D47</f>
        <v>#N/A</v>
      </c>
      <c r="H47" s="119" t="e">
        <f>IF(AND(E47&gt;0,D47=0),1,IF(ISERR((E47-D47)/D47),0,(E47-D47)/D47))</f>
        <v>#N/A</v>
      </c>
      <c r="I47" s="86"/>
      <c r="K47" s="117"/>
      <c r="L47" s="116"/>
      <c r="M47" s="117"/>
    </row>
    <row r="48" spans="1:13" ht="31.5" customHeight="1" outlineLevel="1">
      <c r="A48" s="63"/>
      <c r="B48" s="165" t="s">
        <v>212</v>
      </c>
      <c r="C48" s="120" t="s">
        <v>649</v>
      </c>
      <c r="D48" s="245" t="e">
        <f>-VLOOKUP($B$4,'2425 De-Delegations'!$B$5:$AE$250,25,FALSE)</f>
        <v>#N/A</v>
      </c>
      <c r="E48" s="112" t="e">
        <f>-VLOOKUP($B$4,'2526 De-Delegations'!$B$5:$AE$250,25,FALSE)</f>
        <v>#N/A</v>
      </c>
      <c r="F48" s="76"/>
      <c r="G48" s="118" t="e">
        <f>E48-D48</f>
        <v>#N/A</v>
      </c>
      <c r="H48" s="119" t="e">
        <f>IF(AND(E48&gt;0,D48=0),1,IF(ISERR((E48-D48)/D48),0,(E48-D48)/D48))</f>
        <v>#N/A</v>
      </c>
      <c r="I48" s="86"/>
      <c r="K48" s="117"/>
      <c r="L48" s="116"/>
      <c r="M48" s="117"/>
    </row>
    <row r="49" spans="1:13" ht="16.9" customHeight="1" outlineLevel="1">
      <c r="A49" s="63"/>
      <c r="B49" s="166"/>
      <c r="C49" s="167"/>
      <c r="D49" s="168"/>
      <c r="E49" s="168"/>
      <c r="F49" s="24"/>
      <c r="G49" s="169"/>
      <c r="H49" s="170"/>
      <c r="I49" s="86"/>
      <c r="K49" s="117"/>
      <c r="L49" s="116"/>
      <c r="M49" s="117"/>
    </row>
    <row r="50" spans="1:13" ht="17.25" customHeight="1" outlineLevel="1">
      <c r="A50" s="63"/>
      <c r="B50" s="171" t="s">
        <v>213</v>
      </c>
      <c r="C50" s="120"/>
      <c r="D50" s="111"/>
      <c r="E50" s="122"/>
      <c r="F50" s="76"/>
      <c r="G50" s="118"/>
      <c r="H50" s="119"/>
      <c r="I50" s="86"/>
      <c r="K50" s="117"/>
      <c r="L50" s="116"/>
      <c r="M50" s="117"/>
    </row>
    <row r="51" spans="1:13" ht="21.75" customHeight="1">
      <c r="A51" s="737"/>
      <c r="B51" s="165" t="s">
        <v>214</v>
      </c>
      <c r="C51" s="120" t="s">
        <v>215</v>
      </c>
      <c r="D51" s="111" t="e">
        <f>-VLOOKUP($B$4,'2425 De-Delegations'!$B$5:$AE$250,29,FALSE)</f>
        <v>#N/A</v>
      </c>
      <c r="E51" s="122" t="e">
        <f>-VLOOKUP($B$4,'2526 De-Delegations'!$B$5:$AE$250,29,FALSE)</f>
        <v>#N/A</v>
      </c>
      <c r="F51" s="76"/>
      <c r="G51" s="118" t="e">
        <f>E51-D51</f>
        <v>#N/A</v>
      </c>
      <c r="H51" s="119" t="e">
        <f>IF(AND(E51&gt;0,D51=0),1,IF(ISERR((E51-D51)/D51),0,(E51-D51)/D51))</f>
        <v>#N/A</v>
      </c>
      <c r="I51" s="86"/>
      <c r="K51" s="117"/>
      <c r="L51" s="116"/>
      <c r="M51" s="117"/>
    </row>
    <row r="52" spans="1:13" ht="19.5" customHeight="1">
      <c r="A52" s="737"/>
      <c r="B52" s="72" t="s">
        <v>216</v>
      </c>
      <c r="C52" s="172"/>
      <c r="D52" s="126" t="e">
        <f>SUM(D45:D51)</f>
        <v>#N/A</v>
      </c>
      <c r="E52" s="127" t="e">
        <f>SUM(E45:E51)</f>
        <v>#N/A</v>
      </c>
      <c r="F52" s="76"/>
      <c r="G52" s="118" t="e">
        <f>E52-D52</f>
        <v>#N/A</v>
      </c>
      <c r="H52" s="119" t="e">
        <f>IF(AND(E52&gt;0,D52=0),1,IF(ISERR((E52-D52)/D52),0,(E52-D52)/D52))</f>
        <v>#N/A</v>
      </c>
      <c r="I52" s="86"/>
      <c r="J52" s="173"/>
      <c r="K52" s="117"/>
      <c r="L52" s="116"/>
      <c r="M52" s="117"/>
    </row>
    <row r="53" spans="1:13" ht="17.25" customHeight="1">
      <c r="A53" s="63"/>
      <c r="B53" s="174"/>
      <c r="C53" s="175"/>
      <c r="D53" s="121"/>
      <c r="E53" s="164"/>
      <c r="F53" s="76"/>
      <c r="G53" s="176"/>
      <c r="H53" s="170"/>
      <c r="I53" s="86"/>
      <c r="K53" s="117"/>
      <c r="L53" s="116"/>
      <c r="M53" s="117"/>
    </row>
    <row r="54" spans="1:25" ht="30.75" customHeight="1">
      <c r="A54" s="63"/>
      <c r="B54" s="177" t="s">
        <v>650</v>
      </c>
      <c r="C54" s="178"/>
      <c r="D54" s="154" t="e">
        <f>D38+D52</f>
        <v>#N/A</v>
      </c>
      <c r="E54" s="155" t="e">
        <f>E38+E52</f>
        <v>#N/A</v>
      </c>
      <c r="F54" s="179"/>
      <c r="G54" s="157" t="e">
        <f>E54-D54</f>
        <v>#N/A</v>
      </c>
      <c r="H54" s="158" t="e">
        <f>IF(AND(E54&gt;0,D54=0),1,IF(ISERR((E54-D54)/D54),0,(E54-D54)/D54))</f>
        <v>#N/A</v>
      </c>
      <c r="I54" s="86"/>
      <c r="K54" s="117"/>
      <c r="L54" s="116"/>
      <c r="M54" s="117"/>
      <c r="V54" s="8"/>
      <c r="Y54" s="8"/>
    </row>
    <row r="55" spans="1:25" ht="31.5" customHeight="1">
      <c r="A55" s="63"/>
      <c r="B55" s="177" t="s">
        <v>652</v>
      </c>
      <c r="C55" s="178"/>
      <c r="D55" s="154" t="e">
        <f>D54-D28</f>
        <v>#N/A</v>
      </c>
      <c r="E55" s="155" t="e">
        <f>E54-E28</f>
        <v>#N/A</v>
      </c>
      <c r="F55" s="179"/>
      <c r="G55" s="157" t="e">
        <f>E55-D55</f>
        <v>#N/A</v>
      </c>
      <c r="H55" s="158" t="e">
        <f>IF(AND(E55&gt;0,D55=0),1,IF(ISERR((E55-D55)/D55),0,(E55-D55)/D55))</f>
        <v>#N/A</v>
      </c>
      <c r="I55" s="86"/>
      <c r="K55" s="117"/>
      <c r="L55" s="116"/>
      <c r="M55" s="117"/>
      <c r="V55" s="8"/>
      <c r="Y55" s="8"/>
    </row>
    <row r="56" spans="1:12" ht="15" thickBot="1">
      <c r="A56" s="63"/>
      <c r="L56" s="65"/>
    </row>
    <row r="57" spans="1:12" ht="12.75" customHeight="1">
      <c r="A57" s="63"/>
      <c r="B57" s="738" t="s">
        <v>217</v>
      </c>
      <c r="C57" s="739"/>
      <c r="D57" s="739"/>
      <c r="E57" s="739"/>
      <c r="F57" s="739"/>
      <c r="G57" s="739"/>
      <c r="H57" s="740"/>
      <c r="L57" s="65"/>
    </row>
    <row r="58" spans="1:12" ht="18.75" customHeight="1">
      <c r="A58" s="63"/>
      <c r="B58" s="741"/>
      <c r="C58" s="742"/>
      <c r="D58" s="742"/>
      <c r="E58" s="742"/>
      <c r="F58" s="742"/>
      <c r="G58" s="742"/>
      <c r="H58" s="743"/>
      <c r="L58" s="65"/>
    </row>
    <row r="59" spans="1:12" ht="19.5" customHeight="1">
      <c r="A59" s="63"/>
      <c r="B59" s="741"/>
      <c r="C59" s="742"/>
      <c r="D59" s="742"/>
      <c r="E59" s="742"/>
      <c r="F59" s="742"/>
      <c r="G59" s="742"/>
      <c r="H59" s="743"/>
      <c r="L59" s="65"/>
    </row>
    <row r="60" spans="1:12" ht="18.75" customHeight="1">
      <c r="A60" s="63"/>
      <c r="B60" s="741"/>
      <c r="C60" s="742"/>
      <c r="D60" s="742"/>
      <c r="E60" s="742"/>
      <c r="F60" s="742"/>
      <c r="G60" s="742"/>
      <c r="H60" s="743"/>
      <c r="L60" s="65"/>
    </row>
    <row r="61" spans="1:12" ht="9.75" customHeight="1" thickBot="1">
      <c r="A61" s="63"/>
      <c r="B61" s="744"/>
      <c r="C61" s="745"/>
      <c r="D61" s="745"/>
      <c r="E61" s="745"/>
      <c r="F61" s="745"/>
      <c r="G61" s="745"/>
      <c r="H61" s="746"/>
      <c r="L61" s="65"/>
    </row>
    <row r="62" spans="1:12" ht="15" thickBot="1">
      <c r="A62" s="180"/>
      <c r="B62" s="181"/>
      <c r="C62" s="182"/>
      <c r="D62" s="182"/>
      <c r="E62" s="182"/>
      <c r="F62" s="183"/>
      <c r="G62" s="182"/>
      <c r="H62" s="182"/>
      <c r="I62" s="182"/>
      <c r="J62" s="182"/>
      <c r="K62" s="182"/>
      <c r="L62" s="184"/>
    </row>
    <row r="78" spans="1:1" hidden="1">
      <c r="A78"/>
    </row>
    <row r="79" spans="1:7" hidden="1">
      <c r="A79" s="185"/>
      <c r="B79" s="186" t="s">
        <v>218</v>
      </c>
      <c r="C79" s="185"/>
      <c r="D79" s="185"/>
      <c r="G79" s="187" t="s">
        <v>219</v>
      </c>
    </row>
    <row r="80" spans="1:25" hidden="1">
      <c r="A80" s="188">
        <v>8734603</v>
      </c>
      <c r="B80" s="189" t="s">
        <v>220</v>
      </c>
      <c r="C80" s="189"/>
      <c r="D80" s="190"/>
      <c r="E80" s="188">
        <v>8734603</v>
      </c>
      <c r="G80" s="187" t="s">
        <v>219</v>
      </c>
      <c r="H80" s="60" t="str">
        <f>VLOOKUP(E80,'All Schools 25-26 Detail'!$B$6:$C$250,2,FALSE)</f>
        <v>Abbey College, Ramsey</v>
      </c>
      <c r="J80" s="60" t="str">
        <f>VLOOKUP(E80,'All Schools 24-25 Detail'!$B$6:$C$250,2,FALSE)</f>
        <v>Abbey College, Ramsey</v>
      </c>
      <c r="K80" s="60" t="str">
        <f>IF(H80=J80,"ok","check")</f>
        <v>ok</v>
      </c>
      <c r="V80" s="8"/>
      <c r="W80" s="8"/>
      <c r="X80" s="8"/>
      <c r="Y80" s="8"/>
    </row>
    <row r="81" spans="1:11" hidden="1">
      <c r="A81" s="188">
        <v>8733373</v>
      </c>
      <c r="B81" s="189" t="s">
        <v>221</v>
      </c>
      <c r="C81" s="189"/>
      <c r="D81" s="190"/>
      <c r="E81" s="188">
        <v>8733373</v>
      </c>
      <c r="G81" s="187" t="s">
        <v>219</v>
      </c>
      <c r="H81" s="60" t="str">
        <f>VLOOKUP(E81,'All Schools 25-26 Detail'!$B$6:$C$250,2,FALSE)</f>
        <v>Abbots Ripton CofE Primary School</v>
      </c>
      <c r="J81" s="60" t="str">
        <f>VLOOKUP(E81,'All Schools 24-25 Detail'!$B$6:$C$250,2,FALSE)</f>
        <v>Abbots Ripton CofE Primary School</v>
      </c>
      <c r="K81" s="60" t="str">
        <f>IF(H81=J81,"ok","check")</f>
        <v>ok</v>
      </c>
    </row>
    <row r="82" spans="1:11" hidden="1">
      <c r="A82" s="188">
        <v>8733061</v>
      </c>
      <c r="B82" s="189" t="s">
        <v>222</v>
      </c>
      <c r="C82" s="189"/>
      <c r="D82" s="190"/>
      <c r="E82" s="188">
        <v>8733061</v>
      </c>
      <c r="G82" s="187" t="s">
        <v>219</v>
      </c>
      <c r="H82" s="60" t="str">
        <f>VLOOKUP(E82,'All Schools 25-26 Detail'!$B$6:$C$250,2,FALSE)</f>
        <v>Alconbury CofE Primary School</v>
      </c>
      <c r="J82" s="60" t="str">
        <f>VLOOKUP(E82,'All Schools 24-25 Detail'!$B$6:$C$250,2,FALSE)</f>
        <v>Alconbury CofE Primary School</v>
      </c>
      <c r="K82" s="60" t="str">
        <f>IF(H82=J82,"ok","check")</f>
        <v>ok</v>
      </c>
    </row>
    <row r="83" spans="1:11" hidden="1">
      <c r="A83" s="188">
        <v>8732087</v>
      </c>
      <c r="B83" s="189" t="s">
        <v>223</v>
      </c>
      <c r="C83" s="189"/>
      <c r="D83" s="190"/>
      <c r="E83" s="188">
        <v>8732087</v>
      </c>
      <c r="G83" s="187" t="s">
        <v>219</v>
      </c>
      <c r="H83" s="60" t="str">
        <f>VLOOKUP(E83,'All Schools 25-26 Detail'!$B$6:$C$250,2,FALSE)</f>
        <v>Alderman Jacobs School</v>
      </c>
      <c r="J83" s="60" t="str">
        <f>VLOOKUP(E83,'All Schools 24-25 Detail'!$B$6:$C$250,2,FALSE)</f>
        <v>Alderman Jacobs School</v>
      </c>
      <c r="K83" s="60" t="str">
        <f>IF(H83=J83,"ok","check")</f>
        <v>ok</v>
      </c>
    </row>
    <row r="84" spans="1:11" hidden="1">
      <c r="A84" s="188">
        <v>8732083</v>
      </c>
      <c r="B84" s="189" t="s">
        <v>224</v>
      </c>
      <c r="C84" s="189"/>
      <c r="D84" s="190"/>
      <c r="E84" s="188">
        <v>8732083</v>
      </c>
      <c r="G84" s="187" t="s">
        <v>219</v>
      </c>
      <c r="H84" s="60" t="str">
        <f>VLOOKUP(E84,'All Schools 25-26 Detail'!$B$6:$C$250,2,FALSE)</f>
        <v>Alderman Payne Primary School</v>
      </c>
      <c r="J84" s="60" t="str">
        <f>VLOOKUP(E84,'All Schools 24-25 Detail'!$B$6:$C$250,2,FALSE)</f>
        <v>Alderman Payne Primary School</v>
      </c>
      <c r="K84" s="60" t="str">
        <f>IF(H84=J84,"ok","check")</f>
        <v>ok</v>
      </c>
    </row>
    <row r="85" spans="1:11" hidden="1">
      <c r="A85" s="188">
        <v>8733383</v>
      </c>
      <c r="B85" s="189" t="s">
        <v>225</v>
      </c>
      <c r="C85" s="189"/>
      <c r="D85" s="190"/>
      <c r="E85" s="188">
        <v>8733383</v>
      </c>
      <c r="G85" s="187" t="s">
        <v>219</v>
      </c>
      <c r="H85" s="60" t="str">
        <f>VLOOKUP(E85,'All Schools 25-26 Detail'!$B$6:$C$250,2,FALSE)</f>
        <v>All Saints Interchurch Academy</v>
      </c>
      <c r="J85" s="60" t="str">
        <f>VLOOKUP(E85,'All Schools 24-25 Detail'!$B$6:$C$250,2,FALSE)</f>
        <v>All Saints Interchurch Academy</v>
      </c>
      <c r="K85" s="60" t="str">
        <f>IF(H85=J85,"ok","check")</f>
        <v>ok</v>
      </c>
    </row>
    <row r="86" spans="1:11" hidden="1">
      <c r="A86" s="188">
        <v>8732118</v>
      </c>
      <c r="B86" s="189" t="s">
        <v>226</v>
      </c>
      <c r="C86" s="189"/>
      <c r="D86" s="190"/>
      <c r="E86" s="188">
        <v>8732118</v>
      </c>
      <c r="G86" s="187" t="s">
        <v>219</v>
      </c>
      <c r="H86" s="60" t="str">
        <f>VLOOKUP(E86,'All Schools 25-26 Detail'!$B$6:$C$250,2,FALSE)</f>
        <v>Arbury Primary School</v>
      </c>
      <c r="J86" s="60" t="str">
        <f>VLOOKUP(E86,'All Schools 24-25 Detail'!$B$6:$C$250,2,FALSE)</f>
        <v>Arbury Primary School</v>
      </c>
      <c r="K86" s="60" t="str">
        <f>IF(H86=J86,"ok","check")</f>
        <v>ok</v>
      </c>
    </row>
    <row r="87" spans="1:11" hidden="1">
      <c r="A87" s="188">
        <v>8733000</v>
      </c>
      <c r="B87" s="189" t="s">
        <v>227</v>
      </c>
      <c r="C87" s="189"/>
      <c r="D87" s="190"/>
      <c r="E87" s="188">
        <v>8733000</v>
      </c>
      <c r="G87" s="187" t="s">
        <v>219</v>
      </c>
      <c r="H87" s="60" t="str">
        <f>VLOOKUP(E87,'All Schools 25-26 Detail'!$B$6:$C$250,2,FALSE)</f>
        <v>Babraham CofE (VC) Primary School</v>
      </c>
      <c r="J87" s="60" t="str">
        <f>VLOOKUP(E87,'All Schools 24-25 Detail'!$B$6:$C$250,2,FALSE)</f>
        <v>Babraham CofE (VC) Primary School</v>
      </c>
      <c r="K87" s="60" t="str">
        <f>IF(H87=J87,"ok","check")</f>
        <v>ok</v>
      </c>
    </row>
    <row r="88" spans="1:11" hidden="1">
      <c r="A88" s="188">
        <v>8732058</v>
      </c>
      <c r="B88" s="189" t="s">
        <v>228</v>
      </c>
      <c r="C88" s="189"/>
      <c r="D88" s="190"/>
      <c r="E88" s="188">
        <v>8732058</v>
      </c>
      <c r="G88" s="187" t="s">
        <v>219</v>
      </c>
      <c r="H88" s="60" t="str">
        <f>VLOOKUP(E88,'All Schools 25-26 Detail'!$B$6:$C$250,2,FALSE)</f>
        <v>Bar Hill Community Primary School</v>
      </c>
      <c r="J88" s="60" t="str">
        <f>VLOOKUP(E88,'All Schools 24-25 Detail'!$B$6:$C$250,2,FALSE)</f>
        <v>Bar Hill Community Primary School</v>
      </c>
      <c r="K88" s="60" t="str">
        <f>IF(H88=J88,"ok","check")</f>
        <v>ok</v>
      </c>
    </row>
    <row r="89" spans="1:11" hidden="1">
      <c r="A89" s="188">
        <v>8733067</v>
      </c>
      <c r="B89" s="189" t="s">
        <v>229</v>
      </c>
      <c r="C89" s="189"/>
      <c r="D89" s="190"/>
      <c r="E89" s="188">
        <v>8733067</v>
      </c>
      <c r="G89" s="187" t="s">
        <v>219</v>
      </c>
      <c r="H89" s="60" t="str">
        <f>VLOOKUP(E89,'All Schools 25-26 Detail'!$B$6:$C$250,2,FALSE)</f>
        <v>Barnabas Oley CofE Primary School</v>
      </c>
      <c r="J89" s="60" t="str">
        <f>VLOOKUP(E89,'All Schools 24-25 Detail'!$B$6:$C$250,2,FALSE)</f>
        <v>Barnabas Oley CofE Primary School</v>
      </c>
      <c r="K89" s="60" t="str">
        <f>IF(H89=J89,"ok","check")</f>
        <v>ok</v>
      </c>
    </row>
    <row r="90" spans="1:11" hidden="1">
      <c r="A90" s="188">
        <v>8733001</v>
      </c>
      <c r="B90" s="189" t="s">
        <v>230</v>
      </c>
      <c r="C90" s="189"/>
      <c r="D90" s="190"/>
      <c r="E90" s="188">
        <v>8733001</v>
      </c>
      <c r="G90" s="187" t="s">
        <v>219</v>
      </c>
      <c r="H90" s="60" t="str">
        <f>VLOOKUP(E90,'All Schools 25-26 Detail'!$B$6:$C$250,2,FALSE)</f>
        <v>Barrington CofE VC Primary School</v>
      </c>
      <c r="J90" s="60" t="str">
        <f>VLOOKUP(E90,'All Schools 24-25 Detail'!$B$6:$C$250,2,FALSE)</f>
        <v>Barrington CofE VC Primary School</v>
      </c>
      <c r="K90" s="60" t="str">
        <f>IF(H90=J90,"ok","check")</f>
        <v>ok</v>
      </c>
    </row>
    <row r="91" spans="1:11" hidden="1">
      <c r="A91" s="188">
        <v>8733301</v>
      </c>
      <c r="B91" s="189" t="s">
        <v>231</v>
      </c>
      <c r="C91" s="189"/>
      <c r="D91" s="190"/>
      <c r="E91" s="188">
        <v>8733301</v>
      </c>
      <c r="G91" s="187" t="s">
        <v>219</v>
      </c>
      <c r="H91" s="60" t="str">
        <f>VLOOKUP(E91,'All Schools 25-26 Detail'!$B$6:$C$250,2,FALSE)</f>
        <v>Barton CofE VA Primary School</v>
      </c>
      <c r="J91" s="60" t="str">
        <f>VLOOKUP(E91,'All Schools 24-25 Detail'!$B$6:$C$250,2,FALSE)</f>
        <v>Barton CofE VA Primary School</v>
      </c>
      <c r="K91" s="60" t="str">
        <f>IF(H91=J91,"ok","check")</f>
        <v>ok</v>
      </c>
    </row>
    <row r="92" spans="1:11" hidden="1">
      <c r="A92" s="188">
        <v>8732002</v>
      </c>
      <c r="B92" s="189" t="s">
        <v>232</v>
      </c>
      <c r="C92" s="189"/>
      <c r="D92" s="190"/>
      <c r="E92" s="188">
        <v>8732002</v>
      </c>
      <c r="G92" s="187" t="s">
        <v>219</v>
      </c>
      <c r="H92" s="60" t="str">
        <f>VLOOKUP(E92,'All Schools 25-26 Detail'!$B$6:$C$250,2,FALSE)</f>
        <v>Bassingbourn Primary School</v>
      </c>
      <c r="J92" s="60" t="str">
        <f>VLOOKUP(E92,'All Schools 24-25 Detail'!$B$6:$C$250,2,FALSE)</f>
        <v>Bassingbourn Primary School</v>
      </c>
      <c r="K92" s="60" t="str">
        <f>IF(H92=J92,"ok","check")</f>
        <v>ok</v>
      </c>
    </row>
    <row r="93" spans="1:11" hidden="1">
      <c r="A93" s="188">
        <v>8735401</v>
      </c>
      <c r="B93" s="189" t="s">
        <v>233</v>
      </c>
      <c r="C93" s="189"/>
      <c r="D93" s="190"/>
      <c r="E93" s="188">
        <v>8735401</v>
      </c>
      <c r="G93" s="187" t="s">
        <v>219</v>
      </c>
      <c r="H93" s="60" t="str">
        <f>VLOOKUP(E93,'All Schools 25-26 Detail'!$B$6:$C$250,2,FALSE)</f>
        <v>Bassingbourn Village College</v>
      </c>
      <c r="J93" s="60" t="str">
        <f>VLOOKUP(E93,'All Schools 24-25 Detail'!$B$6:$C$250,2,FALSE)</f>
        <v>Bassingbourn Village College</v>
      </c>
      <c r="K93" s="60" t="str">
        <f>IF(H93=J93,"ok","check")</f>
        <v>ok</v>
      </c>
    </row>
    <row r="94" spans="1:11" hidden="1">
      <c r="A94" s="188">
        <v>8732082</v>
      </c>
      <c r="B94" s="189" t="s">
        <v>234</v>
      </c>
      <c r="C94" s="189"/>
      <c r="D94" s="190"/>
      <c r="E94" s="188">
        <v>8732082</v>
      </c>
      <c r="G94" s="187" t="s">
        <v>219</v>
      </c>
      <c r="H94" s="60" t="str">
        <f>VLOOKUP(E94,'All Schools 25-26 Detail'!$B$6:$C$250,2,FALSE)</f>
        <v>Beaupre Community Primary School</v>
      </c>
      <c r="J94" s="60" t="str">
        <f>VLOOKUP(E94,'All Schools 24-25 Detail'!$B$6:$C$250,2,FALSE)</f>
        <v>Beaupre Community Primary School</v>
      </c>
      <c r="K94" s="60" t="str">
        <f>IF(H94=J94,"ok","check")</f>
        <v>ok</v>
      </c>
    </row>
    <row r="95" spans="1:11" hidden="1">
      <c r="A95" s="188">
        <v>8732060</v>
      </c>
      <c r="B95" s="189" t="s">
        <v>235</v>
      </c>
      <c r="C95" s="189"/>
      <c r="D95" s="190"/>
      <c r="E95" s="188">
        <v>8732060</v>
      </c>
      <c r="G95" s="187" t="s">
        <v>219</v>
      </c>
      <c r="H95" s="60" t="str">
        <f>VLOOKUP(E95,'All Schools 25-26 Detail'!$B$6:$C$250,2,FALSE)</f>
        <v>Benwick Primary School</v>
      </c>
      <c r="J95" s="60" t="str">
        <f>VLOOKUP(E95,'All Schools 24-25 Detail'!$B$6:$C$250,2,FALSE)</f>
        <v>Benwick Primary School</v>
      </c>
      <c r="K95" s="60" t="str">
        <f>IF(H95=J95,"ok","check")</f>
        <v>ok</v>
      </c>
    </row>
    <row r="96" spans="1:11" hidden="1">
      <c r="A96" s="188">
        <v>8732312</v>
      </c>
      <c r="B96" s="189" t="s">
        <v>236</v>
      </c>
      <c r="C96" s="189"/>
      <c r="D96" s="190"/>
      <c r="E96" s="188">
        <v>8732312</v>
      </c>
      <c r="G96" s="187" t="s">
        <v>219</v>
      </c>
      <c r="H96" s="60" t="str">
        <f>VLOOKUP(E96,'All Schools 25-26 Detail'!$B$6:$C$250,2,FALSE)</f>
        <v>Bewick Bridge Community Primary School</v>
      </c>
      <c r="J96" s="60" t="str">
        <f>VLOOKUP(E96,'All Schools 24-25 Detail'!$B$6:$C$250,2,FALSE)</f>
        <v>Bewick Bridge Community Primary School</v>
      </c>
      <c r="K96" s="60" t="str">
        <f>IF(H96=J96,"ok","check")</f>
        <v>ok</v>
      </c>
    </row>
    <row r="97" spans="1:11" hidden="1">
      <c r="A97" s="188">
        <v>8732200</v>
      </c>
      <c r="B97" s="189" t="s">
        <v>237</v>
      </c>
      <c r="C97" s="189"/>
      <c r="D97" s="190"/>
      <c r="E97" s="188">
        <v>8732200</v>
      </c>
      <c r="G97" s="187" t="s">
        <v>219</v>
      </c>
      <c r="H97" s="60" t="str">
        <f>VLOOKUP(E97,'All Schools 25-26 Detail'!$B$6:$C$250,2,FALSE)</f>
        <v>Bottisham Community Primary School</v>
      </c>
      <c r="J97" s="60" t="str">
        <f>VLOOKUP(E97,'All Schools 24-25 Detail'!$B$6:$C$250,2,FALSE)</f>
        <v>Bottisham Community Primary School</v>
      </c>
      <c r="K97" s="60" t="str">
        <f>IF(H97=J97,"ok","check")</f>
        <v>ok</v>
      </c>
    </row>
    <row r="98" spans="1:11" hidden="1">
      <c r="A98" s="188">
        <v>8734002</v>
      </c>
      <c r="B98" s="189" t="s">
        <v>238</v>
      </c>
      <c r="C98" s="189"/>
      <c r="D98" s="190"/>
      <c r="E98" s="188">
        <v>8734002</v>
      </c>
      <c r="G98" s="187" t="s">
        <v>219</v>
      </c>
      <c r="H98" s="60" t="str">
        <f>VLOOKUP(E98,'All Schools 25-26 Detail'!$B$6:$C$250,2,FALSE)</f>
        <v>Bottisham Village College</v>
      </c>
      <c r="J98" s="60" t="str">
        <f>VLOOKUP(E98,'All Schools 24-25 Detail'!$B$6:$C$250,2,FALSE)</f>
        <v>Bottisham Village College</v>
      </c>
      <c r="K98" s="60" t="str">
        <f>IF(H98=J98,"ok","check")</f>
        <v>ok</v>
      </c>
    </row>
    <row r="99" spans="1:11" hidden="1">
      <c r="A99" s="188">
        <v>8733002</v>
      </c>
      <c r="B99" s="189" t="s">
        <v>239</v>
      </c>
      <c r="C99" s="189"/>
      <c r="D99" s="190"/>
      <c r="E99" s="188">
        <v>8733002</v>
      </c>
      <c r="G99" s="187" t="s">
        <v>219</v>
      </c>
      <c r="H99" s="60" t="str">
        <f>VLOOKUP(E99,'All Schools 25-26 Detail'!$B$6:$C$250,2,FALSE)</f>
        <v>Bourn CofE Primary Academy</v>
      </c>
      <c r="J99" s="60" t="str">
        <f>VLOOKUP(E99,'All Schools 24-25 Detail'!$B$6:$C$250,2,FALSE)</f>
        <v>Bourn CofE Primary Academy</v>
      </c>
      <c r="K99" s="60" t="str">
        <f>IF(H99=J99,"ok","check")</f>
        <v>ok</v>
      </c>
    </row>
    <row r="100" spans="1:11" hidden="1">
      <c r="A100" s="188">
        <v>8733942</v>
      </c>
      <c r="B100" s="189" t="s">
        <v>240</v>
      </c>
      <c r="C100" s="189"/>
      <c r="D100" s="190"/>
      <c r="E100" s="188">
        <v>8733942</v>
      </c>
      <c r="G100" s="187" t="s">
        <v>219</v>
      </c>
      <c r="H100" s="60" t="str">
        <f>VLOOKUP(E100,'All Schools 25-26 Detail'!$B$6:$C$250,2,FALSE)</f>
        <v>Brampton Village Primary School</v>
      </c>
      <c r="J100" s="60" t="str">
        <f>VLOOKUP(E100,'All Schools 24-25 Detail'!$B$6:$C$250,2,FALSE)</f>
        <v>Brampton Village Primary School</v>
      </c>
      <c r="K100" s="60" t="str">
        <f>IF(H100=J100,"ok","check")</f>
        <v>ok</v>
      </c>
    </row>
    <row r="101" spans="1:11" hidden="1">
      <c r="A101" s="188">
        <v>8733081</v>
      </c>
      <c r="B101" s="189" t="s">
        <v>241</v>
      </c>
      <c r="C101" s="189"/>
      <c r="D101" s="190"/>
      <c r="E101" s="188">
        <v>8733081</v>
      </c>
      <c r="G101" s="187" t="s">
        <v>219</v>
      </c>
      <c r="H101" s="60" t="str">
        <f>VLOOKUP(E101,'All Schools 25-26 Detail'!$B$6:$C$250,2,FALSE)</f>
        <v>Brington CofE Primary School</v>
      </c>
      <c r="J101" s="60" t="str">
        <f>VLOOKUP(E101,'All Schools 24-25 Detail'!$B$6:$C$250,2,FALSE)</f>
        <v>Brington CofE Primary School</v>
      </c>
      <c r="K101" s="60" t="str">
        <f>IF(H101=J101,"ok","check")</f>
        <v>ok</v>
      </c>
    </row>
    <row r="102" spans="1:11" hidden="1">
      <c r="A102" s="188">
        <v>8733063</v>
      </c>
      <c r="B102" s="189" t="s">
        <v>242</v>
      </c>
      <c r="C102" s="189"/>
      <c r="D102" s="190"/>
      <c r="E102" s="188">
        <v>8733063</v>
      </c>
      <c r="G102" s="187" t="s">
        <v>219</v>
      </c>
      <c r="H102" s="60" t="str">
        <f>VLOOKUP(E102,'All Schools 25-26 Detail'!$B$6:$C$250,2,FALSE)</f>
        <v>Buckden CofE Primary School</v>
      </c>
      <c r="J102" s="60" t="str">
        <f>VLOOKUP(E102,'All Schools 24-25 Detail'!$B$6:$C$250,2,FALSE)</f>
        <v>Buckden CofE Primary School</v>
      </c>
      <c r="K102" s="60" t="str">
        <f>IF(H102=J102,"ok","check")</f>
        <v>ok</v>
      </c>
    </row>
    <row r="103" spans="1:11" hidden="1">
      <c r="A103" s="188">
        <v>8732102</v>
      </c>
      <c r="B103" s="189" t="s">
        <v>243</v>
      </c>
      <c r="C103" s="189"/>
      <c r="D103" s="190"/>
      <c r="E103" s="188">
        <v>8732102</v>
      </c>
      <c r="G103" s="187" t="s">
        <v>219</v>
      </c>
      <c r="H103" s="60" t="str">
        <f>VLOOKUP(E103,'All Schools 25-26 Detail'!$B$6:$C$250,2,FALSE)</f>
        <v>Burrough Green CofE Primary School</v>
      </c>
      <c r="J103" s="60" t="str">
        <f>VLOOKUP(E103,'All Schools 24-25 Detail'!$B$6:$C$250,2,FALSE)</f>
        <v>Burrough Green CofE Primary School</v>
      </c>
      <c r="K103" s="60" t="str">
        <f>IF(H103=J103,"ok","check")</f>
        <v>ok</v>
      </c>
    </row>
    <row r="104" spans="1:11" hidden="1">
      <c r="A104" s="188">
        <v>8732101</v>
      </c>
      <c r="B104" s="189" t="s">
        <v>624</v>
      </c>
      <c r="C104" s="189"/>
      <c r="D104" s="190"/>
      <c r="E104" s="188">
        <v>8732101</v>
      </c>
      <c r="G104" s="187" t="s">
        <v>219</v>
      </c>
      <c r="H104" s="60" t="str">
        <f>VLOOKUP(E104,'All Schools 25-26 Detail'!$B$6:$C$250,2,FALSE)</f>
        <v>Burrowmoor Primary Academy</v>
      </c>
      <c r="J104" s="60" t="str">
        <f>VLOOKUP(E104,'All Schools 24-25 Detail'!$B$6:$C$250,2,FALSE)</f>
        <v>Burrowmoor Primary Academy</v>
      </c>
      <c r="K104" s="60" t="str">
        <f>IF(H104=J104,"ok","check")</f>
        <v>ok</v>
      </c>
    </row>
    <row r="105" spans="1:11" hidden="1">
      <c r="A105" s="188">
        <v>8732327</v>
      </c>
      <c r="B105" s="189" t="s">
        <v>244</v>
      </c>
      <c r="C105" s="189"/>
      <c r="D105" s="190"/>
      <c r="E105" s="188">
        <v>8732327</v>
      </c>
      <c r="G105" s="187" t="s">
        <v>219</v>
      </c>
      <c r="H105" s="60" t="str">
        <f>VLOOKUP(E105,'All Schools 25-26 Detail'!$B$6:$C$250,2,FALSE)</f>
        <v>Burwell Village College (Primary)</v>
      </c>
      <c r="J105" s="60" t="str">
        <f>VLOOKUP(E105,'All Schools 24-25 Detail'!$B$6:$C$250,2,FALSE)</f>
        <v>Burwell Village College (Primary)</v>
      </c>
      <c r="K105" s="60" t="str">
        <f>IF(H105=J105,"ok","check")</f>
        <v>ok</v>
      </c>
    </row>
    <row r="106" spans="1:11" hidden="1">
      <c r="A106" s="188">
        <v>8733367</v>
      </c>
      <c r="B106" s="189" t="s">
        <v>245</v>
      </c>
      <c r="C106" s="189"/>
      <c r="D106" s="190"/>
      <c r="E106" s="188">
        <v>8733367</v>
      </c>
      <c r="G106" s="187" t="s">
        <v>219</v>
      </c>
      <c r="H106" s="60" t="str">
        <f>VLOOKUP(E106,'All Schools 25-26 Detail'!$B$6:$C$250,2,FALSE)</f>
        <v>Bury CofE Primary School</v>
      </c>
      <c r="J106" s="60" t="str">
        <f>VLOOKUP(E106,'All Schools 24-25 Detail'!$B$6:$C$250,2,FALSE)</f>
        <v>Bury CofE Primary School</v>
      </c>
      <c r="K106" s="60" t="str">
        <f>IF(H106=J106,"ok","check")</f>
        <v>ok</v>
      </c>
    </row>
    <row r="107" spans="1:11" hidden="1">
      <c r="A107" s="188">
        <v>8732452</v>
      </c>
      <c r="B107" s="189" t="s">
        <v>246</v>
      </c>
      <c r="C107" s="189"/>
      <c r="D107" s="190"/>
      <c r="E107" s="188">
        <v>8732452</v>
      </c>
      <c r="G107" s="187" t="s">
        <v>219</v>
      </c>
      <c r="H107" s="60" t="str">
        <f>VLOOKUP(E107,'All Schools 25-26 Detail'!$B$6:$C$250,2,FALSE)</f>
        <v>Bushmead Primary School</v>
      </c>
      <c r="J107" s="60" t="str">
        <f>VLOOKUP(E107,'All Schools 24-25 Detail'!$B$6:$C$250,2,FALSE)</f>
        <v>Bushmead Primary School</v>
      </c>
      <c r="K107" s="60" t="str">
        <f>IF(H107=J107,"ok","check")</f>
        <v>ok</v>
      </c>
    </row>
    <row r="108" spans="1:11" hidden="1">
      <c r="A108" s="188">
        <v>8732004</v>
      </c>
      <c r="B108" s="189" t="s">
        <v>247</v>
      </c>
      <c r="C108" s="189"/>
      <c r="D108" s="190"/>
      <c r="E108" s="188">
        <v>8732004</v>
      </c>
      <c r="G108" s="187" t="s">
        <v>219</v>
      </c>
      <c r="H108" s="60" t="str">
        <f>VLOOKUP(E108,'All Schools 25-26 Detail'!$B$6:$C$250,2,FALSE)</f>
        <v>Caldecote Primary School</v>
      </c>
      <c r="J108" s="60" t="str">
        <f>VLOOKUP(E108,'All Schools 24-25 Detail'!$B$6:$C$250,2,FALSE)</f>
        <v>Caldecote Primary School</v>
      </c>
      <c r="K108" s="60" t="str">
        <f>IF(H108=J108,"ok","check")</f>
        <v>ok</v>
      </c>
    </row>
    <row r="109" spans="1:11" hidden="1">
      <c r="A109" s="188">
        <v>8734006</v>
      </c>
      <c r="B109" s="189" t="s">
        <v>248</v>
      </c>
      <c r="C109" s="189"/>
      <c r="D109" s="190"/>
      <c r="E109" s="188">
        <v>8734006</v>
      </c>
      <c r="G109" s="187" t="s">
        <v>219</v>
      </c>
      <c r="H109" s="60" t="str">
        <f>VLOOKUP(E109,'All Schools 25-26 Detail'!$B$6:$C$250,2,FALSE)</f>
        <v>Cambourne Village College</v>
      </c>
      <c r="J109" s="60" t="str">
        <f>VLOOKUP(E109,'All Schools 24-25 Detail'!$B$6:$C$250,2,FALSE)</f>
        <v>Cambourne Village College</v>
      </c>
      <c r="K109" s="60" t="str">
        <f>IF(H109=J109,"ok","check")</f>
        <v>ok</v>
      </c>
    </row>
    <row r="110" spans="1:11" hidden="1">
      <c r="A110" s="188">
        <v>8734008</v>
      </c>
      <c r="B110" s="189" t="s">
        <v>249</v>
      </c>
      <c r="C110" s="189"/>
      <c r="D110" s="190"/>
      <c r="E110" s="188">
        <v>8734008</v>
      </c>
      <c r="G110" s="187" t="s">
        <v>219</v>
      </c>
      <c r="H110" s="60" t="str">
        <f>VLOOKUP(E110,'All Schools 25-26 Detail'!$B$6:$C$250,2,FALSE)</f>
        <v>Cambridge Academy for Science and Technology</v>
      </c>
      <c r="J110" s="60" t="str">
        <f>VLOOKUP(E110,'All Schools 24-25 Detail'!$B$6:$C$250,2,FALSE)</f>
        <v>Cambridge Academy for Science and Technology</v>
      </c>
      <c r="K110" s="60" t="str">
        <f>IF(H110=J110,"ok","check")</f>
        <v>ok</v>
      </c>
    </row>
    <row r="111" spans="1:11" hidden="1">
      <c r="A111" s="188">
        <v>8733008</v>
      </c>
      <c r="B111" s="189" t="s">
        <v>250</v>
      </c>
      <c r="C111" s="189"/>
      <c r="D111" s="190"/>
      <c r="E111" s="188">
        <v>8733008</v>
      </c>
      <c r="G111" s="187" t="s">
        <v>219</v>
      </c>
      <c r="H111" s="60" t="str">
        <f>VLOOKUP(E111,'All Schools 25-26 Detail'!$B$6:$C$250,2,FALSE)</f>
        <v>Castle Camps Church of England (Controlled) Primary School</v>
      </c>
      <c r="J111" s="60" t="str">
        <f>VLOOKUP(E111,'All Schools 24-25 Detail'!$B$6:$C$250,2,FALSE)</f>
        <v>Castle Camps Church of England (Controlled) Primary School</v>
      </c>
      <c r="K111" s="60" t="str">
        <f>IF(H111=J111,"ok","check")</f>
        <v>ok</v>
      </c>
    </row>
    <row r="112" spans="1:11" hidden="1">
      <c r="A112" s="188">
        <v>8732206</v>
      </c>
      <c r="B112" s="189" t="s">
        <v>251</v>
      </c>
      <c r="C112" s="189"/>
      <c r="D112" s="190"/>
      <c r="E112" s="188">
        <v>8732206</v>
      </c>
      <c r="G112" s="187" t="s">
        <v>219</v>
      </c>
      <c r="H112" s="60" t="str">
        <f>VLOOKUP(E112,'All Schools 25-26 Detail'!$B$6:$C$250,2,FALSE)</f>
        <v>Cavalry Primary School</v>
      </c>
      <c r="J112" s="60" t="str">
        <f>VLOOKUP(E112,'All Schools 24-25 Detail'!$B$6:$C$250,2,FALSE)</f>
        <v>Cavalry Primary School</v>
      </c>
      <c r="K112" s="60" t="str">
        <f>IF(H112=J112,"ok","check")</f>
        <v>ok</v>
      </c>
    </row>
    <row r="113" spans="1:11" hidden="1">
      <c r="A113" s="188">
        <v>8733050</v>
      </c>
      <c r="B113" s="189" t="s">
        <v>252</v>
      </c>
      <c r="C113" s="189"/>
      <c r="D113" s="190"/>
      <c r="E113" s="188">
        <v>8733050</v>
      </c>
      <c r="G113" s="187" t="s">
        <v>219</v>
      </c>
      <c r="H113" s="60" t="str">
        <f>VLOOKUP(E113,'All Schools 25-26 Detail'!$B$6:$C$250,2,FALSE)</f>
        <v>Cherry Hinton Church of England Voluntary Controlled Primary School</v>
      </c>
      <c r="J113" s="60" t="str">
        <f>VLOOKUP(E113,'All Schools 24-25 Detail'!$B$6:$C$250,2,FALSE)</f>
        <v>Cherry Hinton Church of England Voluntary Controlled Primary School</v>
      </c>
      <c r="K113" s="60" t="str">
        <f>IF(H113=J113,"ok","check")</f>
        <v>ok</v>
      </c>
    </row>
    <row r="114" spans="1:11" hidden="1">
      <c r="A114" s="188">
        <v>8734029</v>
      </c>
      <c r="B114" s="189" t="s">
        <v>253</v>
      </c>
      <c r="C114" s="189"/>
      <c r="D114" s="190"/>
      <c r="E114" s="188">
        <v>8734029</v>
      </c>
      <c r="G114" s="187" t="s">
        <v>219</v>
      </c>
      <c r="H114" s="60" t="str">
        <f>VLOOKUP(E114,'All Schools 25-26 Detail'!$B$6:$C$250,2,FALSE)</f>
        <v>Chesterton Community College</v>
      </c>
      <c r="J114" s="60" t="str">
        <f>VLOOKUP(E114,'All Schools 24-25 Detail'!$B$6:$C$250,2,FALSE)</f>
        <v>Chesterton Community College</v>
      </c>
      <c r="K114" s="60" t="str">
        <f>IF(H114=J114,"ok","check")</f>
        <v>ok</v>
      </c>
    </row>
    <row r="115" spans="1:11" hidden="1">
      <c r="A115" s="188">
        <v>8732013</v>
      </c>
      <c r="B115" s="189" t="s">
        <v>254</v>
      </c>
      <c r="C115" s="189"/>
      <c r="D115" s="190"/>
      <c r="E115" s="188">
        <v>8732013</v>
      </c>
      <c r="G115" s="187" t="s">
        <v>219</v>
      </c>
      <c r="H115" s="60" t="str">
        <f>VLOOKUP(E115,'All Schools 25-26 Detail'!$B$6:$C$250,2,FALSE)</f>
        <v>Chesterton Primary School</v>
      </c>
      <c r="J115" s="60" t="str">
        <f>VLOOKUP(E115,'All Schools 24-25 Detail'!$B$6:$C$250,2,FALSE)</f>
        <v>Chesterton Primary School</v>
      </c>
      <c r="K115" s="60" t="str">
        <f>IF(H115=J115,"ok","check")</f>
        <v>ok</v>
      </c>
    </row>
    <row r="116" spans="1:11" hidden="1">
      <c r="A116" s="188">
        <v>8733009</v>
      </c>
      <c r="B116" s="189" t="s">
        <v>255</v>
      </c>
      <c r="C116" s="189"/>
      <c r="D116" s="190"/>
      <c r="E116" s="188">
        <v>8733009</v>
      </c>
      <c r="G116" s="187" t="s">
        <v>219</v>
      </c>
      <c r="H116" s="60" t="str">
        <f>VLOOKUP(E116,'All Schools 25-26 Detail'!$B$6:$C$250,2,FALSE)</f>
        <v>Cheveley CofE Primary School</v>
      </c>
      <c r="J116" s="60" t="str">
        <f>VLOOKUP(E116,'All Schools 24-25 Detail'!$B$6:$C$250,2,FALSE)</f>
        <v>Cheveley CofE Primary School</v>
      </c>
      <c r="K116" s="60" t="str">
        <f>IF(H116=J116,"ok","check")</f>
        <v>ok</v>
      </c>
    </row>
    <row r="117" spans="1:11" hidden="1">
      <c r="A117" s="188">
        <v>8732091</v>
      </c>
      <c r="B117" s="189" t="s">
        <v>256</v>
      </c>
      <c r="C117" s="189"/>
      <c r="D117" s="190"/>
      <c r="E117" s="188">
        <v>8732091</v>
      </c>
      <c r="G117" s="187" t="s">
        <v>219</v>
      </c>
      <c r="H117" s="60" t="str">
        <f>VLOOKUP(E117,'All Schools 25-26 Detail'!$B$6:$C$250,2,FALSE)</f>
        <v>Clarkson Infants School</v>
      </c>
      <c r="J117" s="60" t="str">
        <f>VLOOKUP(E117,'All Schools 24-25 Detail'!$B$6:$C$250,2,FALSE)</f>
        <v>Clarkson Infants School</v>
      </c>
      <c r="K117" s="60" t="str">
        <f>IF(H117=J117,"ok","check")</f>
        <v>ok</v>
      </c>
    </row>
    <row r="118" spans="1:11" hidden="1">
      <c r="A118" s="188">
        <v>8732065</v>
      </c>
      <c r="B118" s="189" t="s">
        <v>257</v>
      </c>
      <c r="C118" s="189"/>
      <c r="D118" s="190"/>
      <c r="E118" s="188">
        <v>8732065</v>
      </c>
      <c r="G118" s="187" t="s">
        <v>219</v>
      </c>
      <c r="H118" s="60" t="str">
        <f>VLOOKUP(E118,'All Schools 25-26 Detail'!$B$6:$C$250,2,FALSE)</f>
        <v>Coates Primary School</v>
      </c>
      <c r="J118" s="60" t="str">
        <f>VLOOKUP(E118,'All Schools 24-25 Detail'!$B$6:$C$250,2,FALSE)</f>
        <v>Coates Primary School</v>
      </c>
      <c r="K118" s="60" t="str">
        <f>IF(H118=J118,"ok","check")</f>
        <v>ok</v>
      </c>
    </row>
    <row r="119" spans="1:11" hidden="1">
      <c r="A119" s="188">
        <v>8734031</v>
      </c>
      <c r="B119" s="189" t="s">
        <v>258</v>
      </c>
      <c r="C119" s="189"/>
      <c r="D119" s="190"/>
      <c r="E119" s="188">
        <v>8734031</v>
      </c>
      <c r="G119" s="187" t="s">
        <v>219</v>
      </c>
      <c r="H119" s="60" t="str">
        <f>VLOOKUP(E119,'All Schools 25-26 Detail'!$B$6:$C$250,2,FALSE)</f>
        <v>Coleridge Community College</v>
      </c>
      <c r="J119" s="60" t="str">
        <f>VLOOKUP(E119,'All Schools 24-25 Detail'!$B$6:$C$250,2,FALSE)</f>
        <v>Coleridge Community College</v>
      </c>
      <c r="K119" s="60" t="str">
        <f>IF(H119=J119,"ok","check")</f>
        <v>ok</v>
      </c>
    </row>
    <row r="120" spans="1:11" hidden="1">
      <c r="A120" s="188">
        <v>8732119</v>
      </c>
      <c r="B120" s="189" t="s">
        <v>259</v>
      </c>
      <c r="C120" s="189"/>
      <c r="D120" s="190"/>
      <c r="E120" s="188">
        <v>8732119</v>
      </c>
      <c r="G120" s="187" t="s">
        <v>219</v>
      </c>
      <c r="H120" s="60" t="str">
        <f>VLOOKUP(E120,'All Schools 25-26 Detail'!$B$6:$C$250,2,FALSE)</f>
        <v>Colville Primary School</v>
      </c>
      <c r="J120" s="60" t="str">
        <f>VLOOKUP(E120,'All Schools 24-25 Detail'!$B$6:$C$250,2,FALSE)</f>
        <v>Colville Primary School</v>
      </c>
      <c r="K120" s="60" t="str">
        <f>IF(H120=J120,"ok","check")</f>
        <v>ok</v>
      </c>
    </row>
    <row r="121" spans="1:11" hidden="1">
      <c r="A121" s="188">
        <v>8735406</v>
      </c>
      <c r="B121" s="189" t="s">
        <v>260</v>
      </c>
      <c r="C121" s="189"/>
      <c r="D121" s="190"/>
      <c r="E121" s="188">
        <v>8735406</v>
      </c>
      <c r="G121" s="187" t="s">
        <v>219</v>
      </c>
      <c r="H121" s="60" t="str">
        <f>VLOOKUP(E121,'All Schools 25-26 Detail'!$B$6:$C$250,2,FALSE)</f>
        <v>Comberton Village College</v>
      </c>
      <c r="J121" s="60" t="str">
        <f>VLOOKUP(E121,'All Schools 24-25 Detail'!$B$6:$C$250,2,FALSE)</f>
        <v>Comberton Village College</v>
      </c>
      <c r="K121" s="60" t="str">
        <f>IF(H121=J121,"ok","check")</f>
        <v>ok</v>
      </c>
    </row>
    <row r="122" spans="1:11" hidden="1">
      <c r="A122" s="188">
        <v>8733011</v>
      </c>
      <c r="B122" s="189" t="s">
        <v>261</v>
      </c>
      <c r="C122" s="189"/>
      <c r="D122" s="190"/>
      <c r="E122" s="188">
        <v>8733011</v>
      </c>
      <c r="G122" s="187" t="s">
        <v>219</v>
      </c>
      <c r="H122" s="60" t="str">
        <f>VLOOKUP(E122,'All Schools 25-26 Detail'!$B$6:$C$250,2,FALSE)</f>
        <v>Coton Church of England (Voluntary Controlled) Primary School</v>
      </c>
      <c r="J122" s="60" t="str">
        <f>VLOOKUP(E122,'All Schools 24-25 Detail'!$B$6:$C$250,2,FALSE)</f>
        <v>Coton Church of England (Voluntary Controlled) Primary School</v>
      </c>
      <c r="K122" s="60" t="str">
        <f>IF(H122=J122,"ok","check")</f>
        <v>ok</v>
      </c>
    </row>
    <row r="123" spans="1:11" hidden="1">
      <c r="A123" s="188">
        <v>8732006</v>
      </c>
      <c r="B123" s="189" t="s">
        <v>262</v>
      </c>
      <c r="C123" s="189"/>
      <c r="D123" s="190"/>
      <c r="E123" s="188">
        <v>8732006</v>
      </c>
      <c r="G123" s="187" t="s">
        <v>219</v>
      </c>
      <c r="H123" s="60" t="str">
        <f>VLOOKUP(E123,'All Schools 25-26 Detail'!$B$6:$C$250,2,FALSE)</f>
        <v>Cottenham Primary School</v>
      </c>
      <c r="J123" s="60" t="str">
        <f>VLOOKUP(E123,'All Schools 24-25 Detail'!$B$6:$C$250,2,FALSE)</f>
        <v>Cottenham Primary School</v>
      </c>
      <c r="K123" s="60" t="str">
        <f>IF(H123=J123,"ok","check")</f>
        <v>ok</v>
      </c>
    </row>
    <row r="124" spans="1:11" hidden="1">
      <c r="A124" s="188">
        <v>8734038</v>
      </c>
      <c r="B124" s="189" t="s">
        <v>263</v>
      </c>
      <c r="C124" s="189"/>
      <c r="D124" s="190"/>
      <c r="E124" s="188">
        <v>8734038</v>
      </c>
      <c r="G124" s="187" t="s">
        <v>219</v>
      </c>
      <c r="H124" s="60" t="str">
        <f>VLOOKUP(E124,'All Schools 25-26 Detail'!$B$6:$C$250,2,FALSE)</f>
        <v>Cottenham Village College</v>
      </c>
      <c r="J124" s="60" t="str">
        <f>VLOOKUP(E124,'All Schools 24-25 Detail'!$B$6:$C$250,2,FALSE)</f>
        <v>Cottenham Village College</v>
      </c>
      <c r="K124" s="60" t="str">
        <f>IF(H124=J124,"ok","check")</f>
        <v>ok</v>
      </c>
    </row>
    <row r="125" spans="1:11" hidden="1">
      <c r="A125" s="188">
        <v>8732451</v>
      </c>
      <c r="B125" s="189" t="s">
        <v>264</v>
      </c>
      <c r="C125" s="189"/>
      <c r="D125" s="190"/>
      <c r="E125" s="188">
        <v>8732451</v>
      </c>
      <c r="G125" s="187" t="s">
        <v>219</v>
      </c>
      <c r="H125" s="60" t="str">
        <f>VLOOKUP(E125,'All Schools 25-26 Detail'!$B$6:$C$250,2,FALSE)</f>
        <v>Cromwell Academy</v>
      </c>
      <c r="J125" s="60" t="str">
        <f>VLOOKUP(E125,'All Schools 24-25 Detail'!$B$6:$C$250,2,FALSE)</f>
        <v>Cromwell Academy</v>
      </c>
      <c r="K125" s="60" t="str">
        <f>IF(H125=J125,"ok","check")</f>
        <v>ok</v>
      </c>
    </row>
    <row r="126" spans="1:11" hidden="1">
      <c r="A126" s="188">
        <v>8734045</v>
      </c>
      <c r="B126" s="189" t="s">
        <v>265</v>
      </c>
      <c r="C126" s="189"/>
      <c r="D126" s="190"/>
      <c r="E126" s="188">
        <v>8734045</v>
      </c>
      <c r="G126" s="187" t="s">
        <v>648</v>
      </c>
      <c r="H126" s="60" t="str">
        <f>VLOOKUP(E126,'All Schools 25-26 Detail'!$B$6:$C$250,2,FALSE)</f>
        <v>Cromwell Community College</v>
      </c>
      <c r="J126" s="60" t="str">
        <f>VLOOKUP(E126,'All Schools 24-25 Detail'!$B$6:$C$250,2,FALSE)</f>
        <v>Cromwell Community College</v>
      </c>
      <c r="K126" s="60" t="str">
        <f>IF(H126=J126,"ok","check")</f>
        <v>ok</v>
      </c>
    </row>
    <row r="127" spans="1:11" hidden="1">
      <c r="A127" s="188">
        <v>8735203</v>
      </c>
      <c r="B127" s="189" t="s">
        <v>266</v>
      </c>
      <c r="C127" s="189"/>
      <c r="D127" s="190"/>
      <c r="E127" s="188">
        <v>8735203</v>
      </c>
      <c r="G127" s="187" t="s">
        <v>219</v>
      </c>
      <c r="H127" s="60" t="str">
        <f>VLOOKUP(E127,'All Schools 25-26 Detail'!$B$6:$C$250,2,FALSE)</f>
        <v>Crosshall Infant School Academy Trust</v>
      </c>
      <c r="J127" s="60" t="str">
        <f>VLOOKUP(E127,'All Schools 24-25 Detail'!$B$6:$C$250,2,FALSE)</f>
        <v>Crosshall Infant School Academy Trust</v>
      </c>
      <c r="K127" s="60" t="str">
        <f>IF(H127=J127,"ok","check")</f>
        <v>ok</v>
      </c>
    </row>
    <row r="128" spans="1:11" hidden="1">
      <c r="A128" s="188">
        <v>8735204</v>
      </c>
      <c r="B128" s="189" t="s">
        <v>267</v>
      </c>
      <c r="C128" s="189"/>
      <c r="D128" s="190"/>
      <c r="E128" s="188">
        <v>8735204</v>
      </c>
      <c r="G128" s="187" t="s">
        <v>219</v>
      </c>
      <c r="H128" s="60" t="str">
        <f>VLOOKUP(E128,'All Schools 25-26 Detail'!$B$6:$C$250,2,FALSE)</f>
        <v>Crosshall Junior School</v>
      </c>
      <c r="J128" s="60" t="str">
        <f>VLOOKUP(E128,'All Schools 24-25 Detail'!$B$6:$C$250,2,FALSE)</f>
        <v>Crosshall Junior School</v>
      </c>
      <c r="K128" s="60" t="str">
        <f>IF(H128=J128,"ok","check")</f>
        <v>ok</v>
      </c>
    </row>
    <row r="129" spans="1:11" hidden="1">
      <c r="A129" s="188">
        <v>8732057</v>
      </c>
      <c r="B129" s="189" t="s">
        <v>268</v>
      </c>
      <c r="C129" s="189"/>
      <c r="D129" s="190"/>
      <c r="E129" s="188">
        <v>8732057</v>
      </c>
      <c r="G129" s="187" t="s">
        <v>219</v>
      </c>
      <c r="H129" s="60" t="str">
        <f>VLOOKUP(E129,'All Schools 25-26 Detail'!$B$6:$C$250,2,FALSE)</f>
        <v>Ditton Lodge Primary School</v>
      </c>
      <c r="J129" s="60" t="str">
        <f>VLOOKUP(E129,'All Schools 24-25 Detail'!$B$6:$C$250,2,FALSE)</f>
        <v>Ditton Lodge Primary School</v>
      </c>
      <c r="K129" s="60" t="str">
        <f>IF(H129=J129,"ok","check")</f>
        <v>ok</v>
      </c>
    </row>
    <row r="130" spans="1:11" hidden="1">
      <c r="A130" s="188">
        <v>8732052</v>
      </c>
      <c r="B130" s="189" t="s">
        <v>269</v>
      </c>
      <c r="C130" s="189"/>
      <c r="D130" s="190"/>
      <c r="E130" s="188">
        <v>8732052</v>
      </c>
      <c r="G130" s="187" t="s">
        <v>219</v>
      </c>
      <c r="H130" s="60" t="str">
        <f>VLOOKUP(E130,'All Schools 25-26 Detail'!$B$6:$C$250,2,FALSE)</f>
        <v>Downham Feoffees Primary Academy</v>
      </c>
      <c r="J130" s="60" t="str">
        <f>VLOOKUP(E130,'All Schools 24-25 Detail'!$B$6:$C$250,2,FALSE)</f>
        <v>Downham Feoffees Primary Academy</v>
      </c>
      <c r="K130" s="60" t="str">
        <f>IF(H130=J130,"ok","check")</f>
        <v>ok</v>
      </c>
    </row>
    <row r="131" spans="1:11" hidden="1">
      <c r="A131" s="188">
        <v>8733012</v>
      </c>
      <c r="B131" s="189" t="s">
        <v>270</v>
      </c>
      <c r="C131" s="189"/>
      <c r="D131" s="190"/>
      <c r="E131" s="188">
        <v>8733012</v>
      </c>
      <c r="G131" s="187" t="s">
        <v>219</v>
      </c>
      <c r="H131" s="60" t="str">
        <f>VLOOKUP(E131,'All Schools 25-26 Detail'!$B$6:$C$250,2,FALSE)</f>
        <v>Dry Drayton CofE (C) Primary School</v>
      </c>
      <c r="J131" s="60" t="str">
        <f>VLOOKUP(E131,'All Schools 24-25 Detail'!$B$6:$C$250,2,FALSE)</f>
        <v>Dry Drayton CofE (C) Primary School</v>
      </c>
      <c r="K131" s="60" t="str">
        <f>IF(H131=J131,"ok","check")</f>
        <v>ok</v>
      </c>
    </row>
    <row r="132" spans="1:11" hidden="1">
      <c r="A132" s="188">
        <v>8733041</v>
      </c>
      <c r="B132" s="189" t="s">
        <v>271</v>
      </c>
      <c r="C132" s="189"/>
      <c r="D132" s="190"/>
      <c r="E132" s="188">
        <v>8733041</v>
      </c>
      <c r="G132" s="187" t="s">
        <v>219</v>
      </c>
      <c r="H132" s="60" t="str">
        <f>VLOOKUP(E132,'All Schools 25-26 Detail'!$B$6:$C$250,2,FALSE)</f>
        <v>Duxford Church of England Community Primary School</v>
      </c>
      <c r="J132" s="60" t="str">
        <f>VLOOKUP(E132,'All Schools 24-25 Detail'!$B$6:$C$250,2,FALSE)</f>
        <v>Duxford Church of England Community Primary School</v>
      </c>
      <c r="K132" s="60" t="str">
        <f>IF(H132=J132,"ok","check")</f>
        <v>ok</v>
      </c>
    </row>
    <row r="133" spans="1:11" hidden="1">
      <c r="A133" s="188">
        <v>8732061</v>
      </c>
      <c r="B133" s="189" t="s">
        <v>272</v>
      </c>
      <c r="C133" s="189"/>
      <c r="D133" s="190"/>
      <c r="E133" s="188">
        <v>8732061</v>
      </c>
      <c r="G133" s="187" t="s">
        <v>219</v>
      </c>
      <c r="H133" s="60" t="str">
        <f>VLOOKUP(E133,'All Schools 25-26 Detail'!$B$6:$C$250,2,FALSE)</f>
        <v>Earith Primary School</v>
      </c>
      <c r="J133" s="60" t="str">
        <f>VLOOKUP(E133,'All Schools 24-25 Detail'!$B$6:$C$250,2,FALSE)</f>
        <v>Earith Primary School</v>
      </c>
      <c r="K133" s="60" t="str">
        <f>IF(H133=J133,"ok","check")</f>
        <v>ok</v>
      </c>
    </row>
    <row r="134" spans="1:11" hidden="1">
      <c r="A134" s="188">
        <v>8732246</v>
      </c>
      <c r="B134" s="189" t="s">
        <v>273</v>
      </c>
      <c r="C134" s="189"/>
      <c r="D134" s="190"/>
      <c r="E134" s="188">
        <v>8732246</v>
      </c>
      <c r="G134" s="187" t="s">
        <v>219</v>
      </c>
      <c r="H134" s="60" t="str">
        <f>VLOOKUP(E134,'All Schools 25-26 Detail'!$B$6:$C$250,2,FALSE)</f>
        <v>Eastfield Infant and Nursery School</v>
      </c>
      <c r="J134" s="60" t="str">
        <f>VLOOKUP(E134,'All Schools 24-25 Detail'!$B$6:$C$250,2,FALSE)</f>
        <v>Eastfield Infant and Nursery School</v>
      </c>
      <c r="K134" s="60" t="str">
        <f>IF(H134=J134,"ok","check")</f>
        <v>ok</v>
      </c>
    </row>
    <row r="135" spans="1:11" hidden="1">
      <c r="A135" s="188">
        <v>8733046</v>
      </c>
      <c r="B135" s="189" t="s">
        <v>274</v>
      </c>
      <c r="C135" s="189"/>
      <c r="D135" s="190"/>
      <c r="E135" s="188">
        <v>8733046</v>
      </c>
      <c r="G135" s="187" t="s">
        <v>219</v>
      </c>
      <c r="H135" s="60" t="str">
        <f>VLOOKUP(E135,'All Schools 25-26 Detail'!$B$6:$C$250,2,FALSE)</f>
        <v>Elm CofE Primary School</v>
      </c>
      <c r="J135" s="60" t="str">
        <f>VLOOKUP(E135,'All Schools 24-25 Detail'!$B$6:$C$250,2,FALSE)</f>
        <v>Elm CofE Primary School</v>
      </c>
      <c r="K135" s="60" t="str">
        <f>IF(H135=J135,"ok","check")</f>
        <v>ok</v>
      </c>
    </row>
    <row r="136" spans="1:11" hidden="1">
      <c r="A136" s="188">
        <v>8732092</v>
      </c>
      <c r="B136" s="189" t="s">
        <v>275</v>
      </c>
      <c r="C136" s="189"/>
      <c r="D136" s="190"/>
      <c r="E136" s="188">
        <v>8732092</v>
      </c>
      <c r="G136" s="187" t="s">
        <v>219</v>
      </c>
      <c r="H136" s="60" t="str">
        <f>VLOOKUP(E136,'All Schools 25-26 Detail'!$B$6:$C$250,2,FALSE)</f>
        <v>Elm Road Primary School</v>
      </c>
      <c r="J136" s="60" t="str">
        <f>VLOOKUP(E136,'All Schools 24-25 Detail'!$B$6:$C$250,2,FALSE)</f>
        <v>Elm Road Primary School</v>
      </c>
      <c r="K136" s="60" t="str">
        <f>IF(H136=J136,"ok","check")</f>
        <v>ok</v>
      </c>
    </row>
    <row r="137" spans="1:11" hidden="1">
      <c r="A137" s="188">
        <v>8733308</v>
      </c>
      <c r="B137" s="189" t="s">
        <v>276</v>
      </c>
      <c r="C137" s="189"/>
      <c r="D137" s="190"/>
      <c r="E137" s="188">
        <v>8733308</v>
      </c>
      <c r="G137" s="187" t="s">
        <v>219</v>
      </c>
      <c r="H137" s="60" t="str">
        <f>VLOOKUP(E137,'All Schools 25-26 Detail'!$B$6:$C$250,2,FALSE)</f>
        <v>Elsworth CofE VA Primary School</v>
      </c>
      <c r="J137" s="60" t="str">
        <f>VLOOKUP(E137,'All Schools 24-25 Detail'!$B$6:$C$250,2,FALSE)</f>
        <v>Elsworth CofE VA Primary School</v>
      </c>
      <c r="K137" s="60" t="str">
        <f>IF(H137=J137,"ok","check")</f>
        <v>ok</v>
      </c>
    </row>
    <row r="138" spans="1:11" hidden="1">
      <c r="A138" s="188">
        <v>8734012</v>
      </c>
      <c r="B138" s="189" t="s">
        <v>277</v>
      </c>
      <c r="C138" s="189"/>
      <c r="D138" s="190"/>
      <c r="E138" s="188">
        <v>8734012</v>
      </c>
      <c r="G138" s="187" t="s">
        <v>219</v>
      </c>
      <c r="H138" s="60" t="str">
        <f>VLOOKUP(E138,'All Schools 25-26 Detail'!$B$6:$C$250,2,FALSE)</f>
        <v>Ely College</v>
      </c>
      <c r="J138" s="60" t="str">
        <f>VLOOKUP(E138,'All Schools 24-25 Detail'!$B$6:$C$250,2,FALSE)</f>
        <v>Ely College</v>
      </c>
      <c r="K138" s="60" t="str">
        <f>IF(H138=J138,"ok","check")</f>
        <v>ok</v>
      </c>
    </row>
    <row r="139" spans="1:11" hidden="1">
      <c r="A139" s="188">
        <v>8732444</v>
      </c>
      <c r="B139" s="189" t="s">
        <v>278</v>
      </c>
      <c r="C139" s="189"/>
      <c r="D139" s="190"/>
      <c r="E139" s="188">
        <v>8732444</v>
      </c>
      <c r="G139" s="187" t="s">
        <v>219</v>
      </c>
      <c r="H139" s="60" t="str">
        <f>VLOOKUP(E139,'All Schools 25-26 Detail'!$B$6:$C$250,2,FALSE)</f>
        <v>Ely St John's Community Primary School</v>
      </c>
      <c r="J139" s="60" t="str">
        <f>VLOOKUP(E139,'All Schools 24-25 Detail'!$B$6:$C$250,2,FALSE)</f>
        <v>Ely St John's Community Primary School</v>
      </c>
      <c r="K139" s="60" t="str">
        <f>IF(H139=J139,"ok","check")</f>
        <v>ok</v>
      </c>
    </row>
    <row r="140" spans="1:11" hidden="1">
      <c r="A140" s="188">
        <v>8733362</v>
      </c>
      <c r="B140" s="189" t="s">
        <v>279</v>
      </c>
      <c r="C140" s="189"/>
      <c r="D140" s="190"/>
      <c r="E140" s="188">
        <v>8733362</v>
      </c>
      <c r="G140" s="187" t="s">
        <v>219</v>
      </c>
      <c r="H140" s="60" t="str">
        <f>VLOOKUP(E140,'All Schools 25-26 Detail'!$B$6:$C$250,2,FALSE)</f>
        <v>Ely St Mary's CofE Junior School</v>
      </c>
      <c r="J140" s="60" t="str">
        <f>VLOOKUP(E140,'All Schools 24-25 Detail'!$B$6:$C$250,2,FALSE)</f>
        <v>Ely St Mary's CofE Junior School</v>
      </c>
      <c r="K140" s="60" t="str">
        <f>IF(H140=J140,"ok","check")</f>
        <v>ok</v>
      </c>
    </row>
    <row r="141" spans="1:11" hidden="1">
      <c r="A141" s="188">
        <v>8732037</v>
      </c>
      <c r="B141" s="189" t="s">
        <v>280</v>
      </c>
      <c r="C141" s="189"/>
      <c r="D141" s="190"/>
      <c r="E141" s="188">
        <v>8732037</v>
      </c>
      <c r="G141" s="187" t="s">
        <v>648</v>
      </c>
      <c r="H141" s="60" t="str">
        <f>VLOOKUP(E141,'All Schools 25-26 Detail'!$B$6:$C$250,2,FALSE)</f>
        <v>Ermine Street Church Academy</v>
      </c>
      <c r="J141" s="60" t="str">
        <f>VLOOKUP(E141,'All Schools 24-25 Detail'!$B$6:$C$250,2,FALSE)</f>
        <v>Ermine Street Church Academy</v>
      </c>
      <c r="K141" s="60" t="str">
        <f>IF(H141=J141,"ok","check")</f>
        <v>ok</v>
      </c>
    </row>
    <row r="142" spans="1:11" hidden="1">
      <c r="A142" s="188">
        <v>8734014</v>
      </c>
      <c r="B142" s="189" t="s">
        <v>281</v>
      </c>
      <c r="C142" s="189"/>
      <c r="D142" s="190"/>
      <c r="E142" s="188">
        <v>8734014</v>
      </c>
      <c r="G142" s="187" t="s">
        <v>219</v>
      </c>
      <c r="H142" s="60" t="str">
        <f>VLOOKUP(E142,'All Schools 25-26 Detail'!$B$6:$C$250,2,FALSE)</f>
        <v>Ernulf Academy</v>
      </c>
      <c r="J142" s="60" t="str">
        <f>VLOOKUP(E142,'All Schools 24-25 Detail'!$B$6:$C$250,2,FALSE)</f>
        <v>Ernulf Academy</v>
      </c>
      <c r="K142" s="60" t="str">
        <f>IF(H142=J142,"ok","check")</f>
        <v>ok</v>
      </c>
    </row>
    <row r="143" spans="1:11" hidden="1">
      <c r="A143" s="188">
        <v>8733074</v>
      </c>
      <c r="B143" s="189" t="s">
        <v>282</v>
      </c>
      <c r="C143" s="189"/>
      <c r="D143" s="190"/>
      <c r="E143" s="188">
        <v>8733074</v>
      </c>
      <c r="G143" s="187" t="s">
        <v>219</v>
      </c>
      <c r="H143" s="60" t="str">
        <f>VLOOKUP(E143,'All Schools 25-26 Detail'!$B$6:$C$250,2,FALSE)</f>
        <v>Eynesbury CofE C Primary School</v>
      </c>
      <c r="J143" s="60" t="str">
        <f>VLOOKUP(E143,'All Schools 24-25 Detail'!$B$6:$C$250,2,FALSE)</f>
        <v>Eynesbury CofE C Primary School</v>
      </c>
      <c r="K143" s="60" t="str">
        <f>IF(H143=J143,"ok","check")</f>
        <v>ok</v>
      </c>
    </row>
    <row r="144" spans="1:11" hidden="1">
      <c r="A144" s="188">
        <v>8732055</v>
      </c>
      <c r="B144" s="189" t="s">
        <v>283</v>
      </c>
      <c r="C144" s="189"/>
      <c r="D144" s="190"/>
      <c r="E144" s="188">
        <v>8732055</v>
      </c>
      <c r="G144" s="187" t="s">
        <v>219</v>
      </c>
      <c r="H144" s="60" t="str">
        <f>VLOOKUP(E144,'All Schools 25-26 Detail'!$B$6:$C$250,2,FALSE)</f>
        <v>Farcet CofE (C) Primary School</v>
      </c>
      <c r="J144" s="60" t="str">
        <f>VLOOKUP(E144,'All Schools 24-25 Detail'!$B$6:$C$250,2,FALSE)</f>
        <v>Farcet CofE (C) Primary School</v>
      </c>
      <c r="K144" s="60" t="str">
        <f>IF(H144=J144,"ok","check")</f>
        <v>ok</v>
      </c>
    </row>
    <row r="145" spans="1:11" hidden="1">
      <c r="A145" s="188">
        <v>8732336</v>
      </c>
      <c r="B145" s="189" t="s">
        <v>284</v>
      </c>
      <c r="C145" s="189"/>
      <c r="D145" s="190"/>
      <c r="E145" s="188">
        <v>8732336</v>
      </c>
      <c r="G145" s="187" t="s">
        <v>219</v>
      </c>
      <c r="H145" s="60" t="str">
        <f>VLOOKUP(E145,'All Schools 25-26 Detail'!$B$6:$C$250,2,FALSE)</f>
        <v>Fawcett Primary School</v>
      </c>
      <c r="J145" s="60" t="str">
        <f>VLOOKUP(E145,'All Schools 24-25 Detail'!$B$6:$C$250,2,FALSE)</f>
        <v>Fawcett Primary School</v>
      </c>
      <c r="K145" s="60" t="str">
        <f>IF(H145=J145,"ok","check")</f>
        <v>ok</v>
      </c>
    </row>
    <row r="146" spans="1:11" hidden="1">
      <c r="A146" s="188">
        <v>8732009</v>
      </c>
      <c r="B146" s="189" t="s">
        <v>285</v>
      </c>
      <c r="C146" s="189"/>
      <c r="D146" s="190"/>
      <c r="E146" s="188">
        <v>8732009</v>
      </c>
      <c r="G146" s="187" t="s">
        <v>219</v>
      </c>
      <c r="H146" s="60" t="str">
        <f>VLOOKUP(E146,'All Schools 25-26 Detail'!$B$6:$C$250,2,FALSE)</f>
        <v>Fen Ditton Primary School</v>
      </c>
      <c r="J146" s="60" t="str">
        <f>VLOOKUP(E146,'All Schools 24-25 Detail'!$B$6:$C$250,2,FALSE)</f>
        <v>Fen Ditton Primary School</v>
      </c>
      <c r="K146" s="60" t="str">
        <f>IF(H146=J146,"ok","check")</f>
        <v>ok</v>
      </c>
    </row>
    <row r="147" spans="1:11" hidden="1">
      <c r="A147" s="188">
        <v>8732010</v>
      </c>
      <c r="B147" s="189" t="s">
        <v>286</v>
      </c>
      <c r="C147" s="189"/>
      <c r="D147" s="190"/>
      <c r="E147" s="188">
        <v>8732010</v>
      </c>
      <c r="G147" s="187" t="s">
        <v>219</v>
      </c>
      <c r="H147" s="60" t="str">
        <f>VLOOKUP(E147,'All Schools 25-26 Detail'!$B$6:$C$250,2,FALSE)</f>
        <v>Fen Drayton Primary School</v>
      </c>
      <c r="J147" s="60" t="str">
        <f>VLOOKUP(E147,'All Schools 24-25 Detail'!$B$6:$C$250,2,FALSE)</f>
        <v>Fen Drayton Primary School</v>
      </c>
      <c r="K147" s="60" t="str">
        <f>IF(H147=J147,"ok","check")</f>
        <v>ok</v>
      </c>
    </row>
    <row r="148" spans="1:11" hidden="1">
      <c r="A148" s="188">
        <v>8732208</v>
      </c>
      <c r="B148" s="189" t="s">
        <v>287</v>
      </c>
      <c r="C148" s="189"/>
      <c r="D148" s="190"/>
      <c r="E148" s="188">
        <v>8732208</v>
      </c>
      <c r="G148" s="187" t="s">
        <v>219</v>
      </c>
      <c r="H148" s="60" t="str">
        <f>VLOOKUP(E148,'All Schools 25-26 Detail'!$B$6:$C$250,2,FALSE)</f>
        <v>Fenstanton and Hilton Primary School</v>
      </c>
      <c r="J148" s="60" t="str">
        <f>VLOOKUP(E148,'All Schools 24-25 Detail'!$B$6:$C$250,2,FALSE)</f>
        <v>Fenstanton and Hilton Primary School</v>
      </c>
      <c r="K148" s="60" t="str">
        <f>IF(H148=J148,"ok","check")</f>
        <v>ok</v>
      </c>
    </row>
    <row r="149" spans="1:11" hidden="1">
      <c r="A149" s="188">
        <v>8733065</v>
      </c>
      <c r="B149" s="189" t="s">
        <v>288</v>
      </c>
      <c r="C149" s="189"/>
      <c r="D149" s="190"/>
      <c r="E149" s="188">
        <v>8733065</v>
      </c>
      <c r="G149" s="187" t="s">
        <v>219</v>
      </c>
      <c r="H149" s="60" t="str">
        <f>VLOOKUP(E149,'All Schools 25-26 Detail'!$B$6:$C$250,2,FALSE)</f>
        <v>Folksworth CofE Primary School</v>
      </c>
      <c r="J149" s="60" t="str">
        <f>VLOOKUP(E149,'All Schools 24-25 Detail'!$B$6:$C$250,2,FALSE)</f>
        <v>Folksworth CofE Primary School</v>
      </c>
      <c r="K149" s="60" t="str">
        <f>IF(H149=J149,"ok","check")</f>
        <v>ok</v>
      </c>
    </row>
    <row r="150" spans="1:11" hidden="1">
      <c r="A150" s="188">
        <v>8733014</v>
      </c>
      <c r="B150" s="189" t="s">
        <v>289</v>
      </c>
      <c r="C150" s="189"/>
      <c r="D150" s="190"/>
      <c r="E150" s="188">
        <v>8733014</v>
      </c>
      <c r="G150" s="187" t="s">
        <v>219</v>
      </c>
      <c r="H150" s="60" t="str">
        <f>VLOOKUP(E150,'All Schools 25-26 Detail'!$B$6:$C$250,2,FALSE)</f>
        <v>Fordham CofE Primary School</v>
      </c>
      <c r="J150" s="60" t="str">
        <f>VLOOKUP(E150,'All Schools 24-25 Detail'!$B$6:$C$250,2,FALSE)</f>
        <v>Fordham CofE Primary School</v>
      </c>
      <c r="K150" s="60" t="str">
        <f>IF(H150=J150,"ok","check")</f>
        <v>ok</v>
      </c>
    </row>
    <row r="151" spans="1:11" hidden="1">
      <c r="A151" s="188">
        <v>8732321</v>
      </c>
      <c r="B151" s="189" t="s">
        <v>290</v>
      </c>
      <c r="C151" s="189"/>
      <c r="D151" s="190"/>
      <c r="E151" s="188">
        <v>8732321</v>
      </c>
      <c r="G151" s="187" t="s">
        <v>219</v>
      </c>
      <c r="H151" s="60" t="str">
        <f>VLOOKUP(E151,'All Schools 25-26 Detail'!$B$6:$C$250,2,FALSE)</f>
        <v>Fourfields Community Primary School</v>
      </c>
      <c r="J151" s="60" t="str">
        <f>VLOOKUP(E151,'All Schools 24-25 Detail'!$B$6:$C$250,2,FALSE)</f>
        <v>Fourfields Community Primary School</v>
      </c>
      <c r="K151" s="60" t="str">
        <f>IF(H151=J151,"ok","check")</f>
        <v>ok</v>
      </c>
    </row>
    <row r="152" spans="1:11" hidden="1">
      <c r="A152" s="188">
        <v>8732011</v>
      </c>
      <c r="B152" s="189" t="s">
        <v>291</v>
      </c>
      <c r="C152" s="189"/>
      <c r="D152" s="190"/>
      <c r="E152" s="188">
        <v>8732011</v>
      </c>
      <c r="G152" s="187" t="s">
        <v>219</v>
      </c>
      <c r="H152" s="60" t="str">
        <f>VLOOKUP(E152,'All Schools 25-26 Detail'!$B$6:$C$250,2,FALSE)</f>
        <v>Fowlmere Primary School</v>
      </c>
      <c r="J152" s="60" t="str">
        <f>VLOOKUP(E152,'All Schools 24-25 Detail'!$B$6:$C$250,2,FALSE)</f>
        <v>Fowlmere Primary School</v>
      </c>
      <c r="K152" s="60" t="str">
        <f>IF(H152=J152,"ok","check")</f>
        <v>ok</v>
      </c>
    </row>
    <row r="153" spans="1:11" hidden="1">
      <c r="A153" s="188">
        <v>8732012</v>
      </c>
      <c r="B153" s="189" t="s">
        <v>292</v>
      </c>
      <c r="C153" s="189"/>
      <c r="D153" s="190"/>
      <c r="E153" s="188">
        <v>8732012</v>
      </c>
      <c r="G153" s="187" t="s">
        <v>219</v>
      </c>
      <c r="H153" s="60" t="str">
        <f>VLOOKUP(E153,'All Schools 25-26 Detail'!$B$6:$C$250,2,FALSE)</f>
        <v>Foxton Primary School</v>
      </c>
      <c r="J153" s="60" t="str">
        <f>VLOOKUP(E153,'All Schools 24-25 Detail'!$B$6:$C$250,2,FALSE)</f>
        <v>Foxton Primary School</v>
      </c>
      <c r="K153" s="60" t="str">
        <f>IF(H153=J153,"ok","check")</f>
        <v>ok</v>
      </c>
    </row>
    <row r="154" spans="1:11" hidden="1">
      <c r="A154" s="188">
        <v>8732068</v>
      </c>
      <c r="B154" s="189" t="s">
        <v>293</v>
      </c>
      <c r="C154" s="189"/>
      <c r="D154" s="190"/>
      <c r="E154" s="188">
        <v>8732068</v>
      </c>
      <c r="G154" s="187" t="s">
        <v>219</v>
      </c>
      <c r="H154" s="60" t="str">
        <f>VLOOKUP(E154,'All Schools 25-26 Detail'!$B$6:$C$250,2,FALSE)</f>
        <v>Friday Bridge Community Primary School</v>
      </c>
      <c r="J154" s="60" t="str">
        <f>VLOOKUP(E154,'All Schools 24-25 Detail'!$B$6:$C$250,2,FALSE)</f>
        <v>Friday Bridge Community Primary School</v>
      </c>
      <c r="K154" s="60" t="str">
        <f>IF(H154=J154,"ok","check")</f>
        <v>ok</v>
      </c>
    </row>
    <row r="155" spans="1:11" hidden="1">
      <c r="A155" s="188">
        <v>8732328</v>
      </c>
      <c r="B155" s="189" t="s">
        <v>294</v>
      </c>
      <c r="C155" s="189"/>
      <c r="D155" s="190"/>
      <c r="E155" s="188">
        <v>8732328</v>
      </c>
      <c r="G155" s="187" t="s">
        <v>219</v>
      </c>
      <c r="H155" s="60" t="str">
        <f>VLOOKUP(E155,'All Schools 25-26 Detail'!$B$6:$C$250,2,FALSE)</f>
        <v>Fulbourn Primary School</v>
      </c>
      <c r="J155" s="60" t="str">
        <f>VLOOKUP(E155,'All Schools 24-25 Detail'!$B$6:$C$250,2,FALSE)</f>
        <v>Fulbourn Primary School</v>
      </c>
      <c r="K155" s="60" t="str">
        <f>IF(H155=J155,"ok","check")</f>
        <v>ok</v>
      </c>
    </row>
    <row r="156" spans="1:11" hidden="1">
      <c r="A156" s="188">
        <v>8732085</v>
      </c>
      <c r="B156" s="189" t="s">
        <v>423</v>
      </c>
      <c r="C156" s="189"/>
      <c r="D156" s="190"/>
      <c r="E156" s="188">
        <v>8732085</v>
      </c>
      <c r="G156" s="187" t="s">
        <v>219</v>
      </c>
      <c r="H156" s="60" t="str">
        <f>VLOOKUP(E156,'All Schools 25-26 Detail'!$B$6:$C$250,2,FALSE)</f>
        <v>The Galfrid School</v>
      </c>
      <c r="J156" s="60" t="str">
        <f>VLOOKUP(E156,'All Schools 24-25 Detail'!$B$6:$C$250,2,FALSE)</f>
        <v>The Galfrid School</v>
      </c>
      <c r="K156" s="60" t="str">
        <f>IF(H156=J156,"ok","check")</f>
        <v>ok</v>
      </c>
    </row>
    <row r="157" spans="1:11" hidden="1">
      <c r="A157" s="188">
        <v>8732014</v>
      </c>
      <c r="B157" s="189" t="s">
        <v>295</v>
      </c>
      <c r="C157" s="189"/>
      <c r="D157" s="190"/>
      <c r="E157" s="188">
        <v>8732014</v>
      </c>
      <c r="G157" s="187" t="s">
        <v>219</v>
      </c>
      <c r="H157" s="60" t="str">
        <f>VLOOKUP(E157,'All Schools 25-26 Detail'!$B$6:$C$250,2,FALSE)</f>
        <v>Gamlingay Village Primary</v>
      </c>
      <c r="J157" s="60" t="str">
        <f>VLOOKUP(E157,'All Schools 24-25 Detail'!$B$6:$C$250,2,FALSE)</f>
        <v>Gamlingay Village Primary</v>
      </c>
      <c r="K157" s="60" t="str">
        <f>IF(H157=J157,"ok","check")</f>
        <v>ok</v>
      </c>
    </row>
    <row r="158" spans="1:11" hidden="1">
      <c r="A158" s="188">
        <v>8732015</v>
      </c>
      <c r="B158" s="189" t="s">
        <v>296</v>
      </c>
      <c r="C158" s="189"/>
      <c r="D158" s="190"/>
      <c r="E158" s="188">
        <v>8732015</v>
      </c>
      <c r="G158" s="187" t="s">
        <v>219</v>
      </c>
      <c r="H158" s="60" t="str">
        <f>VLOOKUP(E158,'All Schools 25-26 Detail'!$B$6:$C$250,2,FALSE)</f>
        <v>Girton Glebe Primary School</v>
      </c>
      <c r="J158" s="60" t="str">
        <f>VLOOKUP(E158,'All Schools 24-25 Detail'!$B$6:$C$250,2,FALSE)</f>
        <v>Girton Glebe Primary School</v>
      </c>
      <c r="K158" s="60" t="str">
        <f>IF(H158=J158,"ok","check")</f>
        <v>ok</v>
      </c>
    </row>
    <row r="159" spans="1:11" hidden="1">
      <c r="A159" s="188">
        <v>8732448</v>
      </c>
      <c r="B159" s="189" t="s">
        <v>297</v>
      </c>
      <c r="C159" s="189"/>
      <c r="D159" s="190"/>
      <c r="E159" s="188">
        <v>8732448</v>
      </c>
      <c r="G159" s="187" t="s">
        <v>219</v>
      </c>
      <c r="H159" s="60" t="str">
        <f>VLOOKUP(E159,'All Schools 25-26 Detail'!$B$6:$C$250,2,FALSE)</f>
        <v>Glebelands Primary Academy</v>
      </c>
      <c r="J159" s="60" t="str">
        <f>VLOOKUP(E159,'All Schools 24-25 Detail'!$B$6:$C$250,2,FALSE)</f>
        <v>Glebelands Primary Academy</v>
      </c>
      <c r="K159" s="60" t="str">
        <f>IF(H159=J159,"ok","check")</f>
        <v>ok</v>
      </c>
    </row>
    <row r="160" spans="1:11" hidden="1">
      <c r="A160" s="188">
        <v>8732036</v>
      </c>
      <c r="B160" s="189" t="s">
        <v>298</v>
      </c>
      <c r="C160" s="189"/>
      <c r="D160" s="190"/>
      <c r="E160" s="188">
        <v>8732036</v>
      </c>
      <c r="G160" s="187" t="s">
        <v>219</v>
      </c>
      <c r="H160" s="60" t="str">
        <f>VLOOKUP(E160,'All Schools 25-26 Detail'!$B$6:$C$250,2,FALSE)</f>
        <v>Godmanchester Bridge Academy</v>
      </c>
      <c r="J160" s="60" t="str">
        <f>VLOOKUP(E160,'All Schools 24-25 Detail'!$B$6:$C$250,2,FALSE)</f>
        <v>Godmanchester Bridge Academy</v>
      </c>
      <c r="K160" s="60" t="str">
        <f>IF(H160=J160,"ok","check")</f>
        <v>ok</v>
      </c>
    </row>
    <row r="161" spans="1:11" hidden="1">
      <c r="A161" s="188">
        <v>8732209</v>
      </c>
      <c r="B161" s="189" t="s">
        <v>299</v>
      </c>
      <c r="C161" s="189"/>
      <c r="D161" s="190"/>
      <c r="E161" s="188">
        <v>8732209</v>
      </c>
      <c r="G161" s="187" t="s">
        <v>219</v>
      </c>
      <c r="H161" s="60" t="str">
        <f>VLOOKUP(E161,'All Schools 25-26 Detail'!$B$6:$C$250,2,FALSE)</f>
        <v>Godmanchester Community Academy</v>
      </c>
      <c r="J161" s="60" t="str">
        <f>VLOOKUP(E161,'All Schools 24-25 Detail'!$B$6:$C$250,2,FALSE)</f>
        <v>Godmanchester Community Academy</v>
      </c>
      <c r="K161" s="60" t="str">
        <f>IF(H161=J161,"ok","check")</f>
        <v>ok</v>
      </c>
    </row>
    <row r="162" spans="1:11" hidden="1">
      <c r="A162" s="188">
        <v>8732067</v>
      </c>
      <c r="B162" s="189" t="s">
        <v>300</v>
      </c>
      <c r="C162" s="189"/>
      <c r="D162" s="190"/>
      <c r="E162" s="188">
        <v>8732067</v>
      </c>
      <c r="G162" s="187" t="s">
        <v>219</v>
      </c>
      <c r="H162" s="60" t="str">
        <f>VLOOKUP(E162,'All Schools 25-26 Detail'!$B$6:$C$250,2,FALSE)</f>
        <v>Gorefield Primary Academy</v>
      </c>
      <c r="J162" s="60" t="str">
        <f>VLOOKUP(E162,'All Schools 24-25 Detail'!$B$6:$C$250,2,FALSE)</f>
        <v>Gorefield Primary Academy</v>
      </c>
      <c r="K162" s="60" t="str">
        <f>IF(H162=J162,"ok","check")</f>
        <v>ok</v>
      </c>
    </row>
    <row r="163" spans="1:11" hidden="1">
      <c r="A163" s="188">
        <v>8732016</v>
      </c>
      <c r="B163" s="189" t="s">
        <v>301</v>
      </c>
      <c r="C163" s="189"/>
      <c r="D163" s="190"/>
      <c r="E163" s="188">
        <v>8732016</v>
      </c>
      <c r="G163" s="187" t="s">
        <v>219</v>
      </c>
      <c r="H163" s="60" t="str">
        <f>VLOOKUP(E163,'All Schools 25-26 Detail'!$B$6:$C$250,2,FALSE)</f>
        <v>Great Abington Primary School</v>
      </c>
      <c r="J163" s="60" t="str">
        <f>VLOOKUP(E163,'All Schools 24-25 Detail'!$B$6:$C$250,2,FALSE)</f>
        <v>Great Abington Primary School</v>
      </c>
      <c r="K163" s="60" t="str">
        <f>IF(H163=J163,"ok","check")</f>
        <v>ok</v>
      </c>
    </row>
    <row r="164" spans="1:11" hidden="1">
      <c r="A164" s="188">
        <v>8733310</v>
      </c>
      <c r="B164" s="189" t="s">
        <v>302</v>
      </c>
      <c r="C164" s="189"/>
      <c r="D164" s="190"/>
      <c r="E164" s="188">
        <v>8733310</v>
      </c>
      <c r="G164" s="187" t="s">
        <v>219</v>
      </c>
      <c r="H164" s="60" t="str">
        <f>VLOOKUP(E164,'All Schools 25-26 Detail'!$B$6:$C$250,2,FALSE)</f>
        <v>Great and Little Shelford CofE (Aided) Primary School</v>
      </c>
      <c r="J164" s="60" t="str">
        <f>VLOOKUP(E164,'All Schools 24-25 Detail'!$B$6:$C$250,2,FALSE)</f>
        <v>Great and Little Shelford CofE (Aided) Primary School</v>
      </c>
      <c r="K164" s="60" t="str">
        <f>IF(H164=J164,"ok","check")</f>
        <v>ok</v>
      </c>
    </row>
    <row r="165" spans="1:11" hidden="1">
      <c r="A165" s="188">
        <v>8733068</v>
      </c>
      <c r="B165" s="189" t="s">
        <v>303</v>
      </c>
      <c r="C165" s="189"/>
      <c r="D165" s="190"/>
      <c r="E165" s="188">
        <v>8733068</v>
      </c>
      <c r="G165" s="187" t="s">
        <v>219</v>
      </c>
      <c r="H165" s="60" t="str">
        <f>VLOOKUP(E165,'All Schools 25-26 Detail'!$B$6:$C$250,2,FALSE)</f>
        <v>Great Paxton CofE Primary School</v>
      </c>
      <c r="J165" s="60" t="str">
        <f>VLOOKUP(E165,'All Schools 24-25 Detail'!$B$6:$C$250,2,FALSE)</f>
        <v>Great Paxton CofE Primary School</v>
      </c>
      <c r="K165" s="60" t="str">
        <f>IF(H165=J165,"ok","check")</f>
        <v>ok</v>
      </c>
    </row>
    <row r="166" spans="1:11" hidden="1">
      <c r="A166" s="240">
        <v>8732210</v>
      </c>
      <c r="B166" s="237" t="s">
        <v>304</v>
      </c>
      <c r="C166" s="189"/>
      <c r="D166" s="190"/>
      <c r="E166" s="240">
        <v>8732210</v>
      </c>
      <c r="G166" s="187" t="s">
        <v>219</v>
      </c>
      <c r="H166" s="60" t="str">
        <f>VLOOKUP(E166,'All Schools 25-26 Detail'!$B$6:$C$250,2,FALSE)</f>
        <v>Great Staughton Primary Academy</v>
      </c>
      <c r="J166" s="60" t="str">
        <f>VLOOKUP(E166,'All Schools 24-25 Detail'!$B$6:$C$250,2,FALSE)</f>
        <v>Great Staughton Primary Academy</v>
      </c>
      <c r="K166" s="60" t="str">
        <f>IF(H166=J166,"ok","check")</f>
        <v>ok</v>
      </c>
    </row>
    <row r="167" spans="1:11" hidden="1">
      <c r="A167" s="188">
        <v>8732100</v>
      </c>
      <c r="B167" s="189" t="s">
        <v>305</v>
      </c>
      <c r="C167" s="189"/>
      <c r="D167" s="190"/>
      <c r="E167" s="188">
        <v>8732100</v>
      </c>
      <c r="G167" s="187" t="s">
        <v>219</v>
      </c>
      <c r="H167" s="60" t="str">
        <f>VLOOKUP(E167,'All Schools 25-26 Detail'!$B$6:$C$250,2,FALSE)</f>
        <v>Great Wilbraham CofE Primary Academy</v>
      </c>
      <c r="J167" s="60" t="str">
        <f>VLOOKUP(E167,'All Schools 24-25 Detail'!$B$6:$C$250,2,FALSE)</f>
        <v>Great Wilbraham CofE Primary Academy</v>
      </c>
      <c r="K167" s="60" t="str">
        <f>IF(H167=J167,"ok","check")</f>
        <v>ok</v>
      </c>
    </row>
    <row r="168" spans="1:11" hidden="1">
      <c r="A168" s="188">
        <v>8732042</v>
      </c>
      <c r="B168" s="189" t="s">
        <v>306</v>
      </c>
      <c r="C168" s="189"/>
      <c r="D168" s="190"/>
      <c r="E168" s="188">
        <v>8732042</v>
      </c>
      <c r="G168" s="187" t="s">
        <v>219</v>
      </c>
      <c r="H168" s="60" t="str">
        <f>VLOOKUP(E168,'All Schools 25-26 Detail'!$B$6:$C$250,2,FALSE)</f>
        <v>Guilden Morden CofE Primary Academy</v>
      </c>
      <c r="J168" s="60" t="str">
        <f>VLOOKUP(E168,'All Schools 24-25 Detail'!$B$6:$C$250,2,FALSE)</f>
        <v>Guilden Morden CofE Primary Academy</v>
      </c>
      <c r="K168" s="60" t="str">
        <f>IF(H168=J168,"ok","check")</f>
        <v>ok</v>
      </c>
    </row>
    <row r="169" spans="1:11" hidden="1">
      <c r="A169" s="188">
        <v>8733056</v>
      </c>
      <c r="B169" s="189" t="s">
        <v>307</v>
      </c>
      <c r="C169" s="189"/>
      <c r="D169" s="190"/>
      <c r="E169" s="188">
        <v>8733056</v>
      </c>
      <c r="G169" s="187" t="s">
        <v>219</v>
      </c>
      <c r="H169" s="60" t="str">
        <f>VLOOKUP(E169,'All Schools 25-26 Detail'!$B$6:$C$250,2,FALSE)</f>
        <v>Guyhirn CofE VC Primary School</v>
      </c>
      <c r="J169" s="60" t="str">
        <f>VLOOKUP(E169,'All Schools 24-25 Detail'!$B$6:$C$250,2,FALSE)</f>
        <v>Guyhirn CofE VC Primary School</v>
      </c>
      <c r="K169" s="60" t="str">
        <f>IF(H169=J169,"ok","check")</f>
        <v>ok</v>
      </c>
    </row>
    <row r="170" spans="1:11" hidden="1">
      <c r="A170" s="188">
        <v>8732315</v>
      </c>
      <c r="B170" s="189" t="s">
        <v>308</v>
      </c>
      <c r="C170" s="189"/>
      <c r="D170" s="190"/>
      <c r="E170" s="188">
        <v>8732315</v>
      </c>
      <c r="G170" s="187" t="s">
        <v>219</v>
      </c>
      <c r="H170" s="60" t="str">
        <f>VLOOKUP(E170,'All Schools 25-26 Detail'!$B$6:$C$250,2,FALSE)</f>
        <v>Hardwick and Cambourne Community Primary School</v>
      </c>
      <c r="J170" s="60" t="str">
        <f>VLOOKUP(E170,'All Schools 24-25 Detail'!$B$6:$C$250,2,FALSE)</f>
        <v>Hardwick and Cambourne Community Primary School</v>
      </c>
      <c r="K170" s="60" t="str">
        <f>IF(H170=J170,"ok","check")</f>
        <v>ok</v>
      </c>
    </row>
    <row r="171" spans="1:11" hidden="1">
      <c r="A171" s="188">
        <v>8732018</v>
      </c>
      <c r="B171" s="189" t="s">
        <v>309</v>
      </c>
      <c r="C171" s="189"/>
      <c r="D171" s="190"/>
      <c r="E171" s="188">
        <v>8732018</v>
      </c>
      <c r="G171" s="187" t="s">
        <v>219</v>
      </c>
      <c r="H171" s="60" t="str">
        <f>VLOOKUP(E171,'All Schools 25-26 Detail'!$B$6:$C$250,2,FALSE)</f>
        <v>Harston and Newton Community Primary School</v>
      </c>
      <c r="J171" s="60" t="str">
        <f>VLOOKUP(E171,'All Schools 24-25 Detail'!$B$6:$C$250,2,FALSE)</f>
        <v>Harston and Newton Community Primary School</v>
      </c>
      <c r="K171" s="60" t="str">
        <f>IF(H171=J171,"ok","check")</f>
        <v>ok</v>
      </c>
    </row>
    <row r="172" spans="1:11" hidden="1">
      <c r="A172" s="188">
        <v>8732252</v>
      </c>
      <c r="B172" s="189" t="s">
        <v>310</v>
      </c>
      <c r="C172" s="189"/>
      <c r="D172" s="190"/>
      <c r="E172" s="188">
        <v>8732252</v>
      </c>
      <c r="G172" s="187" t="s">
        <v>219</v>
      </c>
      <c r="H172" s="60" t="str">
        <f>VLOOKUP(E172,'All Schools 25-26 Detail'!$B$6:$C$250,2,FALSE)</f>
        <v>Hartford Infant and Preschool</v>
      </c>
      <c r="J172" s="60" t="str">
        <f>VLOOKUP(E172,'All Schools 24-25 Detail'!$B$6:$C$250,2,FALSE)</f>
        <v>Hartford Infant and Preschool</v>
      </c>
      <c r="K172" s="60" t="str">
        <f>IF(H172=J172,"ok","check")</f>
        <v>ok</v>
      </c>
    </row>
    <row r="173" spans="1:11" hidden="1">
      <c r="A173" s="188">
        <v>8732045</v>
      </c>
      <c r="B173" s="189" t="s">
        <v>311</v>
      </c>
      <c r="C173" s="189"/>
      <c r="D173" s="190"/>
      <c r="E173" s="188">
        <v>8732045</v>
      </c>
      <c r="G173" s="187" t="s">
        <v>219</v>
      </c>
      <c r="H173" s="60" t="str">
        <f>VLOOKUP(E173,'All Schools 25-26 Detail'!$B$6:$C$250,2,FALSE)</f>
        <v>Hartford Junior School</v>
      </c>
      <c r="J173" s="60" t="str">
        <f>VLOOKUP(E173,'All Schools 24-25 Detail'!$B$6:$C$250,2,FALSE)</f>
        <v>Hartford Junior School</v>
      </c>
      <c r="K173" s="60" t="str">
        <f>IF(H173=J173,"ok","check")</f>
        <v>ok</v>
      </c>
    </row>
    <row r="174" spans="1:11" hidden="1">
      <c r="A174" s="188">
        <v>8733035</v>
      </c>
      <c r="B174" s="189" t="s">
        <v>312</v>
      </c>
      <c r="C174" s="189"/>
      <c r="D174" s="190"/>
      <c r="E174" s="188">
        <v>8733035</v>
      </c>
      <c r="G174" s="187" t="s">
        <v>219</v>
      </c>
      <c r="H174" s="60" t="str">
        <f>VLOOKUP(E174,'All Schools 25-26 Detail'!$B$6:$C$250,2,FALSE)</f>
        <v>Haslingfield Endowed Primary School</v>
      </c>
      <c r="J174" s="60" t="str">
        <f>VLOOKUP(E174,'All Schools 24-25 Detail'!$B$6:$C$250,2,FALSE)</f>
        <v>Haslingfield Endowed Primary School</v>
      </c>
      <c r="K174" s="60" t="str">
        <f>IF(H174=J174,"ok","check")</f>
        <v>ok</v>
      </c>
    </row>
    <row r="175" spans="1:11" hidden="1">
      <c r="A175" s="188">
        <v>8732007</v>
      </c>
      <c r="B175" s="189" t="s">
        <v>313</v>
      </c>
      <c r="C175" s="189"/>
      <c r="D175" s="190"/>
      <c r="E175" s="188">
        <v>8732007</v>
      </c>
      <c r="G175" s="187" t="s">
        <v>219</v>
      </c>
      <c r="H175" s="60" t="str">
        <f>VLOOKUP(E175,'All Schools 25-26 Detail'!$B$6:$C$250,2,FALSE)</f>
        <v>Hatton Park Primary School</v>
      </c>
      <c r="J175" s="60" t="str">
        <f>VLOOKUP(E175,'All Schools 24-25 Detail'!$B$6:$C$250,2,FALSE)</f>
        <v>Hatton Park Primary School</v>
      </c>
      <c r="K175" s="60" t="str">
        <f>IF(H175=J175,"ok","check")</f>
        <v>ok</v>
      </c>
    </row>
    <row r="176" spans="1:11" hidden="1">
      <c r="A176" s="188">
        <v>8732205</v>
      </c>
      <c r="B176" s="189" t="s">
        <v>314</v>
      </c>
      <c r="C176" s="189"/>
      <c r="D176" s="190"/>
      <c r="E176" s="188">
        <v>8732205</v>
      </c>
      <c r="G176" s="187" t="s">
        <v>219</v>
      </c>
      <c r="H176" s="60" t="str">
        <f>VLOOKUP(E176,'All Schools 25-26 Detail'!$B$6:$C$250,2,FALSE)</f>
        <v>Hauxton Primary School</v>
      </c>
      <c r="J176" s="60" t="str">
        <f>VLOOKUP(E176,'All Schools 24-25 Detail'!$B$6:$C$250,2,FALSE)</f>
        <v>Hauxton Primary School</v>
      </c>
      <c r="K176" s="60" t="str">
        <f>IF(H176=J176,"ok","check")</f>
        <v>ok</v>
      </c>
    </row>
    <row r="177" spans="1:11" hidden="1">
      <c r="A177" s="188">
        <v>8732211</v>
      </c>
      <c r="B177" s="189" t="s">
        <v>315</v>
      </c>
      <c r="C177" s="189"/>
      <c r="D177" s="190"/>
      <c r="E177" s="188">
        <v>8732211</v>
      </c>
      <c r="G177" s="187" t="s">
        <v>219</v>
      </c>
      <c r="H177" s="60" t="str">
        <f>VLOOKUP(E177,'All Schools 25-26 Detail'!$B$6:$C$250,2,FALSE)</f>
        <v>Hemingford Grey Primary School</v>
      </c>
      <c r="J177" s="60" t="str">
        <f>VLOOKUP(E177,'All Schools 24-25 Detail'!$B$6:$C$250,2,FALSE)</f>
        <v>Hemingford Grey Primary School</v>
      </c>
      <c r="K177" s="60" t="str">
        <f>IF(H177=J177,"ok","check")</f>
        <v>ok</v>
      </c>
    </row>
    <row r="178" spans="1:11" hidden="1">
      <c r="A178" s="188">
        <v>8734503</v>
      </c>
      <c r="B178" s="189" t="s">
        <v>316</v>
      </c>
      <c r="C178" s="189"/>
      <c r="D178" s="190"/>
      <c r="E178" s="188">
        <v>8734503</v>
      </c>
      <c r="G178" s="187" t="s">
        <v>219</v>
      </c>
      <c r="H178" s="60" t="str">
        <f>VLOOKUP(E178,'All Schools 25-26 Detail'!$B$6:$C$250,2,FALSE)</f>
        <v>Hinchingbrooke School</v>
      </c>
      <c r="J178" s="60" t="str">
        <f>VLOOKUP(E178,'All Schools 24-25 Detail'!$B$6:$C$250,2,FALSE)</f>
        <v>Hinchingbrooke School</v>
      </c>
      <c r="K178" s="60" t="str">
        <f>IF(H178=J178,"ok","check")</f>
        <v>ok</v>
      </c>
    </row>
    <row r="179" spans="1:11" hidden="1">
      <c r="A179" s="188">
        <v>8732319</v>
      </c>
      <c r="B179" s="189" t="s">
        <v>318</v>
      </c>
      <c r="C179" s="189"/>
      <c r="D179" s="190"/>
      <c r="E179" s="188">
        <v>8732319</v>
      </c>
      <c r="G179" s="187" t="s">
        <v>219</v>
      </c>
      <c r="H179" s="60" t="str">
        <f>VLOOKUP(E179,'All Schools 25-26 Detail'!$B$6:$C$250,2,FALSE)</f>
        <v>Histon and Impington Park Primary School</v>
      </c>
      <c r="J179" s="60" t="str">
        <f>VLOOKUP(E179,'All Schools 24-25 Detail'!$B$6:$C$250,2,FALSE)</f>
        <v>Histon and Impington Park Primary School</v>
      </c>
      <c r="K179" s="60" t="str">
        <f>IF(H179=J179,"ok","check")</f>
        <v>ok</v>
      </c>
    </row>
    <row r="180" spans="1:11" hidden="1">
      <c r="A180" s="188">
        <v>8732318</v>
      </c>
      <c r="B180" s="189" t="s">
        <v>317</v>
      </c>
      <c r="C180" s="189"/>
      <c r="D180" s="190"/>
      <c r="E180" s="188">
        <v>8732318</v>
      </c>
      <c r="G180" s="187" t="s">
        <v>219</v>
      </c>
      <c r="H180" s="60" t="str">
        <f>VLOOKUP(E180,'All Schools 25-26 Detail'!$B$6:$C$250,2,FALSE)</f>
        <v>Histon and Impington Brook Primary School</v>
      </c>
      <c r="J180" s="60" t="str">
        <f>VLOOKUP(E180,'All Schools 24-25 Detail'!$B$6:$C$250,2,FALSE)</f>
        <v>Histon and Impington Brook Primary School</v>
      </c>
      <c r="K180" s="60" t="str">
        <f>IF(H180=J180,"ok","check")</f>
        <v>ok</v>
      </c>
    </row>
    <row r="181" spans="1:11" hidden="1">
      <c r="A181" s="188">
        <v>8733070</v>
      </c>
      <c r="B181" s="189" t="s">
        <v>319</v>
      </c>
      <c r="C181" s="189"/>
      <c r="D181" s="190"/>
      <c r="E181" s="188">
        <v>8733070</v>
      </c>
      <c r="G181" s="187" t="s">
        <v>219</v>
      </c>
      <c r="H181" s="60" t="str">
        <f>VLOOKUP(E181,'All Schools 25-26 Detail'!$B$6:$C$250,2,FALSE)</f>
        <v>Holme CofE Primary School</v>
      </c>
      <c r="J181" s="60" t="str">
        <f>VLOOKUP(E181,'All Schools 24-25 Detail'!$B$6:$C$250,2,FALSE)</f>
        <v>Holme CofE Primary School</v>
      </c>
      <c r="K181" s="60" t="str">
        <f>IF(H181=J181,"ok","check")</f>
        <v>ok</v>
      </c>
    </row>
    <row r="182" spans="1:11" hidden="1">
      <c r="A182" s="188">
        <v>8733071</v>
      </c>
      <c r="B182" s="189" t="s">
        <v>320</v>
      </c>
      <c r="C182" s="189"/>
      <c r="D182" s="190"/>
      <c r="E182" s="188">
        <v>8733071</v>
      </c>
      <c r="G182" s="187" t="s">
        <v>219</v>
      </c>
      <c r="H182" s="60" t="str">
        <f>VLOOKUP(E182,'All Schools 25-26 Detail'!$B$6:$C$250,2,FALSE)</f>
        <v>Holywell CofE Primary School</v>
      </c>
      <c r="J182" s="60" t="str">
        <f>VLOOKUP(E182,'All Schools 24-25 Detail'!$B$6:$C$250,2,FALSE)</f>
        <v>Holywell CofE Primary School</v>
      </c>
      <c r="K182" s="60" t="str">
        <f>IF(H182=J182,"ok","check")</f>
        <v>ok</v>
      </c>
    </row>
    <row r="183" spans="1:11" hidden="1">
      <c r="A183" s="188">
        <v>8732212</v>
      </c>
      <c r="B183" s="189" t="s">
        <v>321</v>
      </c>
      <c r="C183" s="189"/>
      <c r="D183" s="190"/>
      <c r="E183" s="188">
        <v>8732212</v>
      </c>
      <c r="G183" s="187" t="s">
        <v>219</v>
      </c>
      <c r="H183" s="60" t="str">
        <f>VLOOKUP(E183,'All Schools 25-26 Detail'!$B$6:$C$250,2,FALSE)</f>
        <v>Houghton Primary School</v>
      </c>
      <c r="J183" s="60" t="str">
        <f>VLOOKUP(E183,'All Schools 24-25 Detail'!$B$6:$C$250,2,FALSE)</f>
        <v>Houghton Primary School</v>
      </c>
      <c r="K183" s="60" t="str">
        <f>IF(H183=J183,"ok","check")</f>
        <v>ok</v>
      </c>
    </row>
    <row r="184" spans="1:11" hidden="1">
      <c r="A184" s="188">
        <v>8733945</v>
      </c>
      <c r="B184" s="189" t="s">
        <v>322</v>
      </c>
      <c r="C184" s="189"/>
      <c r="D184" s="190"/>
      <c r="E184" s="188">
        <v>8733945</v>
      </c>
      <c r="G184" s="187" t="s">
        <v>219</v>
      </c>
      <c r="H184" s="60" t="str">
        <f>VLOOKUP(E184,'All Schools 25-26 Detail'!$B$6:$C$250,2,FALSE)</f>
        <v>Huntingdon Primary School</v>
      </c>
      <c r="J184" s="60" t="str">
        <f>VLOOKUP(E184,'All Schools 24-25 Detail'!$B$6:$C$250,2,FALSE)</f>
        <v>Huntingdon Primary School</v>
      </c>
      <c r="K184" s="60" t="str">
        <f>IF(H184=J184,"ok","check")</f>
        <v>ok</v>
      </c>
    </row>
    <row r="185" spans="1:11" hidden="1">
      <c r="A185" s="188">
        <v>8734004</v>
      </c>
      <c r="B185" s="189" t="s">
        <v>323</v>
      </c>
      <c r="C185" s="189"/>
      <c r="D185" s="190"/>
      <c r="E185" s="188">
        <v>8734004</v>
      </c>
      <c r="G185" s="187" t="s">
        <v>219</v>
      </c>
      <c r="H185" s="60" t="str">
        <f>VLOOKUP(E185,'All Schools 25-26 Detail'!$B$6:$C$250,2,FALSE)</f>
        <v>Impington Village College</v>
      </c>
      <c r="J185" s="60" t="str">
        <f>VLOOKUP(E185,'All Schools 24-25 Detail'!$B$6:$C$250,2,FALSE)</f>
        <v>Impington Village College</v>
      </c>
      <c r="K185" s="60" t="str">
        <f>IF(H185=J185,"ok","check")</f>
        <v>ok</v>
      </c>
    </row>
    <row r="186" spans="1:11" hidden="1">
      <c r="A186" s="188">
        <v>8732024</v>
      </c>
      <c r="B186" s="189" t="s">
        <v>324</v>
      </c>
      <c r="C186" s="189"/>
      <c r="D186" s="190"/>
      <c r="E186" s="188">
        <v>8732024</v>
      </c>
      <c r="G186" s="191"/>
      <c r="H186" s="60" t="str">
        <f>VLOOKUP(E186,'All Schools 25-26 Detail'!$B$6:$C$250,2,FALSE)</f>
        <v>Isle of Ely Primary School</v>
      </c>
      <c r="J186" s="60" t="str">
        <f>VLOOKUP(E186,'All Schools 24-25 Detail'!$B$6:$C$250,2,FALSE)</f>
        <v>Isle of Ely Primary School</v>
      </c>
      <c r="K186" s="60" t="str">
        <f>IF(H186=J186,"ok","check")</f>
        <v>ok</v>
      </c>
    </row>
    <row r="187" spans="1:11" hidden="1">
      <c r="A187" s="188">
        <v>8733022</v>
      </c>
      <c r="B187" s="189" t="s">
        <v>325</v>
      </c>
      <c r="C187" s="189"/>
      <c r="D187" s="190"/>
      <c r="E187" s="188">
        <v>8733022</v>
      </c>
      <c r="G187" s="187" t="s">
        <v>219</v>
      </c>
      <c r="H187" s="60" t="str">
        <f>VLOOKUP(E187,'All Schools 25-26 Detail'!$B$6:$C$250,2,FALSE)</f>
        <v>Isleham Church of England Primary School</v>
      </c>
      <c r="J187" s="60" t="str">
        <f>VLOOKUP(E187,'All Schools 24-25 Detail'!$B$6:$C$250,2,FALSE)</f>
        <v>Isleham Church of England Primary School</v>
      </c>
      <c r="K187" s="60" t="str">
        <f>IF(H187=J187,"ok","check")</f>
        <v>ok</v>
      </c>
    </row>
    <row r="188" spans="1:11" hidden="1">
      <c r="A188" s="188">
        <v>8735205</v>
      </c>
      <c r="B188" s="189" t="s">
        <v>326</v>
      </c>
      <c r="C188" s="189"/>
      <c r="D188" s="190"/>
      <c r="E188" s="188">
        <v>8735205</v>
      </c>
      <c r="G188" s="187" t="s">
        <v>219</v>
      </c>
      <c r="H188" s="60" t="str">
        <f>VLOOKUP(E188,'All Schools 25-26 Detail'!$B$6:$C$250,2,FALSE)</f>
        <v>Jeavons Wood Primary School</v>
      </c>
      <c r="J188" s="60" t="str">
        <f>VLOOKUP(E188,'All Schools 24-25 Detail'!$B$6:$C$250,2,FALSE)</f>
        <v>Jeavons Wood Primary School</v>
      </c>
      <c r="K188" s="60" t="str">
        <f>IF(H188=J188,"ok","check")</f>
        <v>ok</v>
      </c>
    </row>
    <row r="189" spans="1:11" hidden="1">
      <c r="A189" s="188">
        <v>8732021</v>
      </c>
      <c r="B189" s="189" t="s">
        <v>327</v>
      </c>
      <c r="C189" s="189"/>
      <c r="D189" s="190"/>
      <c r="E189" s="188">
        <v>8732021</v>
      </c>
      <c r="G189" s="187" t="s">
        <v>219</v>
      </c>
      <c r="H189" s="60" t="str">
        <f>VLOOKUP(E189,'All Schools 25-26 Detail'!$B$6:$C$250,2,FALSE)</f>
        <v>Kennett Primary School</v>
      </c>
      <c r="J189" s="60" t="str">
        <f>VLOOKUP(E189,'All Schools 24-25 Detail'!$B$6:$C$250,2,FALSE)</f>
        <v>Kennett Primary School</v>
      </c>
      <c r="K189" s="60" t="str">
        <f>IF(H189=J189,"ok","check")</f>
        <v>ok</v>
      </c>
    </row>
    <row r="190" spans="1:25" hidden="1">
      <c r="A190" s="188">
        <v>8732442</v>
      </c>
      <c r="B190" s="189" t="s">
        <v>328</v>
      </c>
      <c r="C190" s="189"/>
      <c r="D190" s="190"/>
      <c r="E190" s="188">
        <v>8732442</v>
      </c>
      <c r="G190" s="187" t="s">
        <v>219</v>
      </c>
      <c r="H190" s="60" t="str">
        <f>VLOOKUP(E190,'All Schools 25-26 Detail'!$B$6:$C$250,2,FALSE)</f>
        <v>Kettlefields Primary School</v>
      </c>
      <c r="J190" s="60" t="str">
        <f>VLOOKUP(E190,'All Schools 24-25 Detail'!$B$6:$C$250,2,FALSE)</f>
        <v>Kettlefields Primary School</v>
      </c>
      <c r="K190" s="60" t="str">
        <f>IF(H190=J190,"ok","check")</f>
        <v>ok</v>
      </c>
      <c r="V190" s="8"/>
      <c r="W190" s="8"/>
      <c r="X190" s="8"/>
      <c r="Y190" s="8"/>
    </row>
    <row r="191" spans="1:11" hidden="1">
      <c r="A191" s="188">
        <v>8732023</v>
      </c>
      <c r="B191" s="189" t="s">
        <v>329</v>
      </c>
      <c r="C191" s="189"/>
      <c r="D191" s="190"/>
      <c r="E191" s="188">
        <v>8732023</v>
      </c>
      <c r="G191" s="187" t="s">
        <v>219</v>
      </c>
      <c r="H191" s="60" t="str">
        <f>VLOOKUP(E191,'All Schools 25-26 Detail'!$B$6:$C$250,2,FALSE)</f>
        <v>Kimbolton Primary Academy</v>
      </c>
      <c r="J191" s="60" t="str">
        <f>VLOOKUP(E191,'All Schools 24-25 Detail'!$B$6:$C$250,2,FALSE)</f>
        <v>Kimbolton Primary Academy</v>
      </c>
      <c r="K191" s="60" t="str">
        <f>IF(H191=J191,"ok","check")</f>
        <v>ok</v>
      </c>
    </row>
    <row r="192" spans="1:11" hidden="1">
      <c r="A192" s="188">
        <v>8732331</v>
      </c>
      <c r="B192" s="189" t="s">
        <v>330</v>
      </c>
      <c r="C192" s="189"/>
      <c r="D192" s="190"/>
      <c r="E192" s="188">
        <v>8732331</v>
      </c>
      <c r="G192" s="187" t="s">
        <v>219</v>
      </c>
      <c r="H192" s="60" t="str">
        <f>VLOOKUP(E192,'All Schools 25-26 Detail'!$B$6:$C$250,2,FALSE)</f>
        <v>Kinderley Primary School</v>
      </c>
      <c r="J192" s="60" t="str">
        <f>VLOOKUP(E192,'All Schools 24-25 Detail'!$B$6:$C$250,2,FALSE)</f>
        <v>Kinderley Primary School</v>
      </c>
      <c r="K192" s="60" t="str">
        <f>IF(H192=J192,"ok","check")</f>
        <v>ok</v>
      </c>
    </row>
    <row r="193" spans="1:11" hidden="1">
      <c r="A193" s="188">
        <v>8732446</v>
      </c>
      <c r="B193" s="189" t="s">
        <v>331</v>
      </c>
      <c r="C193" s="189"/>
      <c r="D193" s="190"/>
      <c r="E193" s="188">
        <v>8732446</v>
      </c>
      <c r="G193" s="187" t="s">
        <v>219</v>
      </c>
      <c r="H193" s="60" t="str">
        <f>VLOOKUP(E193,'All Schools 25-26 Detail'!$B$6:$C$250,2,FALSE)</f>
        <v>Kings Hedges Primary School</v>
      </c>
      <c r="J193" s="60" t="str">
        <f>VLOOKUP(E193,'All Schools 24-25 Detail'!$B$6:$C$250,2,FALSE)</f>
        <v>Kings Hedges Primary School</v>
      </c>
      <c r="K193" s="60" t="str">
        <f>IF(H193=J193,"ok","check")</f>
        <v>ok</v>
      </c>
    </row>
    <row r="194" spans="1:11" hidden="1">
      <c r="A194" s="188">
        <v>8732026</v>
      </c>
      <c r="B194" s="189" t="s">
        <v>332</v>
      </c>
      <c r="C194" s="189"/>
      <c r="D194" s="190"/>
      <c r="E194" s="188">
        <v>8732026</v>
      </c>
      <c r="G194" s="187" t="s">
        <v>219</v>
      </c>
      <c r="H194" s="60" t="str">
        <f>VLOOKUP(E194,'All Schools 25-26 Detail'!$B$6:$C$250,2,FALSE)</f>
        <v>Kingsfield Primary School</v>
      </c>
      <c r="J194" s="60" t="str">
        <f>VLOOKUP(E194,'All Schools 24-25 Detail'!$B$6:$C$250,2,FALSE)</f>
        <v>Kingsfield Primary School</v>
      </c>
      <c r="K194" s="60" t="str">
        <f>IF(H194=J194,"ok","check")</f>
        <v>ok</v>
      </c>
    </row>
    <row r="195" spans="1:11" hidden="1">
      <c r="A195" s="188">
        <v>8733387</v>
      </c>
      <c r="B195" s="189" t="s">
        <v>333</v>
      </c>
      <c r="C195" s="189"/>
      <c r="D195" s="190"/>
      <c r="E195" s="188">
        <v>8733387</v>
      </c>
      <c r="G195" s="187" t="s">
        <v>219</v>
      </c>
      <c r="H195" s="60" t="str">
        <f>VLOOKUP(E195,'All Schools 25-26 Detail'!$B$6:$C$250,2,FALSE)</f>
        <v>Lantern Community Primary School</v>
      </c>
      <c r="J195" s="60" t="str">
        <f>VLOOKUP(E195,'All Schools 24-25 Detail'!$B$6:$C$250,2,FALSE)</f>
        <v>Lantern Community Primary School</v>
      </c>
      <c r="K195" s="60" t="str">
        <f>IF(H195=J195,"ok","check")</f>
        <v>ok</v>
      </c>
    </row>
    <row r="196" spans="1:11" hidden="1">
      <c r="A196" s="188">
        <v>8732072</v>
      </c>
      <c r="B196" s="189" t="s">
        <v>334</v>
      </c>
      <c r="C196" s="189"/>
      <c r="D196" s="190"/>
      <c r="E196" s="188">
        <v>8732072</v>
      </c>
      <c r="G196" s="187" t="s">
        <v>219</v>
      </c>
      <c r="H196" s="60" t="str">
        <f>VLOOKUP(E196,'All Schools 25-26 Detail'!$B$6:$C$250,2,FALSE)</f>
        <v>Leverington Primary Academy</v>
      </c>
      <c r="J196" s="60" t="str">
        <f>VLOOKUP(E196,'All Schools 24-25 Detail'!$B$6:$C$250,2,FALSE)</f>
        <v>Leverington Primary Academy</v>
      </c>
      <c r="K196" s="60" t="str">
        <f>IF(H196=J196,"ok","check")</f>
        <v>ok</v>
      </c>
    </row>
    <row r="197" spans="1:11" hidden="1">
      <c r="A197" s="188">
        <v>8733317</v>
      </c>
      <c r="B197" s="189" t="s">
        <v>335</v>
      </c>
      <c r="C197" s="189"/>
      <c r="D197" s="190"/>
      <c r="E197" s="188">
        <v>8733317</v>
      </c>
      <c r="G197" s="187" t="s">
        <v>219</v>
      </c>
      <c r="H197" s="60" t="str">
        <f>VLOOKUP(E197,'All Schools 25-26 Detail'!$B$6:$C$250,2,FALSE)</f>
        <v>Linton CofE Infant School</v>
      </c>
      <c r="J197" s="60" t="str">
        <f>VLOOKUP(E197,'All Schools 24-25 Detail'!$B$6:$C$250,2,FALSE)</f>
        <v>Linton CofE Infant School</v>
      </c>
      <c r="K197" s="60" t="str">
        <f>IF(H197=J197,"ok","check")</f>
        <v>ok</v>
      </c>
    </row>
    <row r="198" spans="1:11" hidden="1">
      <c r="A198" s="188">
        <v>8732204</v>
      </c>
      <c r="B198" s="189" t="s">
        <v>336</v>
      </c>
      <c r="C198" s="189"/>
      <c r="D198" s="190"/>
      <c r="E198" s="188">
        <v>8732204</v>
      </c>
      <c r="G198" s="187" t="s">
        <v>219</v>
      </c>
      <c r="H198" s="60" t="str">
        <f>VLOOKUP(E198,'All Schools 25-26 Detail'!$B$6:$C$250,2,FALSE)</f>
        <v>Linton Heights Junior School</v>
      </c>
      <c r="J198" s="60" t="str">
        <f>VLOOKUP(E198,'All Schools 24-25 Detail'!$B$6:$C$250,2,FALSE)</f>
        <v>Linton Heights Junior School</v>
      </c>
      <c r="K198" s="60" t="str">
        <f>IF(H198=J198,"ok","check")</f>
        <v>ok</v>
      </c>
    </row>
    <row r="199" spans="1:11" hidden="1">
      <c r="A199" s="188">
        <v>8735416</v>
      </c>
      <c r="B199" s="189" t="s">
        <v>337</v>
      </c>
      <c r="C199" s="189"/>
      <c r="D199" s="190"/>
      <c r="E199" s="188">
        <v>8735416</v>
      </c>
      <c r="G199" s="187" t="s">
        <v>219</v>
      </c>
      <c r="H199" s="60" t="str">
        <f>VLOOKUP(E199,'All Schools 25-26 Detail'!$B$6:$C$250,2,FALSE)</f>
        <v>Linton Village College</v>
      </c>
      <c r="J199" s="60" t="str">
        <f>VLOOKUP(E199,'All Schools 24-25 Detail'!$B$6:$C$250,2,FALSE)</f>
        <v>Linton Village College</v>
      </c>
      <c r="K199" s="60" t="str">
        <f>IF(H199=J199,"ok","check")</f>
        <v>ok</v>
      </c>
    </row>
    <row r="200" spans="1:11" hidden="1">
      <c r="A200" s="188">
        <v>8732066</v>
      </c>
      <c r="B200" s="189" t="s">
        <v>338</v>
      </c>
      <c r="C200" s="189"/>
      <c r="D200" s="190"/>
      <c r="E200" s="188">
        <v>8732066</v>
      </c>
      <c r="G200" s="187" t="s">
        <v>219</v>
      </c>
      <c r="H200" s="60" t="str">
        <f>VLOOKUP(E200,'All Schools 25-26 Detail'!$B$6:$C$250,2,FALSE)</f>
        <v>Lionel Walden Primary School</v>
      </c>
      <c r="J200" s="60" t="str">
        <f>VLOOKUP(E200,'All Schools 24-25 Detail'!$B$6:$C$250,2,FALSE)</f>
        <v>Lionel Walden Primary School</v>
      </c>
      <c r="K200" s="60" t="str">
        <f>IF(H200=J200,"ok","check")</f>
        <v>ok</v>
      </c>
    </row>
    <row r="201" spans="1:25" hidden="1">
      <c r="A201" s="188">
        <v>8732293</v>
      </c>
      <c r="B201" s="189" t="s">
        <v>339</v>
      </c>
      <c r="C201" s="189"/>
      <c r="D201" s="190"/>
      <c r="E201" s="188">
        <v>8732293</v>
      </c>
      <c r="G201" s="187" t="s">
        <v>219</v>
      </c>
      <c r="H201" s="60" t="str">
        <f>VLOOKUP(E201,'All Schools 25-26 Detail'!$B$6:$C$250,2,FALSE)</f>
        <v>Little Paxton Primary School</v>
      </c>
      <c r="J201" s="60" t="str">
        <f>VLOOKUP(E201,'All Schools 24-25 Detail'!$B$6:$C$250,2,FALSE)</f>
        <v>Little Paxton Primary School</v>
      </c>
      <c r="K201" s="60" t="str">
        <f>IF(H201=J201,"ok","check")</f>
        <v>ok</v>
      </c>
      <c r="V201" s="8"/>
      <c r="W201" s="8"/>
      <c r="X201" s="8"/>
      <c r="Y201" s="8"/>
    </row>
    <row r="202" spans="1:11" hidden="1">
      <c r="A202" s="188">
        <v>8733053</v>
      </c>
      <c r="B202" s="189" t="s">
        <v>340</v>
      </c>
      <c r="C202" s="189"/>
      <c r="D202" s="190"/>
      <c r="E202" s="188">
        <v>8733053</v>
      </c>
      <c r="G202" s="187" t="s">
        <v>219</v>
      </c>
      <c r="H202" s="60" t="str">
        <f>VLOOKUP(E202,'All Schools 25-26 Detail'!$B$6:$C$250,2,FALSE)</f>
        <v>Little Thetford CofE Primary School</v>
      </c>
      <c r="J202" s="60" t="str">
        <f>VLOOKUP(E202,'All Schools 24-25 Detail'!$B$6:$C$250,2,FALSE)</f>
        <v>Little Thetford CofE Primary School</v>
      </c>
      <c r="K202" s="60" t="str">
        <f>IF(H202=J202,"ok","check")</f>
        <v>ok</v>
      </c>
    </row>
    <row r="203" spans="1:11" hidden="1">
      <c r="A203" s="188">
        <v>8734016</v>
      </c>
      <c r="B203" s="189" t="s">
        <v>446</v>
      </c>
      <c r="C203" s="189"/>
      <c r="D203" s="190"/>
      <c r="E203" s="188">
        <v>8734016</v>
      </c>
      <c r="G203" s="187" t="s">
        <v>219</v>
      </c>
      <c r="H203" s="60" t="str">
        <f>VLOOKUP(E203,'All Schools 25-26 Detail'!$B$6:$C$250,2,FALSE)</f>
        <v>Vista  Academy Littleport</v>
      </c>
      <c r="J203" s="60" t="str">
        <f>VLOOKUP(E203,'All Schools 24-25 Detail'!$B$6:$C$250,2,FALSE)</f>
        <v>Vista  Academy Littleport</v>
      </c>
      <c r="K203" s="60" t="str">
        <f>IF(H203=J203,"ok","check")</f>
        <v>ok</v>
      </c>
    </row>
    <row r="204" spans="1:11" hidden="1">
      <c r="A204" s="188">
        <v>8732074</v>
      </c>
      <c r="B204" s="189" t="s">
        <v>341</v>
      </c>
      <c r="C204" s="189"/>
      <c r="D204" s="190"/>
      <c r="E204" s="188">
        <v>8732074</v>
      </c>
      <c r="G204" s="187" t="s">
        <v>219</v>
      </c>
      <c r="H204" s="60" t="str">
        <f>VLOOKUP(E204,'All Schools 25-26 Detail'!$B$6:$C$250,2,FALSE)</f>
        <v>Littleport Community Primary School</v>
      </c>
      <c r="J204" s="60" t="str">
        <f>VLOOKUP(E204,'All Schools 24-25 Detail'!$B$6:$C$250,2,FALSE)</f>
        <v>Littleport Community Primary School</v>
      </c>
      <c r="K204" s="60" t="str">
        <f>IF(H204=J204,"ok","check")</f>
        <v>ok</v>
      </c>
    </row>
    <row r="205" spans="1:11" hidden="1">
      <c r="A205" s="188">
        <v>8735411</v>
      </c>
      <c r="B205" s="189" t="s">
        <v>342</v>
      </c>
      <c r="C205" s="189"/>
      <c r="D205" s="190"/>
      <c r="E205" s="188">
        <v>8735411</v>
      </c>
      <c r="G205" s="187" t="s">
        <v>648</v>
      </c>
      <c r="H205" s="60" t="str">
        <f>VLOOKUP(E205,'All Schools 25-26 Detail'!$B$6:$C$250,2,FALSE)</f>
        <v>Longsands Academy</v>
      </c>
      <c r="J205" s="60" t="str">
        <f>VLOOKUP(E205,'All Schools 24-25 Detail'!$B$6:$C$250,2,FALSE)</f>
        <v>Longsands Academy</v>
      </c>
      <c r="K205" s="60" t="str">
        <f>IF(H205=J205,"ok","check")</f>
        <v>ok</v>
      </c>
    </row>
    <row r="206" spans="1:11" hidden="1">
      <c r="A206" s="188">
        <v>8732075</v>
      </c>
      <c r="B206" s="189" t="s">
        <v>343</v>
      </c>
      <c r="C206" s="189"/>
      <c r="D206" s="190"/>
      <c r="E206" s="188">
        <v>8732075</v>
      </c>
      <c r="G206" s="187" t="s">
        <v>219</v>
      </c>
      <c r="H206" s="60" t="str">
        <f>VLOOKUP(E206,'All Schools 25-26 Detail'!$B$6:$C$250,2,FALSE)</f>
        <v>Manea Community Primary School</v>
      </c>
      <c r="J206" s="60" t="str">
        <f>VLOOKUP(E206,'All Schools 24-25 Detail'!$B$6:$C$250,2,FALSE)</f>
        <v>Manea Community Primary School</v>
      </c>
      <c r="K206" s="60" t="str">
        <f>IF(H206=J206,"ok","check")</f>
        <v>ok</v>
      </c>
    </row>
    <row r="207" spans="1:11" hidden="1">
      <c r="A207" s="191">
        <v>8732099</v>
      </c>
      <c r="B207" s="189" t="s">
        <v>344</v>
      </c>
      <c r="C207" s="189"/>
      <c r="D207" s="190"/>
      <c r="E207" s="189">
        <v>8732099</v>
      </c>
      <c r="G207" s="187" t="s">
        <v>219</v>
      </c>
      <c r="H207" s="60" t="str">
        <f>VLOOKUP(E207,'All Schools 25-26 Detail'!$B$6:$C$250,2,FALSE)</f>
        <v>Marleigh Primary Academy</v>
      </c>
      <c r="J207" s="60" t="str">
        <f>VLOOKUP(E207,'All Schools 24-25 Detail'!$B$6:$C$250,2,FALSE)</f>
        <v>Marleigh Primary Academy</v>
      </c>
      <c r="K207" s="60" t="str">
        <f>IF(H207=J207,"ok","check")</f>
        <v>ok</v>
      </c>
    </row>
    <row r="208" spans="1:11" hidden="1">
      <c r="A208" s="188">
        <v>8732121</v>
      </c>
      <c r="B208" s="189" t="s">
        <v>345</v>
      </c>
      <c r="C208" s="189"/>
      <c r="D208" s="190"/>
      <c r="E208" s="188">
        <v>8732121</v>
      </c>
      <c r="G208" s="187" t="s">
        <v>219</v>
      </c>
      <c r="H208" s="60" t="str">
        <f>VLOOKUP(E208,'All Schools 25-26 Detail'!$B$6:$C$250,2,FALSE)</f>
        <v>Mayfield Primary School</v>
      </c>
      <c r="J208" s="60" t="str">
        <f>VLOOKUP(E208,'All Schools 24-25 Detail'!$B$6:$C$250,2,FALSE)</f>
        <v>Mayfield Primary School</v>
      </c>
      <c r="K208" s="60" t="str">
        <f>IF(H208=J208,"ok","check")</f>
        <v>ok</v>
      </c>
    </row>
    <row r="209" spans="1:11" hidden="1">
      <c r="A209" s="188">
        <v>8732025</v>
      </c>
      <c r="B209" s="189" t="s">
        <v>346</v>
      </c>
      <c r="C209" s="189"/>
      <c r="D209" s="190"/>
      <c r="E209" s="188">
        <v>8732025</v>
      </c>
      <c r="G209" s="187" t="s">
        <v>219</v>
      </c>
      <c r="H209" s="60" t="str">
        <f>VLOOKUP(E209,'All Schools 25-26 Detail'!$B$6:$C$250,2,FALSE)</f>
        <v>Meadow Primary School</v>
      </c>
      <c r="J209" s="60" t="str">
        <f>VLOOKUP(E209,'All Schools 24-25 Detail'!$B$6:$C$250,2,FALSE)</f>
        <v>Meadow Primary School</v>
      </c>
      <c r="K209" s="60" t="str">
        <f>IF(H209=J209,"ok","check")</f>
        <v>ok</v>
      </c>
    </row>
    <row r="210" spans="1:11" hidden="1">
      <c r="A210" s="188">
        <v>8732028</v>
      </c>
      <c r="B210" s="189" t="s">
        <v>347</v>
      </c>
      <c r="C210" s="189"/>
      <c r="D210" s="190"/>
      <c r="E210" s="188">
        <v>8732028</v>
      </c>
      <c r="G210" s="187" t="s">
        <v>219</v>
      </c>
      <c r="H210" s="60" t="str">
        <f>VLOOKUP(E210,'All Schools 25-26 Detail'!$B$6:$C$250,2,FALSE)</f>
        <v>Melbourn Primary School</v>
      </c>
      <c r="J210" s="60" t="str">
        <f>VLOOKUP(E210,'All Schools 24-25 Detail'!$B$6:$C$250,2,FALSE)</f>
        <v>Melbourn Primary School</v>
      </c>
      <c r="K210" s="60" t="str">
        <f>IF(H210=J210,"ok","check")</f>
        <v>ok</v>
      </c>
    </row>
    <row r="211" spans="1:11" hidden="1">
      <c r="A211" s="188">
        <v>8734040</v>
      </c>
      <c r="B211" s="189" t="s">
        <v>348</v>
      </c>
      <c r="C211" s="189"/>
      <c r="D211" s="190"/>
      <c r="E211" s="188">
        <v>8734040</v>
      </c>
      <c r="G211" s="187" t="s">
        <v>219</v>
      </c>
      <c r="H211" s="60" t="str">
        <f>VLOOKUP(E211,'All Schools 25-26 Detail'!$B$6:$C$250,2,FALSE)</f>
        <v>Melbourn Village College</v>
      </c>
      <c r="J211" s="60" t="str">
        <f>VLOOKUP(E211,'All Schools 24-25 Detail'!$B$6:$C$250,2,FALSE)</f>
        <v>Melbourn Village College</v>
      </c>
      <c r="K211" s="60" t="str">
        <f>IF(H211=J211,"ok","check")</f>
        <v>ok</v>
      </c>
    </row>
    <row r="212" spans="1:11" hidden="1">
      <c r="A212" s="188">
        <v>8732029</v>
      </c>
      <c r="B212" s="189" t="s">
        <v>349</v>
      </c>
      <c r="C212" s="189"/>
      <c r="D212" s="190"/>
      <c r="E212" s="188">
        <v>8732029</v>
      </c>
      <c r="G212" s="187" t="s">
        <v>219</v>
      </c>
      <c r="H212" s="60" t="str">
        <f>VLOOKUP(E212,'All Schools 25-26 Detail'!$B$6:$C$250,2,FALSE)</f>
        <v>Meldreth Primary School</v>
      </c>
      <c r="J212" s="60" t="str">
        <f>VLOOKUP(E212,'All Schools 24-25 Detail'!$B$6:$C$250,2,FALSE)</f>
        <v>Meldreth Primary School</v>
      </c>
      <c r="K212" s="60" t="str">
        <f>IF(H212=J212,"ok","check")</f>
        <v>ok</v>
      </c>
    </row>
    <row r="213" spans="1:11" hidden="1">
      <c r="A213" s="188">
        <v>8732030</v>
      </c>
      <c r="B213" s="189" t="s">
        <v>350</v>
      </c>
      <c r="C213" s="189"/>
      <c r="D213" s="190"/>
      <c r="E213" s="188">
        <v>8732030</v>
      </c>
      <c r="G213" s="187" t="s">
        <v>219</v>
      </c>
      <c r="H213" s="60" t="str">
        <f>VLOOKUP(E213,'All Schools 25-26 Detail'!$B$6:$C$250,2,FALSE)</f>
        <v>Mepal and Witcham Church of England Primary School</v>
      </c>
      <c r="J213" s="60" t="str">
        <f>VLOOKUP(E213,'All Schools 24-25 Detail'!$B$6:$C$250,2,FALSE)</f>
        <v>Mepal and Witcham Church of England Primary School</v>
      </c>
      <c r="K213" s="60" t="str">
        <f>IF(H213=J213,"ok","check")</f>
        <v>ok</v>
      </c>
    </row>
    <row r="214" spans="1:11" hidden="1">
      <c r="A214" s="188">
        <v>8732059</v>
      </c>
      <c r="B214" s="189" t="s">
        <v>351</v>
      </c>
      <c r="C214" s="189"/>
      <c r="D214" s="190"/>
      <c r="E214" s="188">
        <v>8732059</v>
      </c>
      <c r="G214" s="187" t="s">
        <v>219</v>
      </c>
      <c r="H214" s="60" t="str">
        <f>VLOOKUP(E214,'All Schools 25-26 Detail'!$B$6:$C$250,2,FALSE)</f>
        <v>Meridian Primary School</v>
      </c>
      <c r="J214" s="60" t="str">
        <f>VLOOKUP(E214,'All Schools 24-25 Detail'!$B$6:$C$250,2,FALSE)</f>
        <v>Meridian Primary School</v>
      </c>
      <c r="K214" s="60" t="str">
        <f>IF(H214=J214,"ok","check")</f>
        <v>ok</v>
      </c>
    </row>
    <row r="215" spans="1:11" hidden="1">
      <c r="A215" s="188">
        <v>8732257</v>
      </c>
      <c r="B215" s="189" t="s">
        <v>352</v>
      </c>
      <c r="C215" s="189"/>
      <c r="D215" s="190"/>
      <c r="E215" s="188">
        <v>8732257</v>
      </c>
      <c r="G215" s="187" t="s">
        <v>219</v>
      </c>
      <c r="H215" s="60" t="str">
        <f>VLOOKUP(E215,'All Schools 25-26 Detail'!$B$6:$C$250,2,FALSE)</f>
        <v>Middlefield Primary Academy</v>
      </c>
      <c r="J215" s="60" t="str">
        <f>VLOOKUP(E215,'All Schools 24-25 Detail'!$B$6:$C$250,2,FALSE)</f>
        <v>Middlefield Primary Academy</v>
      </c>
      <c r="K215" s="60" t="str">
        <f>IF(H215=J215,"ok","check")</f>
        <v>ok</v>
      </c>
    </row>
    <row r="216" spans="1:11" hidden="1">
      <c r="A216" s="188">
        <v>8732447</v>
      </c>
      <c r="B216" s="189" t="s">
        <v>353</v>
      </c>
      <c r="C216" s="189"/>
      <c r="D216" s="190"/>
      <c r="E216" s="188">
        <v>8732447</v>
      </c>
      <c r="G216" s="187" t="s">
        <v>219</v>
      </c>
      <c r="H216" s="60" t="str">
        <f>VLOOKUP(E216,'All Schools 25-26 Detail'!$B$6:$C$250,2,FALSE)</f>
        <v>Millfield Primary School</v>
      </c>
      <c r="J216" s="60" t="str">
        <f>VLOOKUP(E216,'All Schools 24-25 Detail'!$B$6:$C$250,2,FALSE)</f>
        <v>Millfield Primary School</v>
      </c>
      <c r="K216" s="60" t="str">
        <f>IF(H216=J216,"ok","check")</f>
        <v>ok</v>
      </c>
    </row>
    <row r="217" spans="1:11" hidden="1">
      <c r="A217" s="188">
        <v>8733026</v>
      </c>
      <c r="B217" s="189" t="s">
        <v>354</v>
      </c>
      <c r="C217" s="189"/>
      <c r="D217" s="190"/>
      <c r="E217" s="188">
        <v>8733026</v>
      </c>
      <c r="G217" s="187" t="s">
        <v>219</v>
      </c>
      <c r="H217" s="60" t="str">
        <f>VLOOKUP(E217,'All Schools 25-26 Detail'!$B$6:$C$250,2,FALSE)</f>
        <v>Milton Church of England Primary School</v>
      </c>
      <c r="J217" s="60" t="str">
        <f>VLOOKUP(E217,'All Schools 24-25 Detail'!$B$6:$C$250,2,FALSE)</f>
        <v>Milton Church of England Primary School</v>
      </c>
      <c r="K217" s="60" t="str">
        <f>IF(H217=J217,"ok","check")</f>
        <v>ok</v>
      </c>
    </row>
    <row r="218" spans="1:11" hidden="1">
      <c r="A218" s="188">
        <v>8733386</v>
      </c>
      <c r="B218" s="189" t="s">
        <v>355</v>
      </c>
      <c r="C218" s="189"/>
      <c r="D218" s="190"/>
      <c r="E218" s="188">
        <v>8733386</v>
      </c>
      <c r="G218" s="187" t="s">
        <v>219</v>
      </c>
      <c r="H218" s="60" t="str">
        <f>VLOOKUP(E218,'All Schools 25-26 Detail'!$B$6:$C$250,2,FALSE)</f>
        <v>Milton Road Primary School</v>
      </c>
      <c r="J218" s="60" t="str">
        <f>VLOOKUP(E218,'All Schools 24-25 Detail'!$B$6:$C$250,2,FALSE)</f>
        <v>Milton Road Primary School</v>
      </c>
      <c r="K218" s="60" t="str">
        <f>IF(H218=J218,"ok","check")</f>
        <v>ok</v>
      </c>
    </row>
    <row r="219" spans="1:11" hidden="1">
      <c r="A219" s="188">
        <v>8732449</v>
      </c>
      <c r="B219" s="189" t="s">
        <v>356</v>
      </c>
      <c r="C219" s="189"/>
      <c r="D219" s="190"/>
      <c r="E219" s="188">
        <v>8732449</v>
      </c>
      <c r="G219" s="187" t="s">
        <v>219</v>
      </c>
      <c r="H219" s="60" t="str">
        <f>VLOOKUP(E219,'All Schools 25-26 Detail'!$B$6:$C$250,2,FALSE)</f>
        <v>Monkfield Park Primary School</v>
      </c>
      <c r="J219" s="60" t="str">
        <f>VLOOKUP(E219,'All Schools 24-25 Detail'!$B$6:$C$250,2,FALSE)</f>
        <v>Monkfield Park Primary School</v>
      </c>
      <c r="K219" s="60" t="str">
        <f>IF(H219=J219,"ok","check")</f>
        <v>ok</v>
      </c>
    </row>
    <row r="220" spans="1:11" hidden="1">
      <c r="A220" s="188">
        <v>8732107</v>
      </c>
      <c r="B220" s="189" t="s">
        <v>357</v>
      </c>
      <c r="C220" s="189"/>
      <c r="D220" s="190"/>
      <c r="E220" s="188">
        <v>8732107</v>
      </c>
      <c r="G220" s="187" t="s">
        <v>219</v>
      </c>
      <c r="H220" s="60" t="str">
        <f>VLOOKUP(E220,'All Schools 25-26 Detail'!$B$6:$C$250,2,FALSE)</f>
        <v>Morley Memorial Primary School</v>
      </c>
      <c r="J220" s="60" t="str">
        <f>VLOOKUP(E220,'All Schools 24-25 Detail'!$B$6:$C$250,2,FALSE)</f>
        <v>Morley Memorial Primary School</v>
      </c>
      <c r="K220" s="60" t="str">
        <f>IF(H220=J220,"ok","check")</f>
        <v>ok</v>
      </c>
    </row>
    <row r="221" spans="1:25" hidden="1">
      <c r="A221" s="188">
        <v>8732053</v>
      </c>
      <c r="B221" s="189" t="s">
        <v>358</v>
      </c>
      <c r="C221" s="189"/>
      <c r="D221" s="190"/>
      <c r="E221" s="188">
        <v>8732053</v>
      </c>
      <c r="G221" s="187" t="s">
        <v>219</v>
      </c>
      <c r="H221" s="60" t="str">
        <f>VLOOKUP(E221,'All Schools 25-26 Detail'!$B$6:$C$250,2,FALSE)</f>
        <v>Murrow Primary Academy</v>
      </c>
      <c r="J221" s="60" t="str">
        <f>VLOOKUP(E221,'All Schools 24-25 Detail'!$B$6:$C$250,2,FALSE)</f>
        <v>Murrow Primary Academy</v>
      </c>
      <c r="K221" s="60" t="str">
        <f>IF(H221=J221,"ok","check")</f>
        <v>ok</v>
      </c>
      <c r="V221" s="8"/>
      <c r="W221" s="8"/>
      <c r="X221" s="8"/>
      <c r="Y221" s="8"/>
    </row>
    <row r="222" spans="1:11" hidden="1">
      <c r="A222" s="188">
        <v>8734003</v>
      </c>
      <c r="B222" s="189" t="s">
        <v>359</v>
      </c>
      <c r="C222" s="189"/>
      <c r="D222" s="190"/>
      <c r="E222" s="188">
        <v>8734003</v>
      </c>
      <c r="G222" s="187" t="s">
        <v>219</v>
      </c>
      <c r="H222" s="60" t="str">
        <f>VLOOKUP(E222,'All Schools 25-26 Detail'!$B$6:$C$250,2,FALSE)</f>
        <v>Neale-Wade Academy</v>
      </c>
      <c r="J222" s="60" t="str">
        <f>VLOOKUP(E222,'All Schools 24-25 Detail'!$B$6:$C$250,2,FALSE)</f>
        <v>Neale-Wade Academy</v>
      </c>
      <c r="K222" s="60" t="str">
        <f>IF(H222=J222,"ok","check")</f>
        <v>ok</v>
      </c>
    </row>
    <row r="223" spans="1:11" hidden="1">
      <c r="A223" s="188">
        <v>8732088</v>
      </c>
      <c r="B223" s="189" t="s">
        <v>360</v>
      </c>
      <c r="C223" s="189"/>
      <c r="D223" s="190"/>
      <c r="E223" s="188">
        <v>8732088</v>
      </c>
      <c r="G223" s="187" t="s">
        <v>219</v>
      </c>
      <c r="H223" s="60" t="str">
        <f>VLOOKUP(E223,'All Schools 25-26 Detail'!$B$6:$C$250,2,FALSE)</f>
        <v>New Road Primary &amp; Nursery School</v>
      </c>
      <c r="J223" s="60" t="str">
        <f>VLOOKUP(E223,'All Schools 24-25 Detail'!$B$6:$C$250,2,FALSE)</f>
        <v>New Road Primary &amp; Nursery School</v>
      </c>
      <c r="K223" s="60" t="str">
        <f>IF(H223=J223,"ok","check")</f>
        <v>ok</v>
      </c>
    </row>
    <row r="224" spans="1:11" hidden="1">
      <c r="A224" s="188">
        <v>8732109</v>
      </c>
      <c r="B224" s="189" t="s">
        <v>361</v>
      </c>
      <c r="C224" s="189"/>
      <c r="D224" s="190"/>
      <c r="E224" s="188">
        <v>8732109</v>
      </c>
      <c r="G224" s="187" t="s">
        <v>648</v>
      </c>
      <c r="H224" s="60" t="str">
        <f>VLOOKUP(E224,'All Schools 25-26 Detail'!$B$6:$C$250,2,FALSE)</f>
        <v>Newnham Croft Primary School</v>
      </c>
      <c r="J224" s="60" t="str">
        <f>VLOOKUP(E224,'All Schools 24-25 Detail'!$B$6:$C$250,2,FALSE)</f>
        <v>Newnham Croft Primary School</v>
      </c>
      <c r="K224" s="60" t="str">
        <f>IF(H224=J224,"ok","check")</f>
        <v>ok</v>
      </c>
    </row>
    <row r="225" spans="1:11" hidden="1">
      <c r="A225" s="188">
        <v>8734005</v>
      </c>
      <c r="B225" s="189" t="s">
        <v>362</v>
      </c>
      <c r="C225" s="189"/>
      <c r="D225" s="190"/>
      <c r="E225" s="188">
        <v>8734005</v>
      </c>
      <c r="G225" s="187" t="s">
        <v>219</v>
      </c>
      <c r="H225" s="60" t="str">
        <f>VLOOKUP(E225,'All Schools 25-26 Detail'!$B$6:$C$250,2,FALSE)</f>
        <v>North Cambridge Academy</v>
      </c>
      <c r="J225" s="60" t="str">
        <f>VLOOKUP(E225,'All Schools 24-25 Detail'!$B$6:$C$250,2,FALSE)</f>
        <v>North Cambridge Academy</v>
      </c>
      <c r="K225" s="60" t="str">
        <f>IF(H225=J225,"ok","check")</f>
        <v>ok</v>
      </c>
    </row>
    <row r="226" spans="1:11" hidden="1">
      <c r="A226" s="188">
        <v>8734028</v>
      </c>
      <c r="B226" s="189" t="s">
        <v>625</v>
      </c>
      <c r="C226" s="189"/>
      <c r="D226" s="190"/>
      <c r="E226" s="188">
        <v>8734028</v>
      </c>
      <c r="G226" s="187" t="s">
        <v>219</v>
      </c>
      <c r="H226" s="60" t="str">
        <f>VLOOKUP(E226,'All Schools 25-26 Detail'!$B$6:$C$250,2,FALSE)</f>
        <v>Northstowe Secondary School</v>
      </c>
      <c r="J226" s="60" t="str">
        <f>VLOOKUP(E226,'All Schools 24-25 Detail'!$B$6:$C$250,2,FALSE)</f>
        <v>Northstowe Secondary School</v>
      </c>
      <c r="K226" s="60" t="str">
        <f>IF(H226=J226,"ok","check")</f>
        <v>ok</v>
      </c>
    </row>
    <row r="227" spans="1:11" hidden="1">
      <c r="A227" s="188">
        <v>8732096</v>
      </c>
      <c r="B227" s="189" t="s">
        <v>364</v>
      </c>
      <c r="C227" s="189"/>
      <c r="D227" s="190"/>
      <c r="E227" s="188">
        <v>8732096</v>
      </c>
      <c r="G227" s="187" t="s">
        <v>219</v>
      </c>
      <c r="H227" s="60" t="str">
        <f>VLOOKUP(E227,'All Schools 25-26 Detail'!$B$6:$C$250,2,FALSE)</f>
        <v>Oakington CofE Primary School</v>
      </c>
      <c r="J227" s="60" t="str">
        <f>VLOOKUP(E227,'All Schools 24-25 Detail'!$B$6:$C$250,2,FALSE)</f>
        <v>Oakington CofE Primary School</v>
      </c>
      <c r="K227" s="60" t="str">
        <f>IF(H227=J227,"ok","check")</f>
        <v>ok</v>
      </c>
    </row>
    <row r="228" spans="1:11" hidden="1">
      <c r="A228" s="188">
        <v>8732098</v>
      </c>
      <c r="B228" s="189" t="s">
        <v>365</v>
      </c>
      <c r="C228" s="189"/>
      <c r="D228" s="190"/>
      <c r="E228" s="188">
        <v>8732098</v>
      </c>
      <c r="G228" s="187" t="s">
        <v>219</v>
      </c>
      <c r="H228" s="60" t="str">
        <f>VLOOKUP(E228,'All Schools 25-26 Detail'!$B$6:$C$250,2,FALSE)</f>
        <v>Offord Primary School</v>
      </c>
      <c r="J228" s="60" t="str">
        <f>VLOOKUP(E228,'All Schools 24-25 Detail'!$B$6:$C$250,2,FALSE)</f>
        <v>Offord Primary School</v>
      </c>
      <c r="K228" s="60" t="str">
        <f>IF(H228=J228,"ok","check")</f>
        <v>ok</v>
      </c>
    </row>
    <row r="229" spans="1:11" hidden="1">
      <c r="A229" s="188">
        <v>8733390</v>
      </c>
      <c r="B229" s="189" t="s">
        <v>366</v>
      </c>
      <c r="C229" s="189"/>
      <c r="D229" s="190"/>
      <c r="E229" s="188">
        <v>8733390</v>
      </c>
      <c r="G229" s="187" t="s">
        <v>219</v>
      </c>
      <c r="H229" s="60" t="str">
        <f>VLOOKUP(E229,'All Schools 25-26 Detail'!$B$6:$C$250,2,FALSE)</f>
        <v>Orchard Park Community Primary School</v>
      </c>
      <c r="J229" s="60" t="str">
        <f>VLOOKUP(E229,'All Schools 24-25 Detail'!$B$6:$C$250,2,FALSE)</f>
        <v>Orchard Park Community Primary School</v>
      </c>
      <c r="K229" s="60" t="str">
        <f>IF(H229=J229,"ok","check")</f>
        <v>ok</v>
      </c>
    </row>
    <row r="230" spans="1:11" hidden="1">
      <c r="A230" s="188">
        <v>8732044</v>
      </c>
      <c r="B230" s="189" t="s">
        <v>367</v>
      </c>
      <c r="C230" s="189"/>
      <c r="D230" s="190"/>
      <c r="E230" s="188">
        <v>8732044</v>
      </c>
      <c r="G230" s="187" t="s">
        <v>219</v>
      </c>
      <c r="H230" s="60" t="str">
        <f>VLOOKUP(E230,'All Schools 25-26 Detail'!$B$6:$C$250,2,FALSE)</f>
        <v>Orchards Church of England Academy</v>
      </c>
      <c r="J230" s="60" t="str">
        <f>VLOOKUP(E230,'All Schools 24-25 Detail'!$B$6:$C$250,2,FALSE)</f>
        <v>Orchards Church of England Academy</v>
      </c>
      <c r="K230" s="60" t="str">
        <f>IF(H230=J230,"ok","check")</f>
        <v>ok</v>
      </c>
    </row>
    <row r="231" spans="1:11" hidden="1">
      <c r="A231" s="188">
        <v>8732031</v>
      </c>
      <c r="B231" s="189" t="s">
        <v>368</v>
      </c>
      <c r="C231" s="189"/>
      <c r="D231" s="190"/>
      <c r="E231" s="188">
        <v>8732031</v>
      </c>
      <c r="G231" s="187" t="s">
        <v>219</v>
      </c>
      <c r="H231" s="60" t="str">
        <f>VLOOKUP(E231,'All Schools 25-26 Detail'!$B$6:$C$250,2,FALSE)</f>
        <v>Over Primary School</v>
      </c>
      <c r="J231" s="60" t="str">
        <f>VLOOKUP(E231,'All Schools 24-25 Detail'!$B$6:$C$250,2,FALSE)</f>
        <v>Over Primary School</v>
      </c>
      <c r="K231" s="60" t="str">
        <f>IF(H231=J231,"ok","check")</f>
        <v>ok</v>
      </c>
    </row>
    <row r="232" spans="1:11" hidden="1">
      <c r="A232" s="188">
        <v>8735201</v>
      </c>
      <c r="B232" s="189" t="s">
        <v>369</v>
      </c>
      <c r="C232" s="189"/>
      <c r="D232" s="190"/>
      <c r="E232" s="188">
        <v>8735201</v>
      </c>
      <c r="G232" s="187" t="s">
        <v>219</v>
      </c>
      <c r="H232" s="60" t="str">
        <f>VLOOKUP(E232,'All Schools 25-26 Detail'!$B$6:$C$250,2,FALSE)</f>
        <v>Park Lane Primary &amp; Nursery School</v>
      </c>
      <c r="J232" s="60" t="str">
        <f>VLOOKUP(E232,'All Schools 24-25 Detail'!$B$6:$C$250,2,FALSE)</f>
        <v>Park Lane Primary &amp; Nursery School</v>
      </c>
      <c r="K232" s="60" t="str">
        <f>IF(H232=J232,"ok","check")</f>
        <v>ok</v>
      </c>
    </row>
    <row r="233" spans="1:11" hidden="1">
      <c r="A233" s="188">
        <v>8733350</v>
      </c>
      <c r="B233" s="189" t="s">
        <v>370</v>
      </c>
      <c r="C233" s="189"/>
      <c r="D233" s="190"/>
      <c r="E233" s="188">
        <v>8733350</v>
      </c>
      <c r="G233" s="187" t="s">
        <v>219</v>
      </c>
      <c r="H233" s="60" t="str">
        <f>VLOOKUP(E233,'All Schools 25-26 Detail'!$B$6:$C$250,2,FALSE)</f>
        <v>Park Street CofE Primary School</v>
      </c>
      <c r="J233" s="60" t="str">
        <f>VLOOKUP(E233,'All Schools 24-25 Detail'!$B$6:$C$250,2,FALSE)</f>
        <v>Park Street CofE Primary School</v>
      </c>
      <c r="K233" s="60" t="str">
        <f>IF(H233=J233,"ok","check")</f>
        <v>ok</v>
      </c>
    </row>
    <row r="234" spans="1:11" hidden="1">
      <c r="A234" s="188">
        <v>8734027</v>
      </c>
      <c r="B234" s="189" t="s">
        <v>371</v>
      </c>
      <c r="C234" s="189"/>
      <c r="D234" s="190"/>
      <c r="E234" s="188">
        <v>8734027</v>
      </c>
      <c r="G234" s="187" t="s">
        <v>219</v>
      </c>
      <c r="H234" s="60" t="str">
        <f>VLOOKUP(E234,'All Schools 25-26 Detail'!$B$6:$C$250,2,FALSE)</f>
        <v>Parkside Community College</v>
      </c>
      <c r="J234" s="60" t="str">
        <f>VLOOKUP(E234,'All Schools 24-25 Detail'!$B$6:$C$250,2,FALSE)</f>
        <v>Parkside Community College</v>
      </c>
      <c r="K234" s="60" t="str">
        <f>IF(H234=J234,"ok","check")</f>
        <v>ok</v>
      </c>
    </row>
    <row r="235" spans="1:11" hidden="1">
      <c r="A235" s="188">
        <v>8733302</v>
      </c>
      <c r="B235" s="189" t="s">
        <v>372</v>
      </c>
      <c r="C235" s="189"/>
      <c r="D235" s="190"/>
      <c r="E235" s="188">
        <v>8733302</v>
      </c>
      <c r="G235" s="187" t="s">
        <v>219</v>
      </c>
      <c r="H235" s="60" t="str">
        <f>VLOOKUP(E235,'All Schools 25-26 Detail'!$B$6:$C$250,2,FALSE)</f>
        <v>Pathfinder CofE Primary School</v>
      </c>
      <c r="J235" s="60" t="str">
        <f>VLOOKUP(E235,'All Schools 24-25 Detail'!$B$6:$C$250,2,FALSE)</f>
        <v>Pathfinder CofE Primary School</v>
      </c>
      <c r="K235" s="60" t="str">
        <f>IF(H235=J235,"ok","check")</f>
        <v>ok</v>
      </c>
    </row>
    <row r="236" spans="1:11" hidden="1">
      <c r="A236" s="188">
        <v>8732094</v>
      </c>
      <c r="B236" s="189" t="s">
        <v>373</v>
      </c>
      <c r="C236" s="189"/>
      <c r="D236" s="190"/>
      <c r="E236" s="188">
        <v>8732094</v>
      </c>
      <c r="G236" s="187" t="s">
        <v>219</v>
      </c>
      <c r="H236" s="60" t="str">
        <f>VLOOKUP(E236,'All Schools 25-26 Detail'!$B$6:$C$250,2,FALSE)</f>
        <v>Peckover Primary School</v>
      </c>
      <c r="J236" s="60" t="str">
        <f>VLOOKUP(E236,'All Schools 24-25 Detail'!$B$6:$C$250,2,FALSE)</f>
        <v>Peckover Primary School</v>
      </c>
      <c r="K236" s="60" t="str">
        <f>IF(H236=J236,"ok","check")</f>
        <v>ok</v>
      </c>
    </row>
    <row r="237" spans="1:11" hidden="1">
      <c r="A237" s="188">
        <v>8732033</v>
      </c>
      <c r="B237" s="189" t="s">
        <v>374</v>
      </c>
      <c r="C237" s="189"/>
      <c r="D237" s="190"/>
      <c r="E237" s="188">
        <v>8732033</v>
      </c>
      <c r="G237" s="187" t="s">
        <v>219</v>
      </c>
      <c r="H237" s="60" t="str">
        <f>VLOOKUP(E237,'All Schools 25-26 Detail'!$B$6:$C$250,2,FALSE)</f>
        <v>Pendragon Community Primary School</v>
      </c>
      <c r="J237" s="60" t="str">
        <f>VLOOKUP(E237,'All Schools 24-25 Detail'!$B$6:$C$250,2,FALSE)</f>
        <v>Pendragon Community Primary School</v>
      </c>
      <c r="K237" s="60" t="str">
        <f>IF(H237=J237,"ok","check")</f>
        <v>ok</v>
      </c>
    </row>
    <row r="238" spans="1:11" hidden="1">
      <c r="A238" s="188">
        <v>8733331</v>
      </c>
      <c r="B238" s="189" t="s">
        <v>375</v>
      </c>
      <c r="C238" s="189"/>
      <c r="D238" s="190"/>
      <c r="E238" s="188">
        <v>8733331</v>
      </c>
      <c r="G238" s="187" t="s">
        <v>219</v>
      </c>
      <c r="H238" s="60" t="str">
        <f>VLOOKUP(E238,'All Schools 25-26 Detail'!$B$6:$C$250,2,FALSE)</f>
        <v>Petersfield CofE Aided Primary School</v>
      </c>
      <c r="J238" s="60" t="str">
        <f>VLOOKUP(E238,'All Schools 24-25 Detail'!$B$6:$C$250,2,FALSE)</f>
        <v>Petersfield CofE Aided Primary School</v>
      </c>
      <c r="K238" s="60" t="str">
        <f>IF(H238=J238,"ok","check")</f>
        <v>ok</v>
      </c>
    </row>
    <row r="239" spans="1:11" hidden="1">
      <c r="A239" s="188">
        <v>8732239</v>
      </c>
      <c r="B239" s="189" t="s">
        <v>376</v>
      </c>
      <c r="C239" s="189"/>
      <c r="D239" s="190"/>
      <c r="E239" s="188">
        <v>8732239</v>
      </c>
      <c r="G239" s="187" t="s">
        <v>219</v>
      </c>
      <c r="H239" s="60" t="str">
        <f>VLOOKUP(E239,'All Schools 25-26 Detail'!$B$6:$C$250,2,FALSE)</f>
        <v>Priory Junior School</v>
      </c>
      <c r="J239" s="60" t="str">
        <f>VLOOKUP(E239,'All Schools 24-25 Detail'!$B$6:$C$250,2,FALSE)</f>
        <v>Priory Junior School</v>
      </c>
      <c r="K239" s="60" t="str">
        <f>IF(H239=J239,"ok","check")</f>
        <v>ok</v>
      </c>
    </row>
    <row r="240" spans="1:11" hidden="1">
      <c r="A240" s="188">
        <v>8732219</v>
      </c>
      <c r="B240" s="189" t="s">
        <v>631</v>
      </c>
      <c r="C240" s="189"/>
      <c r="D240" s="190"/>
      <c r="E240" s="188">
        <v>8732219</v>
      </c>
      <c r="G240" s="187" t="s">
        <v>219</v>
      </c>
      <c r="H240" s="60" t="str">
        <f>VLOOKUP(E240,'All Schools 25-26 Detail'!$B$6:$C$250,2,FALSE)</f>
        <v>Priory Park Infant School &amp; Pre-School</v>
      </c>
      <c r="J240" s="60" t="str">
        <f>VLOOKUP(E240,'All Schools 24-25 Detail'!$B$6:$C$250,2,FALSE)</f>
        <v>Priory Park Infant School &amp; Pre-School</v>
      </c>
      <c r="K240" s="60" t="str">
        <f>IF(H240=J240,"ok","check")</f>
        <v>ok</v>
      </c>
    </row>
    <row r="241" spans="1:11" hidden="1">
      <c r="A241" s="188">
        <v>8732333</v>
      </c>
      <c r="B241" s="189" t="s">
        <v>377</v>
      </c>
      <c r="C241" s="189"/>
      <c r="D241" s="190"/>
      <c r="E241" s="188">
        <v>8732333</v>
      </c>
      <c r="G241" s="187" t="s">
        <v>219</v>
      </c>
      <c r="H241" s="60" t="str">
        <f>VLOOKUP(E241,'All Schools 25-26 Detail'!$B$6:$C$250,2,FALSE)</f>
        <v>Queen Edith Primary School</v>
      </c>
      <c r="J241" s="60" t="str">
        <f>VLOOKUP(E241,'All Schools 24-25 Detail'!$B$6:$C$250,2,FALSE)</f>
        <v>Queen Edith Primary School</v>
      </c>
      <c r="K241" s="60" t="str">
        <f>IF(H241=J241,"ok","check")</f>
        <v>ok</v>
      </c>
    </row>
    <row r="242" spans="1:11" hidden="1">
      <c r="A242" s="188">
        <v>8733946</v>
      </c>
      <c r="B242" s="189" t="s">
        <v>378</v>
      </c>
      <c r="C242" s="189"/>
      <c r="D242" s="190"/>
      <c r="E242" s="188">
        <v>8733946</v>
      </c>
      <c r="G242" s="187" t="s">
        <v>219</v>
      </c>
      <c r="H242" s="60" t="str">
        <f>VLOOKUP(E242,'All Schools 25-26 Detail'!$B$6:$C$250,2,FALSE)</f>
        <v>Queen Emma Primary School</v>
      </c>
      <c r="J242" s="60" t="str">
        <f>VLOOKUP(E242,'All Schools 24-25 Detail'!$B$6:$C$250,2,FALSE)</f>
        <v>Queen Emma Primary School</v>
      </c>
      <c r="K242" s="60" t="str">
        <f>IF(H242=J242,"ok","check")</f>
        <v>ok</v>
      </c>
    </row>
    <row r="243" spans="1:11" hidden="1">
      <c r="A243" s="188">
        <v>8732020</v>
      </c>
      <c r="B243" s="189" t="s">
        <v>379</v>
      </c>
      <c r="C243" s="189"/>
      <c r="D243" s="190"/>
      <c r="E243" s="188">
        <v>8732020</v>
      </c>
      <c r="G243" s="187" t="s">
        <v>219</v>
      </c>
      <c r="H243" s="60" t="str">
        <f>VLOOKUP(E243,'All Schools 25-26 Detail'!$B$6:$C$250,2,FALSE)</f>
        <v>Ramnoth Junior School</v>
      </c>
      <c r="J243" s="60" t="str">
        <f>VLOOKUP(E243,'All Schools 24-25 Detail'!$B$6:$C$250,2,FALSE)</f>
        <v>Ramnoth Junior School</v>
      </c>
      <c r="K243" s="60" t="str">
        <f>IF(H243=J243,"ok","check")</f>
        <v>ok</v>
      </c>
    </row>
    <row r="244" spans="1:11" hidden="1">
      <c r="A244" s="188">
        <v>8732218</v>
      </c>
      <c r="B244" s="189" t="s">
        <v>380</v>
      </c>
      <c r="C244" s="189"/>
      <c r="D244" s="190"/>
      <c r="E244" s="188">
        <v>8732218</v>
      </c>
      <c r="G244" s="187" t="s">
        <v>219</v>
      </c>
      <c r="H244" s="60" t="str">
        <f>VLOOKUP(E244,'All Schools 25-26 Detail'!$B$6:$C$250,2,FALSE)</f>
        <v>Ramsey Junior School</v>
      </c>
      <c r="J244" s="60" t="str">
        <f>VLOOKUP(E244,'All Schools 24-25 Detail'!$B$6:$C$250,2,FALSE)</f>
        <v>Ramsey Junior School</v>
      </c>
      <c r="K244" s="60" t="str">
        <f>IF(H244=J244,"ok","check")</f>
        <v>ok</v>
      </c>
    </row>
    <row r="245" spans="1:11" hidden="1">
      <c r="A245" s="188">
        <v>8732216</v>
      </c>
      <c r="B245" s="189" t="s">
        <v>381</v>
      </c>
      <c r="C245" s="189"/>
      <c r="D245" s="190"/>
      <c r="E245" s="188">
        <v>8732216</v>
      </c>
      <c r="G245" s="187" t="s">
        <v>219</v>
      </c>
      <c r="H245" s="60" t="str">
        <f>VLOOKUP(E245,'All Schools 25-26 Detail'!$B$6:$C$250,2,FALSE)</f>
        <v>Ramsey Spinning Infant School</v>
      </c>
      <c r="J245" s="60" t="str">
        <f>VLOOKUP(E245,'All Schools 24-25 Detail'!$B$6:$C$250,2,FALSE)</f>
        <v>Ramsey Spinning Infant School</v>
      </c>
      <c r="K245" s="60" t="str">
        <f>IF(H245=J245,"ok","check")</f>
        <v>ok</v>
      </c>
    </row>
    <row r="246" spans="1:11" hidden="1">
      <c r="A246" s="188">
        <v>8732453</v>
      </c>
      <c r="B246" s="189" t="s">
        <v>382</v>
      </c>
      <c r="C246" s="189"/>
      <c r="D246" s="190"/>
      <c r="E246" s="188">
        <v>8732453</v>
      </c>
      <c r="G246" s="187" t="s">
        <v>219</v>
      </c>
      <c r="H246" s="60" t="str">
        <f>VLOOKUP(E246,'All Schools 25-26 Detail'!$B$6:$C$250,2,FALSE)</f>
        <v>Ridgefield Primary School</v>
      </c>
      <c r="J246" s="60" t="str">
        <f>VLOOKUP(E246,'All Schools 24-25 Detail'!$B$6:$C$250,2,FALSE)</f>
        <v>Ridgefield Primary School</v>
      </c>
      <c r="K246" s="60" t="str">
        <f>IF(H246=J246,"ok","check")</f>
        <v>ok</v>
      </c>
    </row>
    <row r="247" spans="1:11" hidden="1">
      <c r="A247" s="188">
        <v>8732070</v>
      </c>
      <c r="B247" s="189" t="s">
        <v>383</v>
      </c>
      <c r="C247" s="189"/>
      <c r="D247" s="190"/>
      <c r="E247" s="188">
        <v>8732070</v>
      </c>
      <c r="G247" s="187" t="s">
        <v>219</v>
      </c>
      <c r="H247" s="60" t="str">
        <f>VLOOKUP(E247,'All Schools 25-26 Detail'!$B$6:$C$250,2,FALSE)</f>
        <v>Robert Arkenstall Primary School</v>
      </c>
      <c r="J247" s="60" t="str">
        <f>VLOOKUP(E247,'All Schools 24-25 Detail'!$B$6:$C$250,2,FALSE)</f>
        <v>Robert Arkenstall Primary School</v>
      </c>
      <c r="K247" s="60" t="str">
        <f>IF(H247=J247,"ok","check")</f>
        <v>ok</v>
      </c>
    </row>
    <row r="248" spans="1:11" hidden="1">
      <c r="A248" s="188">
        <v>8735408</v>
      </c>
      <c r="B248" s="189" t="s">
        <v>384</v>
      </c>
      <c r="C248" s="189"/>
      <c r="D248" s="190"/>
      <c r="E248" s="188">
        <v>8735408</v>
      </c>
      <c r="G248" s="187" t="s">
        <v>219</v>
      </c>
      <c r="H248" s="60" t="str">
        <f>VLOOKUP(E248,'All Schools 25-26 Detail'!$B$6:$C$250,2,FALSE)</f>
        <v>Sawston Village College</v>
      </c>
      <c r="J248" s="60" t="str">
        <f>VLOOKUP(E248,'All Schools 24-25 Detail'!$B$6:$C$250,2,FALSE)</f>
        <v>Sawston Village College</v>
      </c>
      <c r="K248" s="60" t="str">
        <f>IF(H248=J248,"ok","check")</f>
        <v>ok</v>
      </c>
    </row>
    <row r="249" spans="1:11" hidden="1">
      <c r="A249" s="188">
        <v>8732255</v>
      </c>
      <c r="B249" s="189" t="s">
        <v>385</v>
      </c>
      <c r="C249" s="189"/>
      <c r="D249" s="190"/>
      <c r="E249" s="188">
        <v>8732255</v>
      </c>
      <c r="G249" s="187" t="s">
        <v>219</v>
      </c>
      <c r="H249" s="60" t="str">
        <f>VLOOKUP(E249,'All Schools 25-26 Detail'!$B$6:$C$250,2,FALSE)</f>
        <v>Sawtry Infants' School</v>
      </c>
      <c r="J249" s="60" t="str">
        <f>VLOOKUP(E249,'All Schools 24-25 Detail'!$B$6:$C$250,2,FALSE)</f>
        <v>Sawtry Infants' School</v>
      </c>
      <c r="K249" s="60" t="str">
        <f>IF(H249=J249,"ok","check")</f>
        <v>ok</v>
      </c>
    </row>
    <row r="250" spans="1:11" hidden="1">
      <c r="A250" s="188">
        <v>8732220</v>
      </c>
      <c r="B250" s="189" t="s">
        <v>386</v>
      </c>
      <c r="C250" s="189"/>
      <c r="D250" s="190"/>
      <c r="E250" s="188">
        <v>8732220</v>
      </c>
      <c r="G250" s="187" t="s">
        <v>219</v>
      </c>
      <c r="H250" s="60" t="str">
        <f>VLOOKUP(E250,'All Schools 25-26 Detail'!$B$6:$C$250,2,FALSE)</f>
        <v>Sawtry Junior Academy</v>
      </c>
      <c r="J250" s="60" t="str">
        <f>VLOOKUP(E250,'All Schools 24-25 Detail'!$B$6:$C$250,2,FALSE)</f>
        <v>Sawtry Junior Academy</v>
      </c>
      <c r="K250" s="60" t="str">
        <f>IF(H250=J250,"ok","check")</f>
        <v>ok</v>
      </c>
    </row>
    <row r="251" spans="1:11" hidden="1">
      <c r="A251" s="188">
        <v>8735403</v>
      </c>
      <c r="B251" s="189" t="s">
        <v>387</v>
      </c>
      <c r="C251" s="189"/>
      <c r="D251" s="190"/>
      <c r="E251" s="188">
        <v>8735403</v>
      </c>
      <c r="G251" s="187" t="s">
        <v>648</v>
      </c>
      <c r="H251" s="60" t="str">
        <f>VLOOKUP(E251,'All Schools 25-26 Detail'!$B$6:$C$250,2,FALSE)</f>
        <v>Sawtry Village Academy</v>
      </c>
      <c r="J251" s="60" t="str">
        <f>VLOOKUP(E251,'All Schools 24-25 Detail'!$B$6:$C$250,2,FALSE)</f>
        <v>Sawtry Village Academy</v>
      </c>
      <c r="K251" s="60" t="str">
        <f>IF(H251=J251,"ok","check")</f>
        <v>ok</v>
      </c>
    </row>
    <row r="252" spans="1:11" hidden="1">
      <c r="A252" s="188">
        <v>8732115</v>
      </c>
      <c r="B252" s="189" t="s">
        <v>388</v>
      </c>
      <c r="C252" s="189"/>
      <c r="D252" s="190"/>
      <c r="E252" s="188">
        <v>8732115</v>
      </c>
      <c r="G252" s="187" t="s">
        <v>219</v>
      </c>
      <c r="H252" s="60" t="str">
        <f>VLOOKUP(E252,'All Schools 25-26 Detail'!$B$6:$C$250,2,FALSE)</f>
        <v>Shirley Community Primary School</v>
      </c>
      <c r="J252" s="60" t="str">
        <f>VLOOKUP(E252,'All Schools 24-25 Detail'!$B$6:$C$250,2,FALSE)</f>
        <v>Shirley Community Primary School</v>
      </c>
      <c r="K252" s="60" t="str">
        <f>IF(H252=J252,"ok","check")</f>
        <v>ok</v>
      </c>
    </row>
    <row r="253" spans="1:11" hidden="1">
      <c r="A253" s="188">
        <v>8734051</v>
      </c>
      <c r="B253" s="189" t="s">
        <v>389</v>
      </c>
      <c r="C253" s="189"/>
      <c r="D253" s="190"/>
      <c r="E253" s="188">
        <v>8734051</v>
      </c>
      <c r="G253" s="187" t="s">
        <v>219</v>
      </c>
      <c r="H253" s="60" t="str">
        <f>VLOOKUP(E253,'All Schools 25-26 Detail'!$B$6:$C$250,2,FALSE)</f>
        <v>Sir Harry Smith Community College</v>
      </c>
      <c r="J253" s="60" t="str">
        <f>VLOOKUP(E253,'All Schools 24-25 Detail'!$B$6:$C$250,2,FALSE)</f>
        <v>Sir Harry Smith Community College</v>
      </c>
      <c r="K253" s="60" t="str">
        <f>IF(H253=J253,"ok","check")</f>
        <v>ok</v>
      </c>
    </row>
    <row r="254" spans="1:11" hidden="1">
      <c r="A254" s="188">
        <v>8735415</v>
      </c>
      <c r="B254" s="189" t="s">
        <v>390</v>
      </c>
      <c r="C254" s="189"/>
      <c r="D254" s="190"/>
      <c r="E254" s="188">
        <v>8735415</v>
      </c>
      <c r="G254" s="187" t="s">
        <v>219</v>
      </c>
      <c r="H254" s="60" t="str">
        <f>VLOOKUP(E254,'All Schools 25-26 Detail'!$B$6:$C$250,2,FALSE)</f>
        <v>Soham Village College</v>
      </c>
      <c r="J254" s="60" t="str">
        <f>VLOOKUP(E254,'All Schools 24-25 Detail'!$B$6:$C$250,2,FALSE)</f>
        <v>Soham Village College</v>
      </c>
      <c r="K254" s="60" t="str">
        <f>IF(H254=J254,"ok","check")</f>
        <v>ok</v>
      </c>
    </row>
    <row r="255" spans="1:11" hidden="1">
      <c r="A255" s="188">
        <v>8732089</v>
      </c>
      <c r="B255" s="189" t="s">
        <v>391</v>
      </c>
      <c r="C255" s="189"/>
      <c r="D255" s="190"/>
      <c r="E255" s="188">
        <v>8732089</v>
      </c>
      <c r="G255" s="187" t="s">
        <v>219</v>
      </c>
      <c r="H255" s="60" t="str">
        <f>VLOOKUP(E255,'All Schools 25-26 Detail'!$B$6:$C$250,2,FALSE)</f>
        <v>Somersham Primary School</v>
      </c>
      <c r="J255" s="60" t="str">
        <f>VLOOKUP(E255,'All Schools 24-25 Detail'!$B$6:$C$250,2,FALSE)</f>
        <v>Somersham Primary School</v>
      </c>
      <c r="K255" s="60" t="str">
        <f>IF(H255=J255,"ok","check")</f>
        <v>ok</v>
      </c>
    </row>
    <row r="256" spans="1:11" hidden="1">
      <c r="A256" s="188">
        <v>8732222</v>
      </c>
      <c r="B256" s="189" t="s">
        <v>392</v>
      </c>
      <c r="C256" s="189"/>
      <c r="D256" s="190"/>
      <c r="E256" s="188">
        <v>8732222</v>
      </c>
      <c r="G256" s="187" t="s">
        <v>219</v>
      </c>
      <c r="H256" s="60" t="str">
        <f>VLOOKUP(E256,'All Schools 25-26 Detail'!$B$6:$C$250,2,FALSE)</f>
        <v>Spaldwick Primary School</v>
      </c>
      <c r="J256" s="60" t="str">
        <f>VLOOKUP(E256,'All Schools 24-25 Detail'!$B$6:$C$250,2,FALSE)</f>
        <v>Spaldwick Primary School</v>
      </c>
      <c r="K256" s="60" t="str">
        <f>IF(H256=J256,"ok","check")</f>
        <v>ok</v>
      </c>
    </row>
    <row r="257" spans="1:11" hidden="1">
      <c r="A257" s="188">
        <v>8732329</v>
      </c>
      <c r="B257" s="189" t="s">
        <v>393</v>
      </c>
      <c r="C257" s="189"/>
      <c r="D257" s="190"/>
      <c r="E257" s="188">
        <v>8732329</v>
      </c>
      <c r="G257" s="187" t="s">
        <v>219</v>
      </c>
      <c r="H257" s="60" t="str">
        <f>VLOOKUP(E257,'All Schools 25-26 Detail'!$B$6:$C$250,2,FALSE)</f>
        <v>Spring Meadow Infant School</v>
      </c>
      <c r="J257" s="60" t="str">
        <f>VLOOKUP(E257,'All Schools 24-25 Detail'!$B$6:$C$250,2,FALSE)</f>
        <v>Spring Meadow Infant School</v>
      </c>
      <c r="K257" s="60" t="str">
        <f>IF(H257=J257,"ok","check")</f>
        <v>ok</v>
      </c>
    </row>
    <row r="258" spans="1:11" hidden="1">
      <c r="A258" s="188">
        <v>8733360</v>
      </c>
      <c r="B258" s="189" t="s">
        <v>394</v>
      </c>
      <c r="C258" s="189"/>
      <c r="D258" s="190"/>
      <c r="E258" s="188">
        <v>8733360</v>
      </c>
      <c r="G258" s="187" t="s">
        <v>219</v>
      </c>
      <c r="H258" s="60" t="str">
        <f>VLOOKUP(E258,'All Schools 25-26 Detail'!$B$6:$C$250,2,FALSE)</f>
        <v>St Alban's Catholic Primary School</v>
      </c>
      <c r="J258" s="60" t="str">
        <f>VLOOKUP(E258,'All Schools 24-25 Detail'!$B$6:$C$250,2,FALSE)</f>
        <v>St Alban's Catholic Primary School</v>
      </c>
      <c r="K258" s="60" t="str">
        <f>IF(H258=J258,"ok","check")</f>
        <v>ok</v>
      </c>
    </row>
    <row r="259" spans="1:11" hidden="1">
      <c r="A259" s="188">
        <v>8733083</v>
      </c>
      <c r="B259" s="189" t="s">
        <v>395</v>
      </c>
      <c r="C259" s="189"/>
      <c r="D259" s="190"/>
      <c r="E259" s="188">
        <v>8733083</v>
      </c>
      <c r="G259" s="187" t="s">
        <v>219</v>
      </c>
      <c r="H259" s="60" t="str">
        <f>VLOOKUP(E259,'All Schools 25-26 Detail'!$B$6:$C$250,2,FALSE)</f>
        <v>St Andrew's CofE Primary School</v>
      </c>
      <c r="J259" s="60" t="str">
        <f>VLOOKUP(E259,'All Schools 24-25 Detail'!$B$6:$C$250,2,FALSE)</f>
        <v>St Andrew's CofE Primary School</v>
      </c>
      <c r="K259" s="60" t="str">
        <f>IF(H259=J259,"ok","check")</f>
        <v>ok</v>
      </c>
    </row>
    <row r="260" spans="1:11" hidden="1">
      <c r="A260" s="188">
        <v>8733384</v>
      </c>
      <c r="B260" s="189" t="s">
        <v>396</v>
      </c>
      <c r="C260" s="189"/>
      <c r="D260" s="190"/>
      <c r="E260" s="188">
        <v>8733384</v>
      </c>
      <c r="G260" s="187" t="s">
        <v>219</v>
      </c>
      <c r="H260" s="60" t="str">
        <f>VLOOKUP(E260,'All Schools 25-26 Detail'!$B$6:$C$250,2,FALSE)</f>
        <v>St Anne's CofE Primary School</v>
      </c>
      <c r="J260" s="60" t="str">
        <f>VLOOKUP(E260,'All Schools 24-25 Detail'!$B$6:$C$250,2,FALSE)</f>
        <v>St Anne's CofE Primary School</v>
      </c>
      <c r="K260" s="60" t="str">
        <f>IF(H260=J260,"ok","check")</f>
        <v>ok</v>
      </c>
    </row>
    <row r="261" spans="1:11" hidden="1">
      <c r="A261" s="188">
        <v>8734602</v>
      </c>
      <c r="B261" s="189" t="s">
        <v>397</v>
      </c>
      <c r="C261" s="189"/>
      <c r="D261" s="190"/>
      <c r="E261" s="188">
        <v>8734602</v>
      </c>
      <c r="G261" s="187" t="s">
        <v>219</v>
      </c>
      <c r="H261" s="60" t="str">
        <f>VLOOKUP(E261,'All Schools 25-26 Detail'!$B$6:$C$250,2,FALSE)</f>
        <v>St Bede's Inter-Church School</v>
      </c>
      <c r="J261" s="60" t="str">
        <f>VLOOKUP(E261,'All Schools 24-25 Detail'!$B$6:$C$250,2,FALSE)</f>
        <v>St Bede's Inter-Church School</v>
      </c>
      <c r="K261" s="60" t="str">
        <f>IF(H261=J261,"ok","check")</f>
        <v>ok</v>
      </c>
    </row>
    <row r="262" spans="1:11" hidden="1">
      <c r="A262" s="188">
        <v>8735200</v>
      </c>
      <c r="B262" s="189" t="s">
        <v>398</v>
      </c>
      <c r="C262" s="189"/>
      <c r="D262" s="190"/>
      <c r="E262" s="188">
        <v>8735200</v>
      </c>
      <c r="G262" s="187" t="s">
        <v>219</v>
      </c>
      <c r="H262" s="60" t="str">
        <f>VLOOKUP(E262,'All Schools 25-26 Detail'!$B$6:$C$250,2,FALSE)</f>
        <v>St Helen's Primary School</v>
      </c>
      <c r="J262" s="60" t="str">
        <f>VLOOKUP(E262,'All Schools 24-25 Detail'!$B$6:$C$250,2,FALSE)</f>
        <v>St Helen's Primary School</v>
      </c>
      <c r="K262" s="60" t="str">
        <f>IF(H262=J262,"ok","check")</f>
        <v>ok</v>
      </c>
    </row>
    <row r="263" spans="1:11" hidden="1">
      <c r="A263" s="188">
        <v>8734064</v>
      </c>
      <c r="B263" s="189" t="s">
        <v>399</v>
      </c>
      <c r="C263" s="189"/>
      <c r="D263" s="190"/>
      <c r="E263" s="188">
        <v>8734064</v>
      </c>
      <c r="G263" s="187" t="s">
        <v>219</v>
      </c>
      <c r="H263" s="60" t="str">
        <f>VLOOKUP(E263,'All Schools 25-26 Detail'!$B$6:$C$250,2,FALSE)</f>
        <v>St Ivo Academy</v>
      </c>
      <c r="J263" s="60" t="str">
        <f>VLOOKUP(E263,'All Schools 24-25 Detail'!$B$6:$C$250,2,FALSE)</f>
        <v>St Ivo Academy</v>
      </c>
      <c r="K263" s="60" t="str">
        <f>IF(H263=J263,"ok","check")</f>
        <v>ok</v>
      </c>
    </row>
    <row r="264" spans="1:11" hidden="1">
      <c r="A264" s="188">
        <v>8733072</v>
      </c>
      <c r="B264" s="189" t="s">
        <v>400</v>
      </c>
      <c r="C264" s="189"/>
      <c r="D264" s="190"/>
      <c r="E264" s="188">
        <v>8733072</v>
      </c>
      <c r="G264" s="187" t="s">
        <v>219</v>
      </c>
      <c r="H264" s="60" t="str">
        <f>VLOOKUP(E264,'All Schools 25-26 Detail'!$B$6:$C$250,2,FALSE)</f>
        <v>St John's CofE Primary School</v>
      </c>
      <c r="J264" s="60" t="str">
        <f>VLOOKUP(E264,'All Schools 24-25 Detail'!$B$6:$C$250,2,FALSE)</f>
        <v>St John's CofE Primary School</v>
      </c>
      <c r="K264" s="60" t="str">
        <f>IF(H264=J264,"ok","check")</f>
        <v>ok</v>
      </c>
    </row>
    <row r="265" spans="1:11" hidden="1">
      <c r="A265" s="188">
        <v>8733366</v>
      </c>
      <c r="B265" s="189" t="s">
        <v>401</v>
      </c>
      <c r="C265" s="189"/>
      <c r="D265" s="190"/>
      <c r="E265" s="188">
        <v>8733366</v>
      </c>
      <c r="G265" s="187" t="s">
        <v>219</v>
      </c>
      <c r="H265" s="60" t="str">
        <f>VLOOKUP(E265,'All Schools 25-26 Detail'!$B$6:$C$250,2,FALSE)</f>
        <v>St Laurence Catholic Primary School</v>
      </c>
      <c r="J265" s="60" t="str">
        <f>VLOOKUP(E265,'All Schools 24-25 Detail'!$B$6:$C$250,2,FALSE)</f>
        <v>St Laurence Catholic Primary School</v>
      </c>
      <c r="K265" s="60" t="str">
        <f>IF(H265=J265,"ok","check")</f>
        <v>ok</v>
      </c>
    </row>
    <row r="266" spans="1:11" hidden="1">
      <c r="A266" s="188">
        <v>8732086</v>
      </c>
      <c r="B266" s="189" t="s">
        <v>402</v>
      </c>
      <c r="C266" s="189"/>
      <c r="D266" s="190"/>
      <c r="E266" s="188">
        <v>8732086</v>
      </c>
      <c r="G266" s="187" t="s">
        <v>219</v>
      </c>
      <c r="H266" s="60" t="str">
        <f>VLOOKUP(E266,'All Schools 25-26 Detail'!$B$6:$C$250,2,FALSE)</f>
        <v>St Luke's CofE Primary School</v>
      </c>
      <c r="J266" s="60" t="str">
        <f>VLOOKUP(E266,'All Schools 24-25 Detail'!$B$6:$C$250,2,FALSE)</f>
        <v>St Luke's CofE Primary School</v>
      </c>
      <c r="K266" s="60" t="str">
        <f>IF(H266=J266,"ok","check")</f>
        <v>ok</v>
      </c>
    </row>
    <row r="267" spans="1:11" hidden="1">
      <c r="A267" s="188">
        <v>8732038</v>
      </c>
      <c r="B267" s="189" t="s">
        <v>403</v>
      </c>
      <c r="C267" s="189"/>
      <c r="D267" s="190"/>
      <c r="E267" s="188">
        <v>8732038</v>
      </c>
      <c r="G267" s="187" t="s">
        <v>219</v>
      </c>
      <c r="H267" s="60" t="str">
        <f>VLOOKUP(E267,'All Schools 25-26 Detail'!$B$6:$C$250,2,FALSE)</f>
        <v>St Mary's Church of England Primary School St Neots</v>
      </c>
      <c r="J267" s="60" t="str">
        <f>VLOOKUP(E267,'All Schools 24-25 Detail'!$B$6:$C$250,2,FALSE)</f>
        <v>St Mary's Church of England Primary School St Neots</v>
      </c>
      <c r="K267" s="60" t="str">
        <f>IF(H267=J267,"ok","check")</f>
        <v>ok</v>
      </c>
    </row>
    <row r="268" spans="1:11" hidden="1">
      <c r="A268" s="188">
        <v>8732317</v>
      </c>
      <c r="B268" s="189" t="s">
        <v>404</v>
      </c>
      <c r="C268" s="189"/>
      <c r="D268" s="190"/>
      <c r="E268" s="188">
        <v>8732317</v>
      </c>
      <c r="G268" s="187" t="s">
        <v>219</v>
      </c>
      <c r="H268" s="60" t="str">
        <f>VLOOKUP(E268,'All Schools 25-26 Detail'!$B$6:$C$250,2,FALSE)</f>
        <v>St Matthew's Primary School</v>
      </c>
      <c r="J268" s="60" t="str">
        <f>VLOOKUP(E268,'All Schools 24-25 Detail'!$B$6:$C$250,2,FALSE)</f>
        <v>St Matthew's Primary School</v>
      </c>
      <c r="K268" s="60" t="str">
        <f>IF(H268=J268,"ok","check")</f>
        <v>ok</v>
      </c>
    </row>
    <row r="269" spans="1:11" hidden="1">
      <c r="A269" s="188">
        <v>8733356</v>
      </c>
      <c r="B269" s="189" t="s">
        <v>405</v>
      </c>
      <c r="C269" s="189"/>
      <c r="D269" s="190"/>
      <c r="E269" s="188">
        <v>8733356</v>
      </c>
      <c r="G269" s="187" t="s">
        <v>219</v>
      </c>
      <c r="H269" s="60" t="str">
        <f>VLOOKUP(E269,'All Schools 25-26 Detail'!$B$6:$C$250,2,FALSE)</f>
        <v>St Pauls CofE VA Primary School</v>
      </c>
      <c r="J269" s="60" t="str">
        <f>VLOOKUP(E269,'All Schools 24-25 Detail'!$B$6:$C$250,2,FALSE)</f>
        <v>St Pauls CofE VA Primary School</v>
      </c>
      <c r="K269" s="60" t="str">
        <f>IF(H269=J269,"ok","check")</f>
        <v>ok</v>
      </c>
    </row>
    <row r="270" spans="1:11" hidden="1">
      <c r="A270" s="188">
        <v>8732032</v>
      </c>
      <c r="B270" s="189" t="s">
        <v>406</v>
      </c>
      <c r="C270" s="189"/>
      <c r="D270" s="190"/>
      <c r="E270" s="188">
        <v>8732032</v>
      </c>
      <c r="G270" s="187" t="s">
        <v>219</v>
      </c>
      <c r="H270" s="60" t="str">
        <f>VLOOKUP(E270,'All Schools 25-26 Detail'!$B$6:$C$250,2,FALSE)</f>
        <v>St Peter's CofE Aided Junior School</v>
      </c>
      <c r="J270" s="60" t="str">
        <f>VLOOKUP(E270,'All Schools 24-25 Detail'!$B$6:$C$250,2,FALSE)</f>
        <v>St Peter's CofE Aided Junior School</v>
      </c>
      <c r="K270" s="60" t="str">
        <f>IF(H270=J270,"ok","check")</f>
        <v>ok</v>
      </c>
    </row>
    <row r="271" spans="1:11" hidden="1">
      <c r="A271" s="188">
        <v>8735412</v>
      </c>
      <c r="B271" s="189" t="s">
        <v>407</v>
      </c>
      <c r="C271" s="189"/>
      <c r="D271" s="190"/>
      <c r="E271" s="188">
        <v>8735412</v>
      </c>
      <c r="G271" s="187" t="s">
        <v>219</v>
      </c>
      <c r="H271" s="60" t="str">
        <f>VLOOKUP(E271,'All Schools 25-26 Detail'!$B$6:$C$250,2,FALSE)</f>
        <v>St Peter's School</v>
      </c>
      <c r="J271" s="60" t="str">
        <f>VLOOKUP(E271,'All Schools 24-25 Detail'!$B$6:$C$250,2,FALSE)</f>
        <v>St Peter's School</v>
      </c>
      <c r="K271" s="60" t="str">
        <f>IF(H271=J271,"ok","check")</f>
        <v>ok</v>
      </c>
    </row>
    <row r="272" spans="1:11" hidden="1">
      <c r="A272" s="188">
        <v>8733358</v>
      </c>
      <c r="B272" s="189" t="s">
        <v>408</v>
      </c>
      <c r="C272" s="189"/>
      <c r="D272" s="190"/>
      <c r="E272" s="188">
        <v>8733358</v>
      </c>
      <c r="G272" s="187" t="s">
        <v>219</v>
      </c>
      <c r="H272" s="60" t="str">
        <f>VLOOKUP(E272,'All Schools 25-26 Detail'!$B$6:$C$250,2,FALSE)</f>
        <v>St Philip's CofE Aided Primary School</v>
      </c>
      <c r="J272" s="60" t="str">
        <f>VLOOKUP(E272,'All Schools 24-25 Detail'!$B$6:$C$250,2,FALSE)</f>
        <v>St Philip's CofE Aided Primary School</v>
      </c>
      <c r="K272" s="60" t="str">
        <f>IF(H272=J272,"ok","check")</f>
        <v>ok</v>
      </c>
    </row>
    <row r="273" spans="1:11" hidden="1">
      <c r="A273" s="188">
        <v>8732041</v>
      </c>
      <c r="B273" s="189" t="s">
        <v>409</v>
      </c>
      <c r="C273" s="189"/>
      <c r="D273" s="190"/>
      <c r="E273" s="188">
        <v>8732041</v>
      </c>
      <c r="G273" s="187" t="s">
        <v>219</v>
      </c>
      <c r="H273" s="60" t="str">
        <f>VLOOKUP(E273,'All Schools 25-26 Detail'!$B$6:$C$250,2,FALSE)</f>
        <v>Stapleford Community Primary School</v>
      </c>
      <c r="J273" s="60" t="str">
        <f>VLOOKUP(E273,'All Schools 24-25 Detail'!$B$6:$C$250,2,FALSE)</f>
        <v>Stapleford Community Primary School</v>
      </c>
      <c r="K273" s="60" t="str">
        <f>IF(H273=J273,"ok","check")</f>
        <v>ok</v>
      </c>
    </row>
    <row r="274" spans="1:11" hidden="1">
      <c r="A274" s="188">
        <v>8733029</v>
      </c>
      <c r="B274" s="189" t="s">
        <v>410</v>
      </c>
      <c r="C274" s="189"/>
      <c r="D274" s="190"/>
      <c r="E274" s="188">
        <v>8733029</v>
      </c>
      <c r="G274" s="187" t="s">
        <v>219</v>
      </c>
      <c r="H274" s="60" t="str">
        <f>VLOOKUP(E274,'All Schools 25-26 Detail'!$B$6:$C$250,2,FALSE)</f>
        <v>Steeple Morden CofE VC Primary School</v>
      </c>
      <c r="J274" s="60" t="str">
        <f>VLOOKUP(E274,'All Schools 24-25 Detail'!$B$6:$C$250,2,FALSE)</f>
        <v>Steeple Morden CofE VC Primary School</v>
      </c>
      <c r="K274" s="60" t="str">
        <f>IF(H274=J274,"ok","check")</f>
        <v>ok</v>
      </c>
    </row>
    <row r="275" spans="1:11" hidden="1">
      <c r="A275" s="188">
        <v>8732071</v>
      </c>
      <c r="B275" s="189" t="s">
        <v>411</v>
      </c>
      <c r="C275" s="189"/>
      <c r="D275" s="190"/>
      <c r="E275" s="188">
        <v>8732071</v>
      </c>
      <c r="G275" s="187" t="s">
        <v>219</v>
      </c>
      <c r="H275" s="60" t="str">
        <f>VLOOKUP(E275,'All Schools 25-26 Detail'!$B$6:$C$250,2,FALSE)</f>
        <v>Stilton Church of England Primary Academy</v>
      </c>
      <c r="J275" s="60" t="str">
        <f>VLOOKUP(E275,'All Schools 24-25 Detail'!$B$6:$C$250,2,FALSE)</f>
        <v>Stilton Church of England Primary Academy</v>
      </c>
      <c r="K275" s="60" t="str">
        <f>IF(H275=J275,"ok","check")</f>
        <v>ok</v>
      </c>
    </row>
    <row r="276" spans="1:11" hidden="1">
      <c r="A276" s="188">
        <v>8732084</v>
      </c>
      <c r="B276" s="189" t="s">
        <v>412</v>
      </c>
      <c r="C276" s="189"/>
      <c r="D276" s="190"/>
      <c r="E276" s="188">
        <v>8732084</v>
      </c>
      <c r="G276" s="187" t="s">
        <v>219</v>
      </c>
      <c r="H276" s="60" t="str">
        <f>VLOOKUP(E276,'All Schools 25-26 Detail'!$B$6:$C$250,2,FALSE)</f>
        <v>Stretham Community Primary School</v>
      </c>
      <c r="J276" s="60" t="str">
        <f>VLOOKUP(E276,'All Schools 24-25 Detail'!$B$6:$C$250,2,FALSE)</f>
        <v>Stretham Community Primary School</v>
      </c>
      <c r="K276" s="60" t="str">
        <f>IF(H276=J276,"ok","check")</f>
        <v>ok</v>
      </c>
    </row>
    <row r="277" spans="1:11" hidden="1">
      <c r="A277" s="188">
        <v>8732443</v>
      </c>
      <c r="B277" s="189" t="s">
        <v>413</v>
      </c>
      <c r="C277" s="189"/>
      <c r="D277" s="190"/>
      <c r="E277" s="188">
        <v>8732443</v>
      </c>
      <c r="G277" s="187" t="s">
        <v>219</v>
      </c>
      <c r="H277" s="60" t="str">
        <f>VLOOKUP(E277,'All Schools 25-26 Detail'!$B$6:$C$250,2,FALSE)</f>
        <v>Stukeley Meadows Primary School</v>
      </c>
      <c r="J277" s="60" t="str">
        <f>VLOOKUP(E277,'All Schools 24-25 Detail'!$B$6:$C$250,2,FALSE)</f>
        <v>Stukeley Meadows Primary School</v>
      </c>
      <c r="K277" s="60" t="str">
        <f>IF(H277=J277,"ok","check")</f>
        <v>ok</v>
      </c>
    </row>
    <row r="278" spans="1:11" hidden="1">
      <c r="A278" s="188">
        <v>8733052</v>
      </c>
      <c r="B278" s="189" t="s">
        <v>414</v>
      </c>
      <c r="C278" s="189"/>
      <c r="D278" s="190"/>
      <c r="E278" s="188">
        <v>8733052</v>
      </c>
      <c r="G278" s="187" t="s">
        <v>219</v>
      </c>
      <c r="H278" s="60" t="str">
        <f>VLOOKUP(E278,'All Schools 25-26 Detail'!$B$6:$C$250,2,FALSE)</f>
        <v>Sutton CofE VC Primary School</v>
      </c>
      <c r="J278" s="60" t="str">
        <f>VLOOKUP(E278,'All Schools 24-25 Detail'!$B$6:$C$250,2,FALSE)</f>
        <v>Sutton CofE VC Primary School</v>
      </c>
      <c r="K278" s="60" t="str">
        <f>IF(H278=J278,"ok","check")</f>
        <v>ok</v>
      </c>
    </row>
    <row r="279" spans="1:11" hidden="1">
      <c r="A279" s="188">
        <v>8733037</v>
      </c>
      <c r="B279" s="189" t="s">
        <v>415</v>
      </c>
      <c r="C279" s="189"/>
      <c r="D279" s="190"/>
      <c r="E279" s="188">
        <v>8733037</v>
      </c>
      <c r="G279" s="187" t="s">
        <v>219</v>
      </c>
      <c r="H279" s="60" t="str">
        <f>VLOOKUP(E279,'All Schools 25-26 Detail'!$B$6:$C$250,2,FALSE)</f>
        <v>Swaffham Bulbeck Church of England Primary School</v>
      </c>
      <c r="J279" s="60" t="str">
        <f>VLOOKUP(E279,'All Schools 24-25 Detail'!$B$6:$C$250,2,FALSE)</f>
        <v>Swaffham Bulbeck Church of England Primary School</v>
      </c>
      <c r="K279" s="60" t="str">
        <f>IF(H279=J279,"ok","check")</f>
        <v>ok</v>
      </c>
    </row>
    <row r="280" spans="1:11" hidden="1">
      <c r="A280" s="188">
        <v>8732081</v>
      </c>
      <c r="B280" s="189" t="s">
        <v>416</v>
      </c>
      <c r="C280" s="189"/>
      <c r="D280" s="190"/>
      <c r="E280" s="188">
        <v>8732081</v>
      </c>
      <c r="G280" s="187" t="s">
        <v>219</v>
      </c>
      <c r="H280" s="60" t="str">
        <f>VLOOKUP(E280,'All Schools 25-26 Detail'!$B$6:$C$250,2,FALSE)</f>
        <v>Swaffham Prior Church of England Primary School</v>
      </c>
      <c r="J280" s="60" t="str">
        <f>VLOOKUP(E280,'All Schools 24-25 Detail'!$B$6:$C$250,2,FALSE)</f>
        <v>Swaffham Prior Church of England Primary School</v>
      </c>
      <c r="K280" s="60" t="str">
        <f>IF(H280=J280,"ok","check")</f>
        <v>ok</v>
      </c>
    </row>
    <row r="281" spans="1:11" hidden="1">
      <c r="A281" s="188">
        <v>8732046</v>
      </c>
      <c r="B281" s="189" t="s">
        <v>417</v>
      </c>
      <c r="C281" s="189"/>
      <c r="D281" s="190"/>
      <c r="E281" s="188">
        <v>8732046</v>
      </c>
      <c r="G281" s="187" t="s">
        <v>219</v>
      </c>
      <c r="H281" s="60" t="str">
        <f>VLOOKUP(E281,'All Schools 25-26 Detail'!$B$6:$C$250,2,FALSE)</f>
        <v>Swavesey Primary School</v>
      </c>
      <c r="J281" s="60" t="str">
        <f>VLOOKUP(E281,'All Schools 24-25 Detail'!$B$6:$C$250,2,FALSE)</f>
        <v>Swavesey Primary School</v>
      </c>
      <c r="K281" s="60" t="str">
        <f>IF(H281=J281,"ok","check")</f>
        <v>ok</v>
      </c>
    </row>
    <row r="282" spans="1:11" hidden="1">
      <c r="A282" s="188">
        <v>8734007</v>
      </c>
      <c r="B282" s="189" t="s">
        <v>418</v>
      </c>
      <c r="C282" s="189"/>
      <c r="D282" s="190"/>
      <c r="E282" s="188">
        <v>8734007</v>
      </c>
      <c r="G282" s="187" t="s">
        <v>219</v>
      </c>
      <c r="H282" s="60" t="str">
        <f>VLOOKUP(E282,'All Schools 25-26 Detail'!$B$6:$C$250,2,FALSE)</f>
        <v>Swavesey Village College</v>
      </c>
      <c r="J282" s="60" t="str">
        <f>VLOOKUP(E282,'All Schools 24-25 Detail'!$B$6:$C$250,2,FALSE)</f>
        <v>Swavesey Village College</v>
      </c>
      <c r="K282" s="60" t="str">
        <f>IF(H282=J282,"ok","check")</f>
        <v>ok</v>
      </c>
    </row>
    <row r="283" spans="1:11" hidden="1">
      <c r="A283" s="188">
        <v>8733325</v>
      </c>
      <c r="B283" s="189" t="s">
        <v>419</v>
      </c>
      <c r="C283" s="189"/>
      <c r="D283" s="190"/>
      <c r="E283" s="188">
        <v>8733325</v>
      </c>
      <c r="G283" s="187" t="s">
        <v>219</v>
      </c>
      <c r="H283" s="60" t="str">
        <f>VLOOKUP(E283,'All Schools 25-26 Detail'!$B$6:$C$250,2,FALSE)</f>
        <v>Teversham CofE VA Primary School</v>
      </c>
      <c r="J283" s="60" t="str">
        <f>VLOOKUP(E283,'All Schools 24-25 Detail'!$B$6:$C$250,2,FALSE)</f>
        <v>Teversham CofE VA Primary School</v>
      </c>
      <c r="K283" s="60" t="str">
        <f>IF(H283=J283,"ok","check")</f>
        <v>ok</v>
      </c>
    </row>
    <row r="284" spans="1:11" hidden="1">
      <c r="A284" s="188">
        <v>8732217</v>
      </c>
      <c r="B284" s="189" t="s">
        <v>420</v>
      </c>
      <c r="C284" s="189"/>
      <c r="D284" s="190"/>
      <c r="E284" s="188">
        <v>8732217</v>
      </c>
      <c r="G284" s="187" t="s">
        <v>219</v>
      </c>
      <c r="H284" s="60" t="str">
        <f>VLOOKUP(E284,'All Schools 25-26 Detail'!$B$6:$C$250,2,FALSE)</f>
        <v>The Ashbeach Primary School</v>
      </c>
      <c r="J284" s="60" t="str">
        <f>VLOOKUP(E284,'All Schools 24-25 Detail'!$B$6:$C$250,2,FALSE)</f>
        <v>The Ashbeach Primary School</v>
      </c>
      <c r="K284" s="60" t="str">
        <f>IF(H284=J284,"ok","check")</f>
        <v>ok</v>
      </c>
    </row>
    <row r="285" spans="1:11" hidden="1">
      <c r="A285" s="188">
        <v>8733943</v>
      </c>
      <c r="B285" s="189" t="s">
        <v>421</v>
      </c>
      <c r="C285" s="189"/>
      <c r="D285" s="190"/>
      <c r="E285" s="188">
        <v>8733943</v>
      </c>
      <c r="G285" s="187" t="s">
        <v>219</v>
      </c>
      <c r="H285" s="60" t="str">
        <f>VLOOKUP(E285,'All Schools 25-26 Detail'!$B$6:$C$250,2,FALSE)</f>
        <v>The Bellbird Primary School</v>
      </c>
      <c r="J285" s="60" t="str">
        <f>VLOOKUP(E285,'All Schools 24-25 Detail'!$B$6:$C$250,2,FALSE)</f>
        <v>The Bellbird Primary School</v>
      </c>
      <c r="K285" s="60" t="str">
        <f>IF(H285=J285,"ok","check")</f>
        <v>ok</v>
      </c>
    </row>
    <row r="286" spans="1:11" hidden="1">
      <c r="A286" s="188">
        <v>8733368</v>
      </c>
      <c r="B286" s="189" t="s">
        <v>422</v>
      </c>
      <c r="C286" s="189"/>
      <c r="D286" s="190"/>
      <c r="E286" s="188">
        <v>8733368</v>
      </c>
      <c r="G286" s="187" t="s">
        <v>219</v>
      </c>
      <c r="H286" s="60" t="str">
        <f>VLOOKUP(E286,'All Schools 25-26 Detail'!$B$6:$C$250,2,FALSE)</f>
        <v>The Elton CofE Primary School of the Foundation of Frances and Jane Proby</v>
      </c>
      <c r="J286" s="60" t="str">
        <f>VLOOKUP(E286,'All Schools 24-25 Detail'!$B$6:$C$250,2,FALSE)</f>
        <v>The Elton CofE Primary School of the Foundation of Frances and Jane Proby</v>
      </c>
      <c r="K286" s="60" t="str">
        <f>IF(H286=J286,"ok","check")</f>
        <v>ok</v>
      </c>
    </row>
    <row r="287" spans="1:11" hidden="1">
      <c r="A287" s="188">
        <v>8732123</v>
      </c>
      <c r="B287" s="189" t="s">
        <v>424</v>
      </c>
      <c r="C287" s="189"/>
      <c r="D287" s="190"/>
      <c r="E287" s="188">
        <v>8732123</v>
      </c>
      <c r="G287" s="187" t="s">
        <v>219</v>
      </c>
      <c r="H287" s="60" t="str">
        <f>VLOOKUP(E287,'All Schools 25-26 Detail'!$B$6:$C$250,2,FALSE)</f>
        <v>The Grove Primary School</v>
      </c>
      <c r="J287" s="60" t="str">
        <f>VLOOKUP(E287,'All Schools 24-25 Detail'!$B$6:$C$250,2,FALSE)</f>
        <v>The Grove Primary School</v>
      </c>
      <c r="K287" s="60" t="str">
        <f>IF(H287=J287,"ok","check")</f>
        <v>ok</v>
      </c>
    </row>
    <row r="288" spans="1:11" hidden="1">
      <c r="A288" s="188">
        <v>8732202</v>
      </c>
      <c r="B288" s="189" t="s">
        <v>425</v>
      </c>
      <c r="C288" s="189"/>
      <c r="D288" s="190"/>
      <c r="E288" s="188">
        <v>8732202</v>
      </c>
      <c r="G288" s="187" t="s">
        <v>219</v>
      </c>
      <c r="H288" s="60" t="str">
        <f>VLOOKUP(E288,'All Schools 25-26 Detail'!$B$6:$C$250,2,FALSE)</f>
        <v>The Icknield Primary School</v>
      </c>
      <c r="J288" s="60" t="str">
        <f>VLOOKUP(E288,'All Schools 24-25 Detail'!$B$6:$C$250,2,FALSE)</f>
        <v>The Icknield Primary School</v>
      </c>
      <c r="K288" s="60" t="str">
        <f>IF(H288=J288,"ok","check")</f>
        <v>ok</v>
      </c>
    </row>
    <row r="289" spans="1:11" hidden="1">
      <c r="A289" s="188">
        <v>8732022</v>
      </c>
      <c r="B289" s="189" t="s">
        <v>426</v>
      </c>
      <c r="C289" s="189"/>
      <c r="D289" s="190"/>
      <c r="E289" s="188">
        <v>8732022</v>
      </c>
      <c r="G289" s="187" t="s">
        <v>219</v>
      </c>
      <c r="H289" s="60" t="str">
        <f>VLOOKUP(E289,'All Schools 25-26 Detail'!$B$6:$C$250,2,FALSE)</f>
        <v>The Nene Infant &amp; Nursery School</v>
      </c>
      <c r="J289" s="60" t="str">
        <f>VLOOKUP(E289,'All Schools 24-25 Detail'!$B$6:$C$250,2,FALSE)</f>
        <v>The Nene Infant &amp; Nursery School</v>
      </c>
      <c r="K289" s="60" t="str">
        <f>IF(H289=J289,"ok","check")</f>
        <v>ok</v>
      </c>
    </row>
    <row r="290" spans="1:11" hidden="1">
      <c r="A290" s="188">
        <v>8734011</v>
      </c>
      <c r="B290" s="192" t="s">
        <v>427</v>
      </c>
      <c r="C290" s="192"/>
      <c r="D290" s="190"/>
      <c r="E290" s="188">
        <v>8734011</v>
      </c>
      <c r="G290" s="187" t="s">
        <v>219</v>
      </c>
      <c r="H290" s="60" t="str">
        <f>VLOOKUP(E290,'All Schools 25-26 Detail'!$B$6:$C$250,2,FALSE)</f>
        <v>The Netherhall School</v>
      </c>
      <c r="J290" s="60" t="str">
        <f>VLOOKUP(E290,'All Schools 24-25 Detail'!$B$6:$C$250,2,FALSE)</f>
        <v>The Netherhall School</v>
      </c>
      <c r="K290" s="60" t="str">
        <f>IF(H290=J290,"ok","check")</f>
        <v>ok</v>
      </c>
    </row>
    <row r="291" spans="1:11" hidden="1">
      <c r="A291" s="188">
        <v>8732260</v>
      </c>
      <c r="B291" s="189" t="s">
        <v>428</v>
      </c>
      <c r="C291" s="189"/>
      <c r="D291" s="190"/>
      <c r="E291" s="188">
        <v>8732260</v>
      </c>
      <c r="G291" s="187" t="s">
        <v>219</v>
      </c>
      <c r="H291" s="60" t="str">
        <f>VLOOKUP(E291,'All Schools 25-26 Detail'!$B$6:$C$250,2,FALSE)</f>
        <v>The Newton Community Primary School</v>
      </c>
      <c r="J291" s="60" t="str">
        <f>VLOOKUP(E291,'All Schools 24-25 Detail'!$B$6:$C$250,2,FALSE)</f>
        <v>The Newton Community Primary School</v>
      </c>
      <c r="K291" s="60" t="str">
        <f>IF(H291=J291,"ok","check")</f>
        <v>ok</v>
      </c>
    </row>
    <row r="292" spans="1:11" hidden="1">
      <c r="A292" s="188">
        <v>8733058</v>
      </c>
      <c r="B292" s="189" t="s">
        <v>429</v>
      </c>
      <c r="C292" s="189"/>
      <c r="D292" s="190"/>
      <c r="E292" s="188">
        <v>8733058</v>
      </c>
      <c r="G292" s="187" t="s">
        <v>219</v>
      </c>
      <c r="H292" s="60" t="str">
        <f>VLOOKUP(E292,'All Schools 25-26 Detail'!$B$6:$C$250,2,FALSE)</f>
        <v>The Rackham Church of England Primary School</v>
      </c>
      <c r="J292" s="60" t="str">
        <f>VLOOKUP(E292,'All Schools 24-25 Detail'!$B$6:$C$250,2,FALSE)</f>
        <v>The Rackham Church of England Primary School</v>
      </c>
      <c r="K292" s="60" t="str">
        <f>IF(H292=J292,"ok","check")</f>
        <v>ok</v>
      </c>
    </row>
    <row r="293" spans="1:11" hidden="1">
      <c r="A293" s="188">
        <v>8732019</v>
      </c>
      <c r="B293" s="189" t="s">
        <v>430</v>
      </c>
      <c r="C293" s="189"/>
      <c r="D293" s="190"/>
      <c r="E293" s="188">
        <v>8732019</v>
      </c>
      <c r="G293" s="187" t="s">
        <v>219</v>
      </c>
      <c r="H293" s="60" t="str">
        <f>VLOOKUP(E293,'All Schools 25-26 Detail'!$B$6:$C$250,2,FALSE)</f>
        <v>The Round House Primary Academy</v>
      </c>
      <c r="J293" s="60" t="str">
        <f>VLOOKUP(E293,'All Schools 24-25 Detail'!$B$6:$C$250,2,FALSE)</f>
        <v>The Round House Primary Academy</v>
      </c>
      <c r="K293" s="60" t="str">
        <f>IF(H293=J293,"ok","check")</f>
        <v>ok</v>
      </c>
    </row>
    <row r="294" spans="1:11" hidden="1">
      <c r="A294" s="188">
        <v>8732008</v>
      </c>
      <c r="B294" s="189" t="s">
        <v>431</v>
      </c>
      <c r="C294" s="189"/>
      <c r="D294" s="190"/>
      <c r="E294" s="188">
        <v>8732008</v>
      </c>
      <c r="G294" s="187" t="s">
        <v>219</v>
      </c>
      <c r="H294" s="60" t="str">
        <f>VLOOKUP(E294,'All Schools 25-26 Detail'!$B$6:$C$250,2,FALSE)</f>
        <v>The Shade Primary School</v>
      </c>
      <c r="J294" s="60" t="str">
        <f>VLOOKUP(E294,'All Schools 24-25 Detail'!$B$6:$C$250,2,FALSE)</f>
        <v>The Shade Primary School</v>
      </c>
      <c r="K294" s="60" t="str">
        <f>IF(H294=J294,"ok","check")</f>
        <v>ok</v>
      </c>
    </row>
    <row r="295" spans="1:11" hidden="1">
      <c r="A295" s="188">
        <v>8732335</v>
      </c>
      <c r="B295" s="189" t="s">
        <v>432</v>
      </c>
      <c r="C295" s="189"/>
      <c r="D295" s="190"/>
      <c r="E295" s="188">
        <v>8732335</v>
      </c>
      <c r="G295" s="187" t="s">
        <v>219</v>
      </c>
      <c r="H295" s="60" t="str">
        <f>VLOOKUP(E295,'All Schools 25-26 Detail'!$B$6:$C$250,2,FALSE)</f>
        <v>The Spinney Primary School</v>
      </c>
      <c r="J295" s="60" t="str">
        <f>VLOOKUP(E295,'All Schools 24-25 Detail'!$B$6:$C$250,2,FALSE)</f>
        <v>The Spinney Primary School</v>
      </c>
      <c r="K295" s="60" t="str">
        <f>IF(H295=J295,"ok","check")</f>
        <v>ok</v>
      </c>
    </row>
    <row r="296" spans="1:11" hidden="1">
      <c r="A296" s="188">
        <v>8733389</v>
      </c>
      <c r="B296" s="189" t="s">
        <v>433</v>
      </c>
      <c r="C296" s="189"/>
      <c r="D296" s="190"/>
      <c r="E296" s="188">
        <v>8733389</v>
      </c>
      <c r="G296" s="187" t="s">
        <v>219</v>
      </c>
      <c r="H296" s="60" t="str">
        <f>VLOOKUP(E296,'All Schools 25-26 Detail'!$B$6:$C$250,2,FALSE)</f>
        <v>The Vine Inter-Church Primary School</v>
      </c>
      <c r="J296" s="60" t="str">
        <f>VLOOKUP(E296,'All Schools 24-25 Detail'!$B$6:$C$250,2,FALSE)</f>
        <v>The Vine Inter-Church Primary School</v>
      </c>
      <c r="K296" s="60" t="str">
        <f>IF(H296=J296,"ok","check")</f>
        <v>ok</v>
      </c>
    </row>
    <row r="297" spans="1:11" hidden="1">
      <c r="A297" s="188">
        <v>8732049</v>
      </c>
      <c r="B297" s="189" t="s">
        <v>434</v>
      </c>
      <c r="C297" s="189"/>
      <c r="D297" s="190"/>
      <c r="E297" s="188">
        <v>8732049</v>
      </c>
      <c r="G297" s="187" t="s">
        <v>219</v>
      </c>
      <c r="H297" s="60" t="str">
        <f>VLOOKUP(E297,'All Schools 25-26 Detail'!$B$6:$C$250,2,FALSE)</f>
        <v>The Weatheralls Primary School</v>
      </c>
      <c r="J297" s="60" t="str">
        <f>VLOOKUP(E297,'All Schools 24-25 Detail'!$B$6:$C$250,2,FALSE)</f>
        <v>The Weatheralls Primary School</v>
      </c>
      <c r="K297" s="60" t="str">
        <f>IF(H297=J297,"ok","check")</f>
        <v>ok</v>
      </c>
    </row>
    <row r="298" spans="1:11" hidden="1">
      <c r="A298" s="188">
        <v>8734000</v>
      </c>
      <c r="B298" s="189" t="s">
        <v>435</v>
      </c>
      <c r="C298" s="189"/>
      <c r="D298" s="190"/>
      <c r="E298" s="188">
        <v>8734000</v>
      </c>
      <c r="G298" s="187" t="s">
        <v>219</v>
      </c>
      <c r="H298" s="60" t="str">
        <f>VLOOKUP(E298,'All Schools 25-26 Detail'!$B$6:$C$250,2,FALSE)</f>
        <v>Thomas Clarkson Academy</v>
      </c>
      <c r="J298" s="60" t="str">
        <f>VLOOKUP(E298,'All Schools 24-25 Detail'!$B$6:$C$250,2,FALSE)</f>
        <v>Thomas Clarkson Academy</v>
      </c>
      <c r="K298" s="60" t="str">
        <f>IF(H298=J298,"ok","check")</f>
        <v>ok</v>
      </c>
    </row>
    <row r="299" spans="1:11" hidden="1">
      <c r="A299" s="188">
        <v>8732050</v>
      </c>
      <c r="B299" s="189" t="s">
        <v>436</v>
      </c>
      <c r="C299" s="189"/>
      <c r="D299" s="190"/>
      <c r="E299" s="188">
        <v>8732050</v>
      </c>
      <c r="G299" s="187" t="s">
        <v>219</v>
      </c>
      <c r="H299" s="60" t="str">
        <f>VLOOKUP(E299,'All Schools 25-26 Detail'!$B$6:$C$250,2,FALSE)</f>
        <v>Thomas Eaton Primary Academy</v>
      </c>
      <c r="J299" s="60" t="str">
        <f>VLOOKUP(E299,'All Schools 24-25 Detail'!$B$6:$C$250,2,FALSE)</f>
        <v>Thomas Eaton Primary Academy</v>
      </c>
      <c r="K299" s="60" t="str">
        <f>IF(H299=J299,"ok","check")</f>
        <v>ok</v>
      </c>
    </row>
    <row r="300" spans="1:11" hidden="1">
      <c r="A300" s="188">
        <v>8732078</v>
      </c>
      <c r="B300" s="189" t="s">
        <v>437</v>
      </c>
      <c r="C300" s="189"/>
      <c r="D300" s="190"/>
      <c r="E300" s="188">
        <v>8732078</v>
      </c>
      <c r="G300" s="187" t="s">
        <v>219</v>
      </c>
      <c r="H300" s="60" t="str">
        <f>VLOOKUP(E300,'All Schools 25-26 Detail'!$B$6:$C$250,2,FALSE)</f>
        <v>Thongsley Fields Primary and Nursery School</v>
      </c>
      <c r="J300" s="60" t="str">
        <f>VLOOKUP(E300,'All Schools 24-25 Detail'!$B$6:$C$250,2,FALSE)</f>
        <v>Thongsley Fields Primary and Nursery School</v>
      </c>
      <c r="K300" s="60" t="str">
        <f>IF(H300=J300,"ok","check")</f>
        <v>ok</v>
      </c>
    </row>
    <row r="301" spans="1:11" hidden="1">
      <c r="A301" s="188">
        <v>8732001</v>
      </c>
      <c r="B301" s="189" t="s">
        <v>438</v>
      </c>
      <c r="C301" s="189"/>
      <c r="D301" s="190"/>
      <c r="E301" s="188">
        <v>8732001</v>
      </c>
      <c r="G301" s="191"/>
      <c r="H301" s="60" t="str">
        <f>VLOOKUP(E301,'All Schools 25-26 Detail'!$B$6:$C$250,2,FALSE)</f>
        <v>Thorndown Primary School</v>
      </c>
      <c r="J301" s="60" t="str">
        <f>VLOOKUP(E301,'All Schools 24-25 Detail'!$B$6:$C$250,2,FALSE)</f>
        <v>Thorndown Primary School</v>
      </c>
      <c r="K301" s="60" t="str">
        <f>IF(H301=J301,"ok","check")</f>
        <v>ok</v>
      </c>
    </row>
    <row r="302" spans="1:11" hidden="1">
      <c r="A302" s="188">
        <v>8733326</v>
      </c>
      <c r="B302" s="189" t="s">
        <v>439</v>
      </c>
      <c r="C302" s="189"/>
      <c r="D302" s="190"/>
      <c r="E302" s="188">
        <v>8733326</v>
      </c>
      <c r="G302" s="187" t="s">
        <v>219</v>
      </c>
      <c r="H302" s="60" t="str">
        <f>VLOOKUP(E302,'All Schools 25-26 Detail'!$B$6:$C$250,2,FALSE)</f>
        <v>Thriplow CofE Primary School</v>
      </c>
      <c r="J302" s="60" t="str">
        <f>VLOOKUP(E302,'All Schools 24-25 Detail'!$B$6:$C$250,2,FALSE)</f>
        <v>Thriplow CofE Primary School</v>
      </c>
      <c r="K302" s="60" t="str">
        <f>IF(H302=J302,"ok","check")</f>
        <v>ok</v>
      </c>
    </row>
    <row r="303" spans="1:11" hidden="1">
      <c r="A303" s="188">
        <v>8732064</v>
      </c>
      <c r="B303" s="189" t="s">
        <v>440</v>
      </c>
      <c r="C303" s="189"/>
      <c r="D303" s="190"/>
      <c r="E303" s="188">
        <v>8732064</v>
      </c>
      <c r="G303" s="187" t="s">
        <v>219</v>
      </c>
      <c r="H303" s="60" t="str">
        <f>VLOOKUP(E303,'All Schools 25-26 Detail'!$B$6:$C$250,2,FALSE)</f>
        <v>Townley Primary School</v>
      </c>
      <c r="J303" s="60" t="str">
        <f>VLOOKUP(E303,'All Schools 24-25 Detail'!$B$6:$C$250,2,FALSE)</f>
        <v>Townley Primary School</v>
      </c>
      <c r="K303" s="60" t="str">
        <f>IF(H303=J303,"ok","check")</f>
        <v>ok</v>
      </c>
    </row>
    <row r="304" spans="1:11" hidden="1">
      <c r="A304" s="188">
        <v>8734010</v>
      </c>
      <c r="B304" s="189" t="s">
        <v>441</v>
      </c>
      <c r="C304" s="189"/>
      <c r="D304" s="190"/>
      <c r="E304" s="188">
        <v>8734010</v>
      </c>
      <c r="G304" s="191"/>
      <c r="H304" s="60" t="str">
        <f>VLOOKUP(E304,'All Schools 25-26 Detail'!$B$6:$C$250,2,FALSE)</f>
        <v>Trumpington Community College</v>
      </c>
      <c r="J304" s="60" t="str">
        <f>VLOOKUP(E304,'All Schools 24-25 Detail'!$B$6:$C$250,2,FALSE)</f>
        <v>Trumpington Community College</v>
      </c>
      <c r="K304" s="60" t="str">
        <f>IF(H304=J304,"ok","check")</f>
        <v>ok</v>
      </c>
    </row>
    <row r="305" spans="1:11" hidden="1">
      <c r="A305" s="188">
        <v>8732000</v>
      </c>
      <c r="B305" s="189" t="s">
        <v>442</v>
      </c>
      <c r="C305" s="189"/>
      <c r="D305" s="190"/>
      <c r="E305" s="188">
        <v>8732000</v>
      </c>
      <c r="G305" s="187" t="s">
        <v>219</v>
      </c>
      <c r="H305" s="60" t="str">
        <f>VLOOKUP(E305,'All Schools 25-26 Detail'!$B$6:$C$250,2,FALSE)</f>
        <v>Trumpington Meadows Primary School</v>
      </c>
      <c r="J305" s="60" t="str">
        <f>VLOOKUP(E305,'All Schools 24-25 Detail'!$B$6:$C$250,2,FALSE)</f>
        <v>Trumpington Meadows Primary School</v>
      </c>
      <c r="K305" s="60" t="str">
        <f>IF(H305=J305,"ok","check")</f>
        <v>ok</v>
      </c>
    </row>
    <row r="306" spans="1:11" hidden="1">
      <c r="A306" s="188">
        <v>8732051</v>
      </c>
      <c r="B306" s="189" t="s">
        <v>443</v>
      </c>
      <c r="C306" s="189"/>
      <c r="D306" s="190"/>
      <c r="E306" s="188">
        <v>8732051</v>
      </c>
      <c r="G306" s="187" t="s">
        <v>219</v>
      </c>
      <c r="H306" s="60" t="str">
        <f>VLOOKUP(E306,'All Schools 25-26 Detail'!$B$6:$C$250,2,FALSE)</f>
        <v>Trumpington Park Primary School</v>
      </c>
      <c r="J306" s="60" t="str">
        <f>VLOOKUP(E306,'All Schools 24-25 Detail'!$B$6:$C$250,2,FALSE)</f>
        <v>Trumpington Park Primary School</v>
      </c>
      <c r="K306" s="60" t="str">
        <f>IF(H306=J306,"ok","check")</f>
        <v>ok</v>
      </c>
    </row>
    <row r="307" spans="1:11" hidden="1">
      <c r="A307" s="188">
        <v>8732034</v>
      </c>
      <c r="B307" s="189" t="s">
        <v>444</v>
      </c>
      <c r="C307" s="189"/>
      <c r="D307" s="190"/>
      <c r="E307" s="188">
        <v>8732034</v>
      </c>
      <c r="G307" s="187" t="s">
        <v>219</v>
      </c>
      <c r="H307" s="60" t="str">
        <f>VLOOKUP(E307,'All Schools 25-26 Detail'!$B$6:$C$250,2,FALSE)</f>
        <v>University of Cambridge Primary School</v>
      </c>
      <c r="J307" s="60" t="str">
        <f>VLOOKUP(E307,'All Schools 24-25 Detail'!$B$6:$C$250,2,FALSE)</f>
        <v>University of Cambridge Primary School</v>
      </c>
      <c r="K307" s="60" t="str">
        <f>IF(H307=J307,"ok","check")</f>
        <v>ok</v>
      </c>
    </row>
    <row r="308" spans="1:11" hidden="1">
      <c r="A308" s="240">
        <v>8732226</v>
      </c>
      <c r="B308" s="237" t="s">
        <v>445</v>
      </c>
      <c r="C308" s="189"/>
      <c r="D308" s="190"/>
      <c r="E308" s="240">
        <v>8732226</v>
      </c>
      <c r="G308" s="187" t="s">
        <v>219</v>
      </c>
      <c r="H308" s="60" t="str">
        <f>VLOOKUP(E308,'All Schools 25-26 Detail'!$B$6:$C$250,2,FALSE)</f>
        <v>Upwood Primary Academy</v>
      </c>
      <c r="J308" s="60" t="str">
        <f>VLOOKUP(E308,'All Schools 24-25 Detail'!$B$6:$C$250,2,FALSE)</f>
        <v>Upwood Primary Academy</v>
      </c>
      <c r="K308" s="60" t="str">
        <f>IF(H308=J308,"ok","check")</f>
        <v>ok</v>
      </c>
    </row>
    <row r="309" spans="1:11" hidden="1">
      <c r="A309" s="188">
        <v>8732256</v>
      </c>
      <c r="B309" s="189" t="s">
        <v>447</v>
      </c>
      <c r="C309" s="189"/>
      <c r="D309" s="190"/>
      <c r="E309" s="188">
        <v>8732256</v>
      </c>
      <c r="G309" s="187" t="s">
        <v>219</v>
      </c>
      <c r="H309" s="60" t="str">
        <f>VLOOKUP(E309,'All Schools 25-26 Detail'!$B$6:$C$250,2,FALSE)</f>
        <v>Warboys Primary Academy</v>
      </c>
      <c r="J309" s="60" t="str">
        <f>VLOOKUP(E309,'All Schools 24-25 Detail'!$B$6:$C$250,2,FALSE)</f>
        <v>Warboys Primary Academy</v>
      </c>
      <c r="K309" s="60" t="str">
        <f>IF(H309=J309,"ok","check")</f>
        <v>ok</v>
      </c>
    </row>
    <row r="310" spans="1:11" hidden="1">
      <c r="A310" s="188">
        <v>8732048</v>
      </c>
      <c r="B310" s="189" t="s">
        <v>448</v>
      </c>
      <c r="C310" s="189"/>
      <c r="D310" s="190"/>
      <c r="E310" s="188">
        <v>8732048</v>
      </c>
      <c r="G310" s="187" t="s">
        <v>219</v>
      </c>
      <c r="H310" s="60" t="str">
        <f>VLOOKUP(E310,'All Schools 25-26 Detail'!$B$6:$C$250,2,FALSE)</f>
        <v>Waterbeach Community Primary School</v>
      </c>
      <c r="J310" s="60" t="str">
        <f>VLOOKUP(E310,'All Schools 24-25 Detail'!$B$6:$C$250,2,FALSE)</f>
        <v>Waterbeach Community Primary School</v>
      </c>
      <c r="K310" s="60" t="str">
        <f>IF(H310=J310,"ok","check")</f>
        <v>ok</v>
      </c>
    </row>
    <row r="311" spans="1:11" hidden="1">
      <c r="A311" s="188">
        <v>8732232</v>
      </c>
      <c r="B311" s="189" t="s">
        <v>449</v>
      </c>
      <c r="C311" s="189"/>
      <c r="D311" s="190"/>
      <c r="E311" s="188">
        <v>8732232</v>
      </c>
      <c r="G311" s="187" t="s">
        <v>219</v>
      </c>
      <c r="H311" s="60" t="str">
        <f>VLOOKUP(E311,'All Schools 25-26 Detail'!$B$6:$C$250,2,FALSE)</f>
        <v>Westfield Junior School</v>
      </c>
      <c r="J311" s="60" t="str">
        <f>VLOOKUP(E311,'All Schools 24-25 Detail'!$B$6:$C$250,2,FALSE)</f>
        <v>Westfield Junior School</v>
      </c>
      <c r="K311" s="60" t="str">
        <f>IF(H311=J311,"ok","check")</f>
        <v>ok</v>
      </c>
    </row>
    <row r="312" spans="1:11" hidden="1">
      <c r="A312" s="188">
        <v>8732079</v>
      </c>
      <c r="B312" s="189" t="s">
        <v>450</v>
      </c>
      <c r="C312" s="189"/>
      <c r="D312" s="190"/>
      <c r="E312" s="188">
        <v>8732079</v>
      </c>
      <c r="G312" s="187" t="s">
        <v>219</v>
      </c>
      <c r="H312" s="60" t="str">
        <f>VLOOKUP(E312,'All Schools 25-26 Detail'!$B$6:$C$250,2,FALSE)</f>
        <v>Westwood Primary School</v>
      </c>
      <c r="J312" s="60" t="str">
        <f>VLOOKUP(E312,'All Schools 24-25 Detail'!$B$6:$C$250,2,FALSE)</f>
        <v>Westwood Primary School</v>
      </c>
      <c r="K312" s="60" t="str">
        <f>IF(H312=J312,"ok","check")</f>
        <v>ok</v>
      </c>
    </row>
    <row r="313" spans="1:11" hidden="1">
      <c r="A313" s="188">
        <v>8733392</v>
      </c>
      <c r="B313" s="189" t="s">
        <v>451</v>
      </c>
      <c r="C313" s="189"/>
      <c r="D313" s="190"/>
      <c r="E313" s="188">
        <v>8733392</v>
      </c>
      <c r="G313" s="187" t="s">
        <v>219</v>
      </c>
      <c r="H313" s="60" t="str">
        <f>VLOOKUP(E313,'All Schools 25-26 Detail'!$B$6:$C$250,2,FALSE)</f>
        <v>Wheatfields Primary School</v>
      </c>
      <c r="J313" s="60" t="str">
        <f>VLOOKUP(E313,'All Schools 24-25 Detail'!$B$6:$C$250,2,FALSE)</f>
        <v>Wheatfields Primary School</v>
      </c>
      <c r="K313" s="60" t="str">
        <f>IF(H313=J313,"ok","check")</f>
        <v>ok</v>
      </c>
    </row>
    <row r="314" spans="1:11" hidden="1">
      <c r="A314" s="188">
        <v>8733054</v>
      </c>
      <c r="B314" s="189" t="s">
        <v>172</v>
      </c>
      <c r="C314" s="189"/>
      <c r="D314" s="190"/>
      <c r="E314" s="188">
        <v>8733054</v>
      </c>
      <c r="G314" s="187" t="s">
        <v>219</v>
      </c>
      <c r="H314" s="60" t="str">
        <f>VLOOKUP(E314,'All Schools 25-26 Detail'!$B$6:$C$250,2,FALSE)</f>
        <v>Wilburton CofE Primary School</v>
      </c>
      <c r="J314" s="60" t="str">
        <f>VLOOKUP(E314,'All Schools 24-25 Detail'!$B$6:$C$250,2,FALSE)</f>
        <v>Wilburton CofE Primary School</v>
      </c>
      <c r="K314" s="60" t="str">
        <f>IF(H314=J314,"ok","check")</f>
        <v>ok</v>
      </c>
    </row>
    <row r="315" spans="1:11" hidden="1">
      <c r="A315" s="188">
        <v>8732027</v>
      </c>
      <c r="B315" s="189" t="s">
        <v>452</v>
      </c>
      <c r="C315" s="189"/>
      <c r="D315" s="190"/>
      <c r="E315" s="188">
        <v>8732027</v>
      </c>
      <c r="G315" s="187" t="s">
        <v>219</v>
      </c>
      <c r="H315" s="60" t="str">
        <f>VLOOKUP(E315,'All Schools 25-26 Detail'!$B$6:$C$250,2,FALSE)</f>
        <v>William de Yaxley Church of England Academy</v>
      </c>
      <c r="J315" s="60" t="str">
        <f>VLOOKUP(E315,'All Schools 24-25 Detail'!$B$6:$C$250,2,FALSE)</f>
        <v>William de Yaxley Church of England Academy</v>
      </c>
      <c r="K315" s="60" t="str">
        <f>IF(H315=J315,"ok","check")</f>
        <v>ok</v>
      </c>
    </row>
    <row r="316" spans="1:11" hidden="1">
      <c r="A316" s="188">
        <v>8733032</v>
      </c>
      <c r="B316" s="189" t="s">
        <v>453</v>
      </c>
      <c r="C316" s="189"/>
      <c r="D316" s="190"/>
      <c r="E316" s="188">
        <v>8733032</v>
      </c>
      <c r="G316" s="187" t="s">
        <v>219</v>
      </c>
      <c r="H316" s="60" t="str">
        <f>VLOOKUP(E316,'All Schools 25-26 Detail'!$B$6:$C$250,2,FALSE)</f>
        <v>William Westley Church of England VC Primary School</v>
      </c>
      <c r="J316" s="60" t="str">
        <f>VLOOKUP(E316,'All Schools 24-25 Detail'!$B$6:$C$250,2,FALSE)</f>
        <v>William Westley Church of England VC Primary School</v>
      </c>
      <c r="K316" s="60" t="str">
        <f>IF(H316=J316,"ok","check")</f>
        <v>ok</v>
      </c>
    </row>
    <row r="317" spans="1:11" hidden="1">
      <c r="A317" s="188">
        <v>8732054</v>
      </c>
      <c r="B317" s="189" t="s">
        <v>454</v>
      </c>
      <c r="C317" s="189"/>
      <c r="D317" s="190"/>
      <c r="E317" s="188">
        <v>8732054</v>
      </c>
      <c r="G317" s="187" t="s">
        <v>219</v>
      </c>
      <c r="H317" s="60" t="str">
        <f>VLOOKUP(E317,'All Schools 25-26 Detail'!$B$6:$C$250,2,FALSE)</f>
        <v>Willingham Primary School</v>
      </c>
      <c r="J317" s="60" t="str">
        <f>VLOOKUP(E317,'All Schools 24-25 Detail'!$B$6:$C$250,2,FALSE)</f>
        <v>Willingham Primary School</v>
      </c>
      <c r="K317" s="60" t="str">
        <f>IF(H317=J317,"ok","check")</f>
        <v>ok</v>
      </c>
    </row>
    <row r="318" spans="1:11" hidden="1">
      <c r="A318" s="188">
        <v>8732005</v>
      </c>
      <c r="B318" s="189" t="s">
        <v>455</v>
      </c>
      <c r="C318" s="189"/>
      <c r="D318" s="190"/>
      <c r="E318" s="188">
        <v>8732005</v>
      </c>
      <c r="G318" s="187" t="s">
        <v>219</v>
      </c>
      <c r="H318" s="60" t="str">
        <f>VLOOKUP(E318,'All Schools 25-26 Detail'!$B$6:$C$250,2,FALSE)</f>
        <v>Winhills Primary Academy</v>
      </c>
      <c r="J318" s="60" t="str">
        <f>VLOOKUP(E318,'All Schools 24-25 Detail'!$B$6:$C$250,2,FALSE)</f>
        <v>Winhills Primary Academy</v>
      </c>
      <c r="K318" s="60" t="str">
        <f>IF(H318=J318,"ok","check")</f>
        <v>ok</v>
      </c>
    </row>
    <row r="319" spans="1:11" hidden="1">
      <c r="A319" s="188">
        <v>8732073</v>
      </c>
      <c r="B319" s="189" t="s">
        <v>456</v>
      </c>
      <c r="C319" s="189"/>
      <c r="D319" s="190"/>
      <c r="E319" s="188">
        <v>8732073</v>
      </c>
      <c r="G319" s="187" t="s">
        <v>648</v>
      </c>
      <c r="H319" s="60" t="str">
        <f>VLOOKUP(E319,'All Schools 25-26 Detail'!$B$6:$C$250,2,FALSE)</f>
        <v>Wintringham Primary Academy</v>
      </c>
      <c r="J319" s="60" t="str">
        <f>VLOOKUP(E319,'All Schools 24-25 Detail'!$B$6:$C$250,2,FALSE)</f>
        <v>Wintringham Primary Academy</v>
      </c>
      <c r="K319" s="60" t="str">
        <f>IF(H319=J319,"ok","check")</f>
        <v>ok</v>
      </c>
    </row>
    <row r="320" spans="1:11" hidden="1">
      <c r="A320" s="240">
        <v>8734017</v>
      </c>
      <c r="B320" s="237" t="s">
        <v>626</v>
      </c>
      <c r="C320" s="189"/>
      <c r="D320" s="190"/>
      <c r="E320" s="240">
        <v>8734017</v>
      </c>
      <c r="G320" s="187" t="s">
        <v>648</v>
      </c>
      <c r="H320" s="60" t="str">
        <f>VLOOKUP(E320,'All Schools 25-26 Detail'!$B$6:$C$250,2,FALSE)</f>
        <v>The Wisbech Academy</v>
      </c>
      <c r="J320" s="60" t="str">
        <f>VLOOKUP(E320,'All Schools 24-25 Detail'!$B$6:$C$250,2,FALSE)</f>
        <v>The Wisbech Academy</v>
      </c>
      <c r="K320" s="60" t="str">
        <f>IF(H320=J320,"ok","check")</f>
        <v>ok</v>
      </c>
    </row>
    <row r="321" spans="1:11" hidden="1">
      <c r="A321" s="188">
        <v>8732040</v>
      </c>
      <c r="B321" s="189" t="s">
        <v>458</v>
      </c>
      <c r="C321" s="189"/>
      <c r="D321" s="190"/>
      <c r="E321" s="188">
        <v>8732040</v>
      </c>
      <c r="G321" s="187" t="s">
        <v>219</v>
      </c>
      <c r="H321" s="60" t="str">
        <f>VLOOKUP(E321,'All Schools 25-26 Detail'!$B$6:$C$250,2,FALSE)</f>
        <v>Wisbech St Mary CofE Academy</v>
      </c>
      <c r="J321" s="60" t="str">
        <f>VLOOKUP(E321,'All Schools 24-25 Detail'!$B$6:$C$250,2,FALSE)</f>
        <v>Wisbech St Mary CofE Academy</v>
      </c>
      <c r="K321" s="60" t="str">
        <f>IF(H321=J321,"ok","check")</f>
        <v>ok</v>
      </c>
    </row>
    <row r="322" spans="1:11" hidden="1">
      <c r="A322" s="188">
        <v>8734055</v>
      </c>
      <c r="B322" s="189" t="s">
        <v>459</v>
      </c>
      <c r="C322" s="189"/>
      <c r="D322" s="190"/>
      <c r="E322" s="188">
        <v>8734055</v>
      </c>
      <c r="G322" s="187" t="s">
        <v>219</v>
      </c>
      <c r="H322" s="60" t="str">
        <f>VLOOKUP(E322,'All Schools 25-26 Detail'!$B$6:$C$250,2,FALSE)</f>
        <v>Witchford Village College</v>
      </c>
      <c r="J322" s="60" t="str">
        <f>VLOOKUP(E322,'All Schools 24-25 Detail'!$B$6:$C$250,2,FALSE)</f>
        <v>Witchford Village College</v>
      </c>
      <c r="K322" s="60" t="str">
        <f>IF(H322=J322,"ok","check")</f>
        <v>ok</v>
      </c>
    </row>
    <row r="323" spans="1:11" hidden="1">
      <c r="A323" s="188">
        <v>8732240</v>
      </c>
      <c r="B323" s="189" t="s">
        <v>460</v>
      </c>
      <c r="C323" s="189"/>
      <c r="D323" s="190"/>
      <c r="E323" s="188">
        <v>8732240</v>
      </c>
      <c r="G323" s="187" t="s">
        <v>219</v>
      </c>
      <c r="H323" s="60" t="str">
        <f>VLOOKUP(E323,'All Schools 25-26 Detail'!$B$6:$C$250,2,FALSE)</f>
        <v>Wyton on the Hill Community Primary School</v>
      </c>
      <c r="J323" s="60" t="str">
        <f>VLOOKUP(E323,'All Schools 24-25 Detail'!$B$6:$C$250,2,FALSE)</f>
        <v>Wyton on the Hill Community Primary School</v>
      </c>
      <c r="K323" s="60" t="str">
        <f>IF(H323=J323,"ok","check")</f>
        <v>ok</v>
      </c>
    </row>
    <row r="324" spans="1:11" hidden="1">
      <c r="A324" s="188">
        <v>8732254</v>
      </c>
      <c r="B324" s="189" t="s">
        <v>461</v>
      </c>
      <c r="C324" s="189"/>
      <c r="D324" s="190"/>
      <c r="E324" s="188">
        <v>8732254</v>
      </c>
      <c r="G324" s="187" t="s">
        <v>219</v>
      </c>
      <c r="H324" s="60" t="str">
        <f>VLOOKUP(E324,'All Schools 25-26 Detail'!$B$6:$C$250,2,FALSE)</f>
        <v>Yaxley Infant School</v>
      </c>
      <c r="J324" s="60" t="str">
        <f>VLOOKUP(E324,'All Schools 24-25 Detail'!$B$6:$C$250,2,FALSE)</f>
        <v>Yaxley Infant School</v>
      </c>
      <c r="K324" s="60" t="str">
        <f>IF(H324=J324,"ok","check")</f>
        <v>ok</v>
      </c>
    </row>
    <row r="325" spans="1:1" hidden="1">
      <c r="A325"/>
    </row>
  </sheetData>
  <sheetProtection sheet="1" objects="1" scenarios="1"/>
  <sortState ref="B80:E324">
    <sortCondition ref="B80:B324"/>
  </sortState>
  <mergeCells count="13">
    <mergeCell ref="B39:C39"/>
    <mergeCell ref="A51:A52"/>
    <mergeCell ref="B57:H61"/>
    <mergeCell ref="D3:H4"/>
    <mergeCell ref="J7:K7"/>
    <mergeCell ref="C11:C17"/>
    <mergeCell ref="J19:J20"/>
    <mergeCell ref="K19:K20"/>
    <mergeCell ref="J21:K25"/>
    <mergeCell ref="C24:C31"/>
    <mergeCell ref="G28:G29"/>
    <mergeCell ref="H28:H29"/>
    <mergeCell ref="B38:C38"/>
  </mergeCells>
  <conditionalFormatting sqref="B57:H61">
    <cfRule type="expression" dxfId="1" priority="1">
      <formula>#REF!&lt;&gt;"Academy"</formula>
    </cfRule>
  </conditionalFormatting>
  <conditionalFormatting sqref="D3:H4">
    <cfRule type="expression" dxfId="0" priority="2">
      <formula>#REF!&lt;&gt;"Academy"</formula>
    </cfRule>
  </conditionalFormatting>
  <dataValidations count="1">
    <dataValidation type="list" allowBlank="1" showInputMessage="1" showErrorMessage="1" sqref="B4">
      <formula1>$B$79:$B$324</formula1>
    </dataValidation>
  </dataValidations>
  <pageMargins left="0.7" right="0.7" top="0.75" bottom="0.75" header="0.3" footer="0.3"/>
  <pageSetup paperSize="9" scale="42"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pageSetUpPr fitToPage="1"/>
  </sheetPr>
  <dimension ref="A1:X302"/>
  <sheetViews>
    <sheetView topLeftCell="A1" zoomScale="85" view="normal" workbookViewId="0">
      <pane xSplit="2" ySplit="7" topLeftCell="H219" activePane="bottomRight" state="frozen"/>
      <selection pane="bottomRight" activeCell="B5" sqref="B5"/>
    </sheetView>
  </sheetViews>
  <sheetFormatPr defaultColWidth="9.140625" defaultRowHeight="14.25" outlineLevelCol="1"/>
  <cols>
    <col min="1" max="1" width="9.41796875" style="6" bestFit="1" customWidth="1"/>
    <col min="2" max="2" width="63.140625" style="6" customWidth="1"/>
    <col min="3" max="3" width="16.140625" style="6" hidden="1" customWidth="1"/>
    <col min="4" max="4" width="28.27734375" style="6" hidden="1" customWidth="1" outlineLevel="1"/>
    <col min="5" max="5" width="28.7109375" style="6" hidden="1" customWidth="1" outlineLevel="1"/>
    <col min="6" max="6" width="12.41796875" style="6" hidden="1" customWidth="1" outlineLevel="1"/>
    <col min="7" max="7" width="13" style="6" hidden="1" customWidth="1" outlineLevel="1"/>
    <col min="8" max="8" width="1.84765625" style="7" customWidth="1" collapsed="1"/>
    <col min="9" max="9" width="13.27734375" style="6" customWidth="1"/>
    <col min="10" max="10" width="19" style="6" customWidth="1"/>
    <col min="11" max="11" width="11.27734375" style="6" bestFit="1" customWidth="1"/>
    <col min="12" max="12" width="1.84765625" style="7" customWidth="1"/>
    <col min="13" max="13" width="15.5703125" style="6" customWidth="1"/>
    <col min="14" max="14" width="16.140625" style="6" customWidth="1"/>
    <col min="15" max="16" width="19" style="6" customWidth="1"/>
    <col min="17" max="17" width="1.84765625" style="6" customWidth="1"/>
    <col min="18" max="18" width="15" style="6" customWidth="1"/>
    <col min="19" max="19" width="12.5703125" style="6" customWidth="1"/>
    <col min="20" max="20" width="8.5703125" style="6" customWidth="1"/>
    <col min="21" max="21" width="9.27734375" style="8" customWidth="1"/>
    <col min="22" max="22" width="10" style="8" customWidth="1"/>
    <col min="23" max="23" width="66.7109375" style="6" bestFit="1" customWidth="1"/>
    <col min="24" max="16384" width="9.140625" style="6" customWidth="1"/>
  </cols>
  <sheetData>
    <row r="1" spans="1:20" ht="18">
      <c r="A1" s="64"/>
      <c r="B1" s="64" t="s">
        <v>662</v>
      </c>
      <c r="H1" s="6"/>
      <c r="I1" s="8"/>
      <c r="K1" s="8"/>
      <c r="L1" s="8"/>
      <c r="M1" s="8"/>
      <c r="N1" s="8"/>
      <c r="O1" s="8"/>
      <c r="P1" s="8"/>
      <c r="Q1" s="8"/>
      <c r="R1" s="8"/>
      <c r="S1" s="8"/>
      <c r="T1" s="8"/>
    </row>
    <row r="2" spans="1:20" ht="15">
      <c r="A2" s="9"/>
      <c r="B2" s="42" t="s">
        <v>462</v>
      </c>
      <c r="C2" s="42"/>
      <c r="H2" s="6"/>
      <c r="I2" s="8"/>
      <c r="K2" s="8"/>
      <c r="L2" s="8"/>
      <c r="M2" s="8"/>
      <c r="N2" s="8"/>
      <c r="O2" s="8"/>
      <c r="P2" s="8"/>
      <c r="Q2" s="8"/>
      <c r="R2" s="8"/>
      <c r="S2" s="8"/>
      <c r="T2" s="8"/>
    </row>
    <row r="3" spans="1:22" ht="15">
      <c r="A3" s="9"/>
      <c r="B3" s="42" t="s">
        <v>614</v>
      </c>
      <c r="C3" s="42"/>
      <c r="D3" s="42"/>
      <c r="E3" s="42"/>
      <c r="F3" s="42"/>
      <c r="G3" s="42"/>
      <c r="H3" s="42"/>
      <c r="I3" s="42"/>
      <c r="J3" s="42"/>
      <c r="K3" s="42"/>
      <c r="L3" s="42"/>
      <c r="M3" s="42"/>
      <c r="N3" s="42"/>
      <c r="O3" s="42"/>
      <c r="P3" s="42"/>
      <c r="Q3" s="42"/>
      <c r="R3" s="42"/>
      <c r="S3" s="42"/>
      <c r="T3" s="42"/>
      <c r="U3" s="42"/>
      <c r="V3" s="42"/>
    </row>
    <row r="4" spans="1:22" ht="15">
      <c r="A4" s="9"/>
      <c r="B4" s="42" t="s">
        <v>615</v>
      </c>
      <c r="C4" s="42"/>
      <c r="D4" s="42"/>
      <c r="E4" s="42"/>
      <c r="F4" s="42"/>
      <c r="G4" s="42"/>
      <c r="H4" s="42"/>
      <c r="I4" s="42"/>
      <c r="J4" s="42"/>
      <c r="K4" s="42"/>
      <c r="L4" s="42"/>
      <c r="M4" s="42"/>
      <c r="N4" s="42"/>
      <c r="O4" s="42"/>
      <c r="P4" s="42"/>
      <c r="Q4" s="42"/>
      <c r="R4" s="42"/>
      <c r="S4" s="42"/>
      <c r="T4" s="42"/>
      <c r="U4" s="42"/>
      <c r="V4" s="42"/>
    </row>
    <row r="5" spans="2:22" ht="15" customHeight="1">
      <c r="B5" s="220"/>
      <c r="C5" s="208"/>
      <c r="D5" s="208"/>
      <c r="E5" s="208"/>
      <c r="F5" s="208"/>
      <c r="G5" s="208"/>
      <c r="H5" s="208"/>
      <c r="I5" s="208"/>
      <c r="J5" s="208"/>
      <c r="K5" s="208"/>
      <c r="L5" s="208"/>
      <c r="M5" s="767" t="s">
        <v>616</v>
      </c>
      <c r="N5" s="768"/>
      <c r="O5" s="768"/>
      <c r="P5" s="768"/>
      <c r="Q5" s="208"/>
      <c r="R5" s="769" t="s">
        <v>630</v>
      </c>
      <c r="S5" s="770"/>
      <c r="T5" s="770"/>
      <c r="U5" s="770"/>
      <c r="V5" s="770"/>
    </row>
    <row r="6" spans="1:22" s="12" customFormat="1" ht="105" customHeight="1">
      <c r="A6" s="10" t="s">
        <v>463</v>
      </c>
      <c r="B6" s="10" t="s">
        <v>464</v>
      </c>
      <c r="C6" s="10" t="s">
        <v>465</v>
      </c>
      <c r="D6" s="10" t="s">
        <v>466</v>
      </c>
      <c r="E6" s="10" t="s">
        <v>467</v>
      </c>
      <c r="F6" s="10" t="s">
        <v>468</v>
      </c>
      <c r="G6" s="10" t="s">
        <v>617</v>
      </c>
      <c r="H6" s="11"/>
      <c r="I6" s="10" t="s">
        <v>618</v>
      </c>
      <c r="J6" s="10" t="s">
        <v>619</v>
      </c>
      <c r="K6" s="10" t="s">
        <v>469</v>
      </c>
      <c r="L6" s="11"/>
      <c r="M6" s="510" t="s">
        <v>620</v>
      </c>
      <c r="N6" s="510" t="s">
        <v>621</v>
      </c>
      <c r="O6" s="510" t="s">
        <v>622</v>
      </c>
      <c r="P6" s="510" t="s">
        <v>623</v>
      </c>
      <c r="Q6" s="521"/>
      <c r="R6" s="522" t="s">
        <v>627</v>
      </c>
      <c r="S6" s="771" t="s">
        <v>628</v>
      </c>
      <c r="T6" s="771"/>
      <c r="U6" s="772" t="s">
        <v>629</v>
      </c>
      <c r="V6" s="773"/>
    </row>
    <row r="7" spans="1:22" s="15" customFormat="1" ht="15">
      <c r="A7" s="13"/>
      <c r="B7" s="13"/>
      <c r="C7" s="13"/>
      <c r="D7" s="13"/>
      <c r="E7" s="13"/>
      <c r="F7" s="13"/>
      <c r="G7" s="13"/>
      <c r="H7" s="14"/>
      <c r="I7" s="13"/>
      <c r="J7" s="13"/>
      <c r="K7" s="13"/>
      <c r="L7" s="14"/>
      <c r="M7" s="511" t="s">
        <v>470</v>
      </c>
      <c r="N7" s="511" t="s">
        <v>470</v>
      </c>
      <c r="O7" s="511" t="s">
        <v>470</v>
      </c>
      <c r="P7" s="511" t="s">
        <v>470</v>
      </c>
      <c r="Q7" s="523"/>
      <c r="R7" s="524" t="s">
        <v>470</v>
      </c>
      <c r="S7" s="525" t="s">
        <v>470</v>
      </c>
      <c r="T7" s="525" t="s">
        <v>471</v>
      </c>
      <c r="U7" s="524" t="s">
        <v>470</v>
      </c>
      <c r="V7" s="525" t="s">
        <v>471</v>
      </c>
    </row>
    <row r="8" spans="1:22" s="526" customFormat="1" ht="15">
      <c r="A8" s="512"/>
      <c r="B8" s="512"/>
      <c r="C8" s="512"/>
      <c r="D8" s="512"/>
      <c r="E8" s="512"/>
      <c r="F8" s="513">
        <v>6271352.0959555618</v>
      </c>
      <c r="G8" s="513">
        <v>6099753.4923776817</v>
      </c>
      <c r="H8" s="21"/>
      <c r="I8" s="514">
        <v>85056.5</v>
      </c>
      <c r="J8" s="514">
        <v>84920</v>
      </c>
      <c r="K8" s="515">
        <v>-136.50000000000006</v>
      </c>
      <c r="L8" s="21"/>
      <c r="M8" s="516">
        <v>473785163.04</v>
      </c>
      <c r="N8" s="516">
        <v>34778729.5745</v>
      </c>
      <c r="O8" s="516">
        <v>508563892.61450034</v>
      </c>
      <c r="P8" s="516">
        <v>5905.39865287832</v>
      </c>
      <c r="Q8" s="21"/>
      <c r="R8" s="527">
        <v>514298956.00000006</v>
      </c>
      <c r="S8" s="527">
        <v>5735063.3855001824</v>
      </c>
      <c r="T8" s="528">
        <v>0.01127697712870751</v>
      </c>
      <c r="U8" s="529">
        <v>5984.4465674472722</v>
      </c>
      <c r="V8" s="530">
        <v>0.013385703356440471</v>
      </c>
    </row>
    <row r="9" spans="1:23" ht="15">
      <c r="A9" s="16">
        <v>8734603</v>
      </c>
      <c r="B9" s="17" t="s">
        <v>220</v>
      </c>
      <c r="C9" s="17" t="s">
        <v>39</v>
      </c>
      <c r="D9" s="17" t="s">
        <v>472</v>
      </c>
      <c r="E9" s="17" t="s">
        <v>473</v>
      </c>
      <c r="F9" s="18">
        <v>32768</v>
      </c>
      <c r="G9" s="18">
        <v>34944</v>
      </c>
      <c r="H9" s="19"/>
      <c r="I9" s="248">
        <v>948</v>
      </c>
      <c r="J9" s="249">
        <v>978</v>
      </c>
      <c r="K9" s="20">
        <v>30</v>
      </c>
      <c r="L9" s="21"/>
      <c r="M9" s="517">
        <v>6005535.72</v>
      </c>
      <c r="N9" s="517">
        <v>467667.5349</v>
      </c>
      <c r="O9" s="518">
        <v>6473203.2549</v>
      </c>
      <c r="P9" s="519">
        <v>6793.7080747890295</v>
      </c>
      <c r="Q9" s="37"/>
      <c r="R9" s="531">
        <v>6757245.535307426</v>
      </c>
      <c r="S9" s="532">
        <v>284042.28040742595</v>
      </c>
      <c r="T9" s="533">
        <v>0.04387970981637497</v>
      </c>
      <c r="U9" s="534">
        <v>6873.5189522570818</v>
      </c>
      <c r="V9" s="533">
        <v>0.011747763752791317</v>
      </c>
      <c r="W9" s="221"/>
    </row>
    <row r="10" spans="1:23" ht="15">
      <c r="A10" s="16">
        <v>8733373</v>
      </c>
      <c r="B10" s="17" t="s">
        <v>221</v>
      </c>
      <c r="C10" s="17" t="s">
        <v>38</v>
      </c>
      <c r="D10" s="17" t="s">
        <v>472</v>
      </c>
      <c r="E10" s="17" t="s">
        <v>473</v>
      </c>
      <c r="F10" s="18">
        <v>3008.6919999999996</v>
      </c>
      <c r="G10" s="18">
        <v>2694.6</v>
      </c>
      <c r="H10" s="19"/>
      <c r="I10" s="248">
        <v>105</v>
      </c>
      <c r="J10" s="249">
        <v>103</v>
      </c>
      <c r="K10" s="20">
        <v>-2</v>
      </c>
      <c r="L10" s="21"/>
      <c r="M10" s="517">
        <v>573012.44</v>
      </c>
      <c r="N10" s="517">
        <v>40739.7898</v>
      </c>
      <c r="O10" s="518">
        <v>613752.2298</v>
      </c>
      <c r="P10" s="519">
        <v>5816.6051219047613</v>
      </c>
      <c r="Q10" s="37"/>
      <c r="R10" s="531">
        <v>611088.27476091008</v>
      </c>
      <c r="S10" s="532">
        <v>-2663.9550390898949</v>
      </c>
      <c r="T10" s="533">
        <v>-0.0043404405063554446</v>
      </c>
      <c r="U10" s="534">
        <v>5906.7347064166033</v>
      </c>
      <c r="V10" s="533">
        <v>0.015495221460439685</v>
      </c>
      <c r="W10" s="221"/>
    </row>
    <row r="11" spans="1:23" ht="15">
      <c r="A11" s="16">
        <v>8733061</v>
      </c>
      <c r="B11" s="17" t="s">
        <v>222</v>
      </c>
      <c r="C11" s="17" t="s">
        <v>38</v>
      </c>
      <c r="D11" s="17" t="s">
        <v>472</v>
      </c>
      <c r="E11" s="17" t="s">
        <v>474</v>
      </c>
      <c r="F11" s="18">
        <v>30088.16</v>
      </c>
      <c r="G11" s="18">
        <v>28392</v>
      </c>
      <c r="H11" s="19"/>
      <c r="I11" s="248">
        <v>202</v>
      </c>
      <c r="J11" s="249">
        <v>209</v>
      </c>
      <c r="K11" s="20">
        <v>7</v>
      </c>
      <c r="L11" s="21"/>
      <c r="M11" s="517">
        <v>995371.84</v>
      </c>
      <c r="N11" s="517">
        <v>71411.1647</v>
      </c>
      <c r="O11" s="518">
        <v>1066783.0047</v>
      </c>
      <c r="P11" s="519">
        <v>5132.1526965346529</v>
      </c>
      <c r="Q11" s="37"/>
      <c r="R11" s="531">
        <v>1104994.1828382344</v>
      </c>
      <c r="S11" s="532">
        <v>38211.17813823442</v>
      </c>
      <c r="T11" s="533">
        <v>0.035819072829136551</v>
      </c>
      <c r="U11" s="534">
        <v>5151.2066164508824</v>
      </c>
      <c r="V11" s="533">
        <v>0.0037126564704700045</v>
      </c>
      <c r="W11" s="221"/>
    </row>
    <row r="12" spans="1:23" ht="15">
      <c r="A12" s="16">
        <v>8732087</v>
      </c>
      <c r="B12" s="17" t="s">
        <v>223</v>
      </c>
      <c r="C12" s="17" t="s">
        <v>38</v>
      </c>
      <c r="D12" s="17" t="s">
        <v>475</v>
      </c>
      <c r="E12" s="17" t="s">
        <v>476</v>
      </c>
      <c r="F12" s="18">
        <v>13209.6</v>
      </c>
      <c r="G12" s="18">
        <v>14086.7174</v>
      </c>
      <c r="H12" s="19"/>
      <c r="I12" s="248">
        <v>627</v>
      </c>
      <c r="J12" s="249">
        <v>616</v>
      </c>
      <c r="K12" s="20">
        <v>-11</v>
      </c>
      <c r="L12" s="21"/>
      <c r="M12" s="517">
        <v>2939520.89</v>
      </c>
      <c r="N12" s="517">
        <v>217452.8334</v>
      </c>
      <c r="O12" s="518">
        <v>3156973.7234</v>
      </c>
      <c r="P12" s="519">
        <v>5013.9778682615624</v>
      </c>
      <c r="Q12" s="37"/>
      <c r="R12" s="531">
        <v>3123050.0502231596</v>
      </c>
      <c r="S12" s="532">
        <v>-33923.673176840413</v>
      </c>
      <c r="T12" s="533">
        <v>-0.010745630514879695</v>
      </c>
      <c r="U12" s="534">
        <v>5047.0183974401943</v>
      </c>
      <c r="V12" s="533">
        <v>0.0065896838890690335</v>
      </c>
      <c r="W12" s="221"/>
    </row>
    <row r="13" spans="1:23" ht="15">
      <c r="A13" s="16">
        <v>8732083</v>
      </c>
      <c r="B13" s="17" t="s">
        <v>224</v>
      </c>
      <c r="C13" s="17" t="s">
        <v>38</v>
      </c>
      <c r="D13" s="17" t="s">
        <v>475</v>
      </c>
      <c r="E13" s="17" t="s">
        <v>476</v>
      </c>
      <c r="F13" s="18">
        <v>15188.31</v>
      </c>
      <c r="G13" s="18">
        <v>14500.6406</v>
      </c>
      <c r="H13" s="19"/>
      <c r="I13" s="248">
        <v>107</v>
      </c>
      <c r="J13" s="249">
        <v>109</v>
      </c>
      <c r="K13" s="20">
        <v>2</v>
      </c>
      <c r="L13" s="21"/>
      <c r="M13" s="517">
        <v>673979.58</v>
      </c>
      <c r="N13" s="517">
        <v>45760.824</v>
      </c>
      <c r="O13" s="518">
        <v>719740.404</v>
      </c>
      <c r="P13" s="519">
        <v>6584.599009345794</v>
      </c>
      <c r="Q13" s="37"/>
      <c r="R13" s="531">
        <v>735800.34848709265</v>
      </c>
      <c r="S13" s="532">
        <v>16059.944487092667</v>
      </c>
      <c r="T13" s="533">
        <v>0.022313523595227633</v>
      </c>
      <c r="U13" s="534">
        <v>6617.42851272562</v>
      </c>
      <c r="V13" s="533">
        <v>0.0049858014638749547</v>
      </c>
      <c r="W13" s="221"/>
    </row>
    <row r="14" spans="1:23" ht="15">
      <c r="A14" s="16">
        <v>8733383</v>
      </c>
      <c r="B14" s="17" t="s">
        <v>225</v>
      </c>
      <c r="C14" s="17" t="s">
        <v>38</v>
      </c>
      <c r="D14" s="17" t="s">
        <v>475</v>
      </c>
      <c r="E14" s="17" t="s">
        <v>476</v>
      </c>
      <c r="F14" s="18">
        <v>7526.4</v>
      </c>
      <c r="G14" s="18">
        <v>8026.153</v>
      </c>
      <c r="H14" s="19"/>
      <c r="I14" s="248">
        <v>210</v>
      </c>
      <c r="J14" s="249">
        <v>202</v>
      </c>
      <c r="K14" s="20">
        <v>-8</v>
      </c>
      <c r="L14" s="21"/>
      <c r="M14" s="517">
        <v>1088742.16</v>
      </c>
      <c r="N14" s="517">
        <v>82523.3062</v>
      </c>
      <c r="O14" s="518">
        <v>1171265.4662</v>
      </c>
      <c r="P14" s="519">
        <v>5541.6146009523809</v>
      </c>
      <c r="Q14" s="37"/>
      <c r="R14" s="531">
        <v>1133618.7298240331</v>
      </c>
      <c r="S14" s="532">
        <v>-37646.736375966808</v>
      </c>
      <c r="T14" s="533">
        <v>-0.032141933201621793</v>
      </c>
      <c r="U14" s="534">
        <v>5572.240479326897</v>
      </c>
      <c r="V14" s="533">
        <v>0.0055265262166107236</v>
      </c>
      <c r="W14" s="221"/>
    </row>
    <row r="15" spans="1:23" ht="15">
      <c r="A15" s="16">
        <v>8732118</v>
      </c>
      <c r="B15" s="17" t="s">
        <v>226</v>
      </c>
      <c r="C15" s="17" t="s">
        <v>38</v>
      </c>
      <c r="D15" s="17" t="s">
        <v>477</v>
      </c>
      <c r="E15" s="17" t="s">
        <v>478</v>
      </c>
      <c r="F15" s="18">
        <v>44815.63</v>
      </c>
      <c r="G15" s="18">
        <v>42588</v>
      </c>
      <c r="H15" s="19"/>
      <c r="I15" s="248">
        <v>376</v>
      </c>
      <c r="J15" s="249">
        <v>375</v>
      </c>
      <c r="K15" s="20">
        <v>-1</v>
      </c>
      <c r="L15" s="21"/>
      <c r="M15" s="517">
        <v>1961520.05</v>
      </c>
      <c r="N15" s="517">
        <v>144639.2244</v>
      </c>
      <c r="O15" s="518">
        <v>2106159.2744</v>
      </c>
      <c r="P15" s="519">
        <v>5482.2969265957454</v>
      </c>
      <c r="Q15" s="37"/>
      <c r="R15" s="531">
        <v>2142590.8096436588</v>
      </c>
      <c r="S15" s="532">
        <v>36431.535243658815</v>
      </c>
      <c r="T15" s="533">
        <v>0.017297616417940368</v>
      </c>
      <c r="U15" s="534">
        <v>5600.00749238309</v>
      </c>
      <c r="V15" s="533">
        <v>0.021471030730989115</v>
      </c>
      <c r="W15" s="221"/>
    </row>
    <row r="16" spans="1:23" ht="15">
      <c r="A16" s="16">
        <v>8733000</v>
      </c>
      <c r="B16" s="17" t="s">
        <v>227</v>
      </c>
      <c r="C16" s="17" t="s">
        <v>38</v>
      </c>
      <c r="D16" s="17" t="s">
        <v>479</v>
      </c>
      <c r="E16" s="17" t="s">
        <v>480</v>
      </c>
      <c r="F16" s="18">
        <v>3353.6</v>
      </c>
      <c r="G16" s="18">
        <v>3268.45</v>
      </c>
      <c r="H16" s="19"/>
      <c r="I16" s="248">
        <v>90</v>
      </c>
      <c r="J16" s="249">
        <v>98</v>
      </c>
      <c r="K16" s="20">
        <v>8</v>
      </c>
      <c r="L16" s="21"/>
      <c r="M16" s="517">
        <v>533809.38</v>
      </c>
      <c r="N16" s="517">
        <v>35546.4901</v>
      </c>
      <c r="O16" s="518">
        <v>569355.87010000006</v>
      </c>
      <c r="P16" s="519">
        <v>6288.9141122222227</v>
      </c>
      <c r="Q16" s="37"/>
      <c r="R16" s="531">
        <v>616570.26839337219</v>
      </c>
      <c r="S16" s="532">
        <v>47214.398293372127</v>
      </c>
      <c r="T16" s="533">
        <v>0.082925988424567443</v>
      </c>
      <c r="U16" s="534">
        <v>6258.1818203405328</v>
      </c>
      <c r="V16" s="533">
        <v>-0.0048867405935729127</v>
      </c>
      <c r="W16" s="221"/>
    </row>
    <row r="17" spans="1:23" ht="15">
      <c r="A17" s="16">
        <v>8732058</v>
      </c>
      <c r="B17" s="17" t="s">
        <v>228</v>
      </c>
      <c r="C17" s="17" t="s">
        <v>38</v>
      </c>
      <c r="D17" s="17" t="s">
        <v>479</v>
      </c>
      <c r="E17" s="17" t="s">
        <v>480</v>
      </c>
      <c r="F17" s="18">
        <v>6246.4</v>
      </c>
      <c r="G17" s="18">
        <v>6661.2</v>
      </c>
      <c r="H17" s="19"/>
      <c r="I17" s="248">
        <v>289</v>
      </c>
      <c r="J17" s="249">
        <v>259</v>
      </c>
      <c r="K17" s="20">
        <v>-30</v>
      </c>
      <c r="L17" s="21"/>
      <c r="M17" s="517">
        <v>1338536.4</v>
      </c>
      <c r="N17" s="517">
        <v>93740.8336</v>
      </c>
      <c r="O17" s="518">
        <v>1432277.2336</v>
      </c>
      <c r="P17" s="519">
        <v>4934.3627460207617</v>
      </c>
      <c r="Q17" s="37"/>
      <c r="R17" s="531">
        <v>1321210.6654585304</v>
      </c>
      <c r="S17" s="532">
        <v>-111066.5681414695</v>
      </c>
      <c r="T17" s="533">
        <v>-0.0775454399022359</v>
      </c>
      <c r="U17" s="534">
        <v>5075.4805616159474</v>
      </c>
      <c r="V17" s="533">
        <v>0.028598995018959215</v>
      </c>
      <c r="W17" s="221"/>
    </row>
    <row r="18" spans="1:23" ht="15">
      <c r="A18" s="16">
        <v>8733067</v>
      </c>
      <c r="B18" s="17" t="s">
        <v>229</v>
      </c>
      <c r="C18" s="17" t="s">
        <v>38</v>
      </c>
      <c r="D18" s="17" t="s">
        <v>472</v>
      </c>
      <c r="E18" s="17" t="s">
        <v>474</v>
      </c>
      <c r="F18" s="18">
        <v>17608.46</v>
      </c>
      <c r="G18" s="18">
        <v>15718.5</v>
      </c>
      <c r="H18" s="19"/>
      <c r="I18" s="248">
        <v>140</v>
      </c>
      <c r="J18" s="249">
        <v>145</v>
      </c>
      <c r="K18" s="20">
        <v>5</v>
      </c>
      <c r="L18" s="21"/>
      <c r="M18" s="517">
        <v>724740.05</v>
      </c>
      <c r="N18" s="517">
        <v>50811.2447</v>
      </c>
      <c r="O18" s="518">
        <v>775551.29470000009</v>
      </c>
      <c r="P18" s="519">
        <v>5413.8773907142868</v>
      </c>
      <c r="Q18" s="37"/>
      <c r="R18" s="531">
        <v>795419.35590434913</v>
      </c>
      <c r="S18" s="532">
        <v>19868.06120434904</v>
      </c>
      <c r="T18" s="533">
        <v>0.025617984703428846</v>
      </c>
      <c r="U18" s="534">
        <v>5377.24728209896</v>
      </c>
      <c r="V18" s="533">
        <v>-0.0067659656788965957</v>
      </c>
      <c r="W18" s="221"/>
    </row>
    <row r="19" spans="1:24" s="8" customFormat="1" ht="15">
      <c r="A19" s="16">
        <v>8733001</v>
      </c>
      <c r="B19" s="17" t="s">
        <v>230</v>
      </c>
      <c r="C19" s="17" t="s">
        <v>38</v>
      </c>
      <c r="D19" s="17" t="s">
        <v>479</v>
      </c>
      <c r="E19" s="17" t="s">
        <v>480</v>
      </c>
      <c r="F19" s="18">
        <v>23141.13</v>
      </c>
      <c r="G19" s="18">
        <v>19726.09</v>
      </c>
      <c r="H19" s="19"/>
      <c r="I19" s="248">
        <v>150</v>
      </c>
      <c r="J19" s="249">
        <v>161</v>
      </c>
      <c r="K19" s="20">
        <v>11</v>
      </c>
      <c r="L19" s="21"/>
      <c r="M19" s="517">
        <v>782670.56</v>
      </c>
      <c r="N19" s="517">
        <v>53958.6376</v>
      </c>
      <c r="O19" s="518">
        <v>836629.19760000007</v>
      </c>
      <c r="P19" s="519">
        <v>5423.253784</v>
      </c>
      <c r="Q19" s="37"/>
      <c r="R19" s="531">
        <v>882233.59262812277</v>
      </c>
      <c r="S19" s="532">
        <v>45604.3950281227</v>
      </c>
      <c r="T19" s="533">
        <v>0.054509686201421062</v>
      </c>
      <c r="U19" s="534">
        <v>5357.1894573175332</v>
      </c>
      <c r="V19" s="533">
        <v>-0.012181677146913922</v>
      </c>
      <c r="W19" s="221"/>
      <c r="X19" s="6"/>
    </row>
    <row r="20" spans="1:24" s="8" customFormat="1" ht="15">
      <c r="A20" s="16">
        <v>8733301</v>
      </c>
      <c r="B20" s="17" t="s">
        <v>231</v>
      </c>
      <c r="C20" s="17" t="s">
        <v>38</v>
      </c>
      <c r="D20" s="17" t="s">
        <v>479</v>
      </c>
      <c r="E20" s="17" t="s">
        <v>480</v>
      </c>
      <c r="F20" s="18">
        <v>3105.558</v>
      </c>
      <c r="G20" s="18">
        <v>2719.55</v>
      </c>
      <c r="H20" s="19"/>
      <c r="I20" s="248">
        <v>110</v>
      </c>
      <c r="J20" s="249">
        <v>121</v>
      </c>
      <c r="K20" s="20">
        <v>11</v>
      </c>
      <c r="L20" s="21"/>
      <c r="M20" s="517">
        <v>595017.94</v>
      </c>
      <c r="N20" s="517">
        <v>41605.1709</v>
      </c>
      <c r="O20" s="518">
        <v>636623.1109</v>
      </c>
      <c r="P20" s="519">
        <v>5759.2504809090906</v>
      </c>
      <c r="Q20" s="37"/>
      <c r="R20" s="531">
        <v>683838.22538585332</v>
      </c>
      <c r="S20" s="532">
        <v>47215.114485853352</v>
      </c>
      <c r="T20" s="533">
        <v>0.074164939471180844</v>
      </c>
      <c r="U20" s="534">
        <v>5629.079961866556</v>
      </c>
      <c r="V20" s="533">
        <v>-0.022601989525204209</v>
      </c>
      <c r="W20" s="221"/>
      <c r="X20" s="6"/>
    </row>
    <row r="21" spans="1:23" ht="15">
      <c r="A21" s="16">
        <v>8732002</v>
      </c>
      <c r="B21" s="17" t="s">
        <v>232</v>
      </c>
      <c r="C21" s="17" t="s">
        <v>38</v>
      </c>
      <c r="D21" s="17" t="s">
        <v>479</v>
      </c>
      <c r="E21" s="17" t="s">
        <v>480</v>
      </c>
      <c r="F21" s="18">
        <v>42066.2</v>
      </c>
      <c r="G21" s="18">
        <v>40404</v>
      </c>
      <c r="H21" s="19"/>
      <c r="I21" s="248">
        <v>371</v>
      </c>
      <c r="J21" s="249">
        <v>360</v>
      </c>
      <c r="K21" s="20">
        <v>-11</v>
      </c>
      <c r="L21" s="21"/>
      <c r="M21" s="517">
        <v>1752376.2</v>
      </c>
      <c r="N21" s="517">
        <v>122760.4859</v>
      </c>
      <c r="O21" s="518">
        <v>1875136.6859</v>
      </c>
      <c r="P21" s="519">
        <v>4940.890797574124</v>
      </c>
      <c r="Q21" s="37"/>
      <c r="R21" s="531">
        <v>1824204</v>
      </c>
      <c r="S21" s="532">
        <v>-50932.685899999924</v>
      </c>
      <c r="T21" s="533">
        <v>-0.027162119051366125</v>
      </c>
      <c r="U21" s="534">
        <v>4955</v>
      </c>
      <c r="V21" s="533">
        <v>0.0028555989200982385</v>
      </c>
      <c r="W21" s="221"/>
    </row>
    <row r="22" spans="1:23" ht="15">
      <c r="A22" s="16">
        <v>8735401</v>
      </c>
      <c r="B22" s="17" t="s">
        <v>233</v>
      </c>
      <c r="C22" s="17" t="s">
        <v>39</v>
      </c>
      <c r="D22" s="17" t="s">
        <v>479</v>
      </c>
      <c r="E22" s="17" t="s">
        <v>480</v>
      </c>
      <c r="F22" s="18">
        <v>25856</v>
      </c>
      <c r="G22" s="18">
        <v>27573</v>
      </c>
      <c r="H22" s="19"/>
      <c r="I22" s="248">
        <v>671</v>
      </c>
      <c r="J22" s="249">
        <v>663</v>
      </c>
      <c r="K22" s="20">
        <v>-8</v>
      </c>
      <c r="L22" s="21"/>
      <c r="M22" s="517">
        <v>4117636.44</v>
      </c>
      <c r="N22" s="517">
        <v>313967.1425</v>
      </c>
      <c r="O22" s="518">
        <v>4431603.5825</v>
      </c>
      <c r="P22" s="519">
        <v>6565.9427459016388</v>
      </c>
      <c r="Q22" s="37"/>
      <c r="R22" s="531">
        <v>4463476.3005048335</v>
      </c>
      <c r="S22" s="532">
        <v>31872.718004833907</v>
      </c>
      <c r="T22" s="533">
        <v>0.0071921410413820358</v>
      </c>
      <c r="U22" s="534">
        <v>6690.6535452561593</v>
      </c>
      <c r="V22" s="533">
        <v>0.018993586173495513</v>
      </c>
      <c r="W22" s="221"/>
    </row>
    <row r="23" spans="1:23" ht="15">
      <c r="A23" s="16">
        <v>8732082</v>
      </c>
      <c r="B23" s="17" t="s">
        <v>234</v>
      </c>
      <c r="C23" s="17" t="s">
        <v>38</v>
      </c>
      <c r="D23" s="17" t="s">
        <v>475</v>
      </c>
      <c r="E23" s="17" t="s">
        <v>481</v>
      </c>
      <c r="F23" s="18">
        <v>20446.53</v>
      </c>
      <c r="G23" s="18">
        <v>19688.9432</v>
      </c>
      <c r="H23" s="19"/>
      <c r="I23" s="248">
        <v>173</v>
      </c>
      <c r="J23" s="249">
        <v>155</v>
      </c>
      <c r="K23" s="20">
        <v>-18</v>
      </c>
      <c r="L23" s="21"/>
      <c r="M23" s="517">
        <v>931220.42</v>
      </c>
      <c r="N23" s="517">
        <v>71916.8148</v>
      </c>
      <c r="O23" s="518">
        <v>1003137.2348</v>
      </c>
      <c r="P23" s="519">
        <v>5680.2930913294795</v>
      </c>
      <c r="Q23" s="37"/>
      <c r="R23" s="531">
        <v>924917.84267263487</v>
      </c>
      <c r="S23" s="532">
        <v>-78219.3921273651</v>
      </c>
      <c r="T23" s="533">
        <v>-0.0779747669748896</v>
      </c>
      <c r="U23" s="534">
        <v>5840.1864482105475</v>
      </c>
      <c r="V23" s="533">
        <v>0.028148786393633923</v>
      </c>
      <c r="W23" s="221"/>
    </row>
    <row r="24" spans="1:23" ht="15">
      <c r="A24" s="16">
        <v>8732060</v>
      </c>
      <c r="B24" s="17" t="s">
        <v>235</v>
      </c>
      <c r="C24" s="17" t="s">
        <v>38</v>
      </c>
      <c r="D24" s="17" t="s">
        <v>475</v>
      </c>
      <c r="E24" s="17" t="s">
        <v>476</v>
      </c>
      <c r="F24" s="18">
        <v>12911.619999999999</v>
      </c>
      <c r="G24" s="18">
        <v>19372.106200000002</v>
      </c>
      <c r="H24" s="19"/>
      <c r="I24" s="248">
        <v>95</v>
      </c>
      <c r="J24" s="249">
        <v>101</v>
      </c>
      <c r="K24" s="20">
        <v>6</v>
      </c>
      <c r="L24" s="21"/>
      <c r="M24" s="517">
        <v>616989.72</v>
      </c>
      <c r="N24" s="517">
        <v>41842.2893</v>
      </c>
      <c r="O24" s="518">
        <v>658832.00929999992</v>
      </c>
      <c r="P24" s="519">
        <v>6799.161992631578</v>
      </c>
      <c r="Q24" s="37"/>
      <c r="R24" s="531">
        <v>687565.9384793269</v>
      </c>
      <c r="S24" s="532">
        <v>28733.92917932698</v>
      </c>
      <c r="T24" s="533">
        <v>0.043613438287335785</v>
      </c>
      <c r="U24" s="534">
        <v>6615.7805176170978</v>
      </c>
      <c r="V24" s="533">
        <v>-0.026971187804205179</v>
      </c>
      <c r="W24" s="221"/>
    </row>
    <row r="25" spans="1:23" ht="15">
      <c r="A25" s="16">
        <v>8732312</v>
      </c>
      <c r="B25" s="17" t="s">
        <v>236</v>
      </c>
      <c r="C25" s="17" t="s">
        <v>38</v>
      </c>
      <c r="D25" s="17" t="s">
        <v>479</v>
      </c>
      <c r="E25" s="17" t="s">
        <v>478</v>
      </c>
      <c r="F25" s="18">
        <v>42496</v>
      </c>
      <c r="G25" s="18">
        <v>0</v>
      </c>
      <c r="H25" s="19"/>
      <c r="I25" s="248">
        <v>194</v>
      </c>
      <c r="J25" s="249">
        <v>189</v>
      </c>
      <c r="K25" s="20">
        <v>-5</v>
      </c>
      <c r="L25" s="21"/>
      <c r="M25" s="517">
        <v>1006803.41</v>
      </c>
      <c r="N25" s="517">
        <v>68326.598</v>
      </c>
      <c r="O25" s="518">
        <v>1075130.008</v>
      </c>
      <c r="P25" s="519">
        <v>5322.8557113402057</v>
      </c>
      <c r="Q25" s="37"/>
      <c r="R25" s="531">
        <v>1024002.714351621</v>
      </c>
      <c r="S25" s="532">
        <v>-51127.293648378924</v>
      </c>
      <c r="T25" s="533">
        <v>-0.047554522027980571</v>
      </c>
      <c r="U25" s="534">
        <v>5418.0037796382067</v>
      </c>
      <c r="V25" s="533">
        <v>0.017875379957283159</v>
      </c>
      <c r="W25" s="221"/>
    </row>
    <row r="26" spans="1:23" ht="15">
      <c r="A26" s="16">
        <v>8732200</v>
      </c>
      <c r="B26" s="17" t="s">
        <v>237</v>
      </c>
      <c r="C26" s="17" t="s">
        <v>38</v>
      </c>
      <c r="D26" s="17" t="s">
        <v>482</v>
      </c>
      <c r="E26" s="17" t="s">
        <v>483</v>
      </c>
      <c r="F26" s="18">
        <v>5171.2</v>
      </c>
      <c r="G26" s="18">
        <v>5039.9</v>
      </c>
      <c r="H26" s="19"/>
      <c r="I26" s="248">
        <v>277</v>
      </c>
      <c r="J26" s="249">
        <v>250</v>
      </c>
      <c r="K26" s="20">
        <v>-27</v>
      </c>
      <c r="L26" s="21"/>
      <c r="M26" s="517">
        <v>1282141.2</v>
      </c>
      <c r="N26" s="517">
        <v>95252.7172</v>
      </c>
      <c r="O26" s="518">
        <v>1377393.9172</v>
      </c>
      <c r="P26" s="519">
        <v>4953.8726252707584</v>
      </c>
      <c r="Q26" s="37"/>
      <c r="R26" s="531">
        <v>1278705.4971999782</v>
      </c>
      <c r="S26" s="532">
        <v>-98688.420000021812</v>
      </c>
      <c r="T26" s="533">
        <v>-0.071648653858322559</v>
      </c>
      <c r="U26" s="534">
        <v>5094.6623887999131</v>
      </c>
      <c r="V26" s="533">
        <v>0.028420142013937975</v>
      </c>
      <c r="W26" s="221"/>
    </row>
    <row r="27" spans="1:23" ht="15">
      <c r="A27" s="16">
        <v>8734002</v>
      </c>
      <c r="B27" s="17" t="s">
        <v>238</v>
      </c>
      <c r="C27" s="17" t="s">
        <v>39</v>
      </c>
      <c r="D27" s="17" t="s">
        <v>482</v>
      </c>
      <c r="E27" s="17" t="s">
        <v>483</v>
      </c>
      <c r="F27" s="18">
        <v>52224</v>
      </c>
      <c r="G27" s="18">
        <v>55692</v>
      </c>
      <c r="H27" s="19"/>
      <c r="I27" s="248">
        <v>1462</v>
      </c>
      <c r="J27" s="249">
        <v>1467</v>
      </c>
      <c r="K27" s="20">
        <v>5</v>
      </c>
      <c r="L27" s="21"/>
      <c r="M27" s="517">
        <v>8940289.6</v>
      </c>
      <c r="N27" s="517">
        <v>682149.2942</v>
      </c>
      <c r="O27" s="518">
        <v>9622438.894199999</v>
      </c>
      <c r="P27" s="519">
        <v>6545.9746198358407</v>
      </c>
      <c r="Q27" s="37"/>
      <c r="R27" s="531">
        <v>9797790.4613655843</v>
      </c>
      <c r="S27" s="532">
        <v>175351.56716558523</v>
      </c>
      <c r="T27" s="533">
        <v>0.018223193630388216</v>
      </c>
      <c r="U27" s="534">
        <v>6640.8305803446383</v>
      </c>
      <c r="V27" s="533">
        <v>0.014490731482728598</v>
      </c>
      <c r="W27" s="221"/>
    </row>
    <row r="28" spans="1:23" ht="15">
      <c r="A28" s="16">
        <v>8733002</v>
      </c>
      <c r="B28" s="17" t="s">
        <v>239</v>
      </c>
      <c r="C28" s="17" t="s">
        <v>38</v>
      </c>
      <c r="D28" s="17" t="s">
        <v>479</v>
      </c>
      <c r="E28" s="17" t="s">
        <v>480</v>
      </c>
      <c r="F28" s="18">
        <v>6297.6</v>
      </c>
      <c r="G28" s="18">
        <v>6603.52</v>
      </c>
      <c r="H28" s="19"/>
      <c r="I28" s="248">
        <v>206</v>
      </c>
      <c r="J28" s="249">
        <v>204</v>
      </c>
      <c r="K28" s="20">
        <v>-2</v>
      </c>
      <c r="L28" s="21"/>
      <c r="M28" s="517">
        <v>971560.82</v>
      </c>
      <c r="N28" s="517">
        <v>70356.2916</v>
      </c>
      <c r="O28" s="518">
        <v>1041917.1116</v>
      </c>
      <c r="P28" s="519">
        <v>5027.2791825242721</v>
      </c>
      <c r="Q28" s="37"/>
      <c r="R28" s="531">
        <v>1050660.3643979009</v>
      </c>
      <c r="S28" s="532">
        <v>8743.2527979009319</v>
      </c>
      <c r="T28" s="533">
        <v>0.00839150514043725</v>
      </c>
      <c r="U28" s="534">
        <v>5117.9257078328474</v>
      </c>
      <c r="V28" s="533">
        <v>0.018030931248791383</v>
      </c>
      <c r="W28" s="221"/>
    </row>
    <row r="29" spans="1:23" ht="15">
      <c r="A29" s="16">
        <v>8733942</v>
      </c>
      <c r="B29" s="17" t="s">
        <v>240</v>
      </c>
      <c r="C29" s="17" t="s">
        <v>38</v>
      </c>
      <c r="D29" s="17" t="s">
        <v>472</v>
      </c>
      <c r="E29" s="17" t="s">
        <v>474</v>
      </c>
      <c r="F29" s="18">
        <v>60928</v>
      </c>
      <c r="G29" s="18">
        <v>66612</v>
      </c>
      <c r="H29" s="19"/>
      <c r="I29" s="248">
        <v>605</v>
      </c>
      <c r="J29" s="249">
        <v>613</v>
      </c>
      <c r="K29" s="20">
        <v>8</v>
      </c>
      <c r="L29" s="21"/>
      <c r="M29" s="517">
        <v>2849978</v>
      </c>
      <c r="N29" s="517">
        <v>207081.4338</v>
      </c>
      <c r="O29" s="518">
        <v>3057059.4337999998</v>
      </c>
      <c r="P29" s="519">
        <v>4952.2833616528924</v>
      </c>
      <c r="Q29" s="37"/>
      <c r="R29" s="531">
        <v>3104027</v>
      </c>
      <c r="S29" s="532">
        <v>46967.566200000234</v>
      </c>
      <c r="T29" s="533">
        <v>0.015363641831987022</v>
      </c>
      <c r="U29" s="534">
        <v>4955</v>
      </c>
      <c r="V29" s="533">
        <v>0.00054856278381471761</v>
      </c>
      <c r="W29" s="221"/>
    </row>
    <row r="30" spans="1:23" ht="15">
      <c r="A30" s="16">
        <v>8733081</v>
      </c>
      <c r="B30" s="17" t="s">
        <v>241</v>
      </c>
      <c r="C30" s="17" t="s">
        <v>38</v>
      </c>
      <c r="D30" s="17" t="s">
        <v>472</v>
      </c>
      <c r="E30" s="17" t="s">
        <v>473</v>
      </c>
      <c r="F30" s="18">
        <v>13223.5</v>
      </c>
      <c r="G30" s="18">
        <v>12100.75</v>
      </c>
      <c r="H30" s="19"/>
      <c r="I30" s="248">
        <v>102</v>
      </c>
      <c r="J30" s="249">
        <v>91</v>
      </c>
      <c r="K30" s="20">
        <v>-11</v>
      </c>
      <c r="L30" s="21"/>
      <c r="M30" s="517">
        <v>591584.76</v>
      </c>
      <c r="N30" s="517">
        <v>40645.5504</v>
      </c>
      <c r="O30" s="518">
        <v>632230.3104</v>
      </c>
      <c r="P30" s="519">
        <v>6068.6942196078426</v>
      </c>
      <c r="Q30" s="37"/>
      <c r="R30" s="531">
        <v>586801.71766465332</v>
      </c>
      <c r="S30" s="532">
        <v>-45428.59273534664</v>
      </c>
      <c r="T30" s="533">
        <v>-0.071854499836625743</v>
      </c>
      <c r="U30" s="534">
        <v>6315.3952490621241</v>
      </c>
      <c r="V30" s="533">
        <v>0.040651418662221425</v>
      </c>
      <c r="W30" s="221"/>
    </row>
    <row r="31" spans="1:23" ht="15">
      <c r="A31" s="16">
        <v>8733063</v>
      </c>
      <c r="B31" s="17" t="s">
        <v>242</v>
      </c>
      <c r="C31" s="17" t="s">
        <v>38</v>
      </c>
      <c r="D31" s="17" t="s">
        <v>472</v>
      </c>
      <c r="E31" s="17" t="s">
        <v>474</v>
      </c>
      <c r="F31" s="18">
        <v>5888</v>
      </c>
      <c r="G31" s="18">
        <v>6279</v>
      </c>
      <c r="H31" s="19"/>
      <c r="I31" s="248">
        <v>339</v>
      </c>
      <c r="J31" s="249">
        <v>329</v>
      </c>
      <c r="K31" s="20">
        <v>-10</v>
      </c>
      <c r="L31" s="21"/>
      <c r="M31" s="517">
        <v>1568678</v>
      </c>
      <c r="N31" s="517">
        <v>111602.7448</v>
      </c>
      <c r="O31" s="518">
        <v>1680280.7448</v>
      </c>
      <c r="P31" s="519">
        <v>4939.2116365781712</v>
      </c>
      <c r="Q31" s="37"/>
      <c r="R31" s="531">
        <v>1636474</v>
      </c>
      <c r="S31" s="532">
        <v>-43806.744799999986</v>
      </c>
      <c r="T31" s="533">
        <v>-0.026071086594052592</v>
      </c>
      <c r="U31" s="534">
        <v>4955</v>
      </c>
      <c r="V31" s="533">
        <v>0.0031965351119813035</v>
      </c>
      <c r="W31" s="221"/>
    </row>
    <row r="32" spans="1:23" ht="15">
      <c r="A32" s="16">
        <v>8732102</v>
      </c>
      <c r="B32" s="17" t="s">
        <v>243</v>
      </c>
      <c r="C32" s="17" t="s">
        <v>38</v>
      </c>
      <c r="D32" s="17" t="s">
        <v>482</v>
      </c>
      <c r="E32" s="17" t="s">
        <v>483</v>
      </c>
      <c r="F32" s="18">
        <v>31477.600000000002</v>
      </c>
      <c r="G32" s="18">
        <v>26997.12</v>
      </c>
      <c r="H32" s="19"/>
      <c r="I32" s="248">
        <v>61</v>
      </c>
      <c r="J32" s="249">
        <v>53</v>
      </c>
      <c r="K32" s="20">
        <v>-8</v>
      </c>
      <c r="L32" s="21"/>
      <c r="M32" s="517">
        <v>483382.02</v>
      </c>
      <c r="N32" s="517">
        <v>29677.3014</v>
      </c>
      <c r="O32" s="518">
        <v>513059.3214</v>
      </c>
      <c r="P32" s="519">
        <v>7894.7823180327878</v>
      </c>
      <c r="Q32" s="37"/>
      <c r="R32" s="531">
        <v>482787.43809426733</v>
      </c>
      <c r="S32" s="532">
        <v>-30271.883305732685</v>
      </c>
      <c r="T32" s="533">
        <v>-0.059002696263521552</v>
      </c>
      <c r="U32" s="534">
        <v>8599.8173225333467</v>
      </c>
      <c r="V32" s="533">
        <v>0.0893039194874519</v>
      </c>
      <c r="W32" s="221"/>
    </row>
    <row r="33" spans="1:23" ht="15">
      <c r="A33" s="16">
        <v>8732101</v>
      </c>
      <c r="B33" s="17" t="s">
        <v>624</v>
      </c>
      <c r="C33" s="17" t="s">
        <v>38</v>
      </c>
      <c r="D33" s="17" t="s">
        <v>475</v>
      </c>
      <c r="E33" s="17" t="s">
        <v>476</v>
      </c>
      <c r="F33" s="18">
        <v>8243.2</v>
      </c>
      <c r="G33" s="18">
        <v>8790.5485</v>
      </c>
      <c r="H33" s="19"/>
      <c r="I33" s="248">
        <v>284</v>
      </c>
      <c r="J33" s="249">
        <v>298</v>
      </c>
      <c r="K33" s="20">
        <v>14</v>
      </c>
      <c r="L33" s="21"/>
      <c r="M33" s="517">
        <v>1467597.38</v>
      </c>
      <c r="N33" s="517">
        <v>116013.7562</v>
      </c>
      <c r="O33" s="518">
        <v>1583611.1361999998</v>
      </c>
      <c r="P33" s="519">
        <v>5547.070197887324</v>
      </c>
      <c r="Q33" s="37"/>
      <c r="R33" s="531">
        <v>1696037.9736987967</v>
      </c>
      <c r="S33" s="532">
        <v>112426.83749879687</v>
      </c>
      <c r="T33" s="533">
        <v>0.070993967476494238</v>
      </c>
      <c r="U33" s="534">
        <v>5661.904111405358</v>
      </c>
      <c r="V33" s="533">
        <v>0.020701723508343206</v>
      </c>
      <c r="W33" s="221"/>
    </row>
    <row r="34" spans="1:23" ht="15">
      <c r="A34" s="16">
        <v>8732327</v>
      </c>
      <c r="B34" s="17" t="s">
        <v>244</v>
      </c>
      <c r="C34" s="17" t="s">
        <v>38</v>
      </c>
      <c r="D34" s="17" t="s">
        <v>482</v>
      </c>
      <c r="E34" s="17" t="s">
        <v>483</v>
      </c>
      <c r="F34" s="18">
        <v>78336</v>
      </c>
      <c r="G34" s="18">
        <v>69342</v>
      </c>
      <c r="H34" s="19"/>
      <c r="I34" s="248">
        <v>376</v>
      </c>
      <c r="J34" s="249">
        <v>381</v>
      </c>
      <c r="K34" s="20">
        <v>5</v>
      </c>
      <c r="L34" s="21"/>
      <c r="M34" s="517">
        <v>1814928.6</v>
      </c>
      <c r="N34" s="517">
        <v>128347.9698</v>
      </c>
      <c r="O34" s="518">
        <v>1943276.5698000002</v>
      </c>
      <c r="P34" s="519">
        <v>4959.9483239361707</v>
      </c>
      <c r="Q34" s="37"/>
      <c r="R34" s="531">
        <v>1961814.6208461546</v>
      </c>
      <c r="S34" s="532">
        <v>18538.051046154462</v>
      </c>
      <c r="T34" s="533">
        <v>0.0095395845008630839</v>
      </c>
      <c r="U34" s="534">
        <v>4967.1197397536871</v>
      </c>
      <c r="V34" s="533">
        <v>0.0014458650270423017</v>
      </c>
      <c r="W34" s="221"/>
    </row>
    <row r="35" spans="1:23" ht="15">
      <c r="A35" s="16">
        <v>8733367</v>
      </c>
      <c r="B35" s="17" t="s">
        <v>245</v>
      </c>
      <c r="C35" s="17" t="s">
        <v>38</v>
      </c>
      <c r="D35" s="17" t="s">
        <v>472</v>
      </c>
      <c r="E35" s="17" t="s">
        <v>473</v>
      </c>
      <c r="F35" s="18">
        <v>4966.4</v>
      </c>
      <c r="G35" s="18">
        <v>4840.3</v>
      </c>
      <c r="H35" s="19"/>
      <c r="I35" s="248">
        <v>202</v>
      </c>
      <c r="J35" s="249">
        <v>204</v>
      </c>
      <c r="K35" s="20">
        <v>2</v>
      </c>
      <c r="L35" s="21"/>
      <c r="M35" s="517">
        <v>969730.81</v>
      </c>
      <c r="N35" s="517">
        <v>69758.4288</v>
      </c>
      <c r="O35" s="518">
        <v>1039489.2388</v>
      </c>
      <c r="P35" s="519">
        <v>5121.400192079208</v>
      </c>
      <c r="Q35" s="37"/>
      <c r="R35" s="531">
        <v>1070578.6254430357</v>
      </c>
      <c r="S35" s="532">
        <v>31089.386643035687</v>
      </c>
      <c r="T35" s="533">
        <v>0.029908329478163409</v>
      </c>
      <c r="U35" s="534">
        <v>5224.2074776619393</v>
      </c>
      <c r="V35" s="533">
        <v>0.02007405821199713</v>
      </c>
      <c r="W35" s="221"/>
    </row>
    <row r="36" spans="1:23" ht="15">
      <c r="A36" s="16">
        <v>8732452</v>
      </c>
      <c r="B36" s="17" t="s">
        <v>246</v>
      </c>
      <c r="C36" s="17" t="s">
        <v>38</v>
      </c>
      <c r="D36" s="17" t="s">
        <v>472</v>
      </c>
      <c r="E36" s="17" t="s">
        <v>474</v>
      </c>
      <c r="F36" s="18">
        <v>47872</v>
      </c>
      <c r="G36" s="18">
        <v>48048</v>
      </c>
      <c r="H36" s="19"/>
      <c r="I36" s="248">
        <v>377</v>
      </c>
      <c r="J36" s="249">
        <v>378</v>
      </c>
      <c r="K36" s="20">
        <v>1</v>
      </c>
      <c r="L36" s="21"/>
      <c r="M36" s="517">
        <v>1874975.73</v>
      </c>
      <c r="N36" s="517">
        <v>134518.1165</v>
      </c>
      <c r="O36" s="518">
        <v>2009493.8465</v>
      </c>
      <c r="P36" s="519">
        <v>5203.240972148541</v>
      </c>
      <c r="Q36" s="37"/>
      <c r="R36" s="531">
        <v>2030871.492593623</v>
      </c>
      <c r="S36" s="532">
        <v>21377.646093623014</v>
      </c>
      <c r="T36" s="533">
        <v>0.01063832374050667</v>
      </c>
      <c r="U36" s="534">
        <v>5245.5647952212248</v>
      </c>
      <c r="V36" s="533">
        <v>0.0081341270372122139</v>
      </c>
      <c r="W36" s="221"/>
    </row>
    <row r="37" spans="1:23" ht="15">
      <c r="A37" s="16">
        <v>8732004</v>
      </c>
      <c r="B37" s="17" t="s">
        <v>247</v>
      </c>
      <c r="C37" s="17" t="s">
        <v>38</v>
      </c>
      <c r="D37" s="17" t="s">
        <v>479</v>
      </c>
      <c r="E37" s="17" t="s">
        <v>480</v>
      </c>
      <c r="F37" s="18">
        <v>26671.55</v>
      </c>
      <c r="G37" s="18">
        <v>23827.25</v>
      </c>
      <c r="H37" s="19"/>
      <c r="I37" s="248">
        <v>203</v>
      </c>
      <c r="J37" s="249">
        <v>196</v>
      </c>
      <c r="K37" s="20">
        <v>-7</v>
      </c>
      <c r="L37" s="21"/>
      <c r="M37" s="517">
        <v>997989.78</v>
      </c>
      <c r="N37" s="517">
        <v>71206.4727</v>
      </c>
      <c r="O37" s="518">
        <v>1069196.2527</v>
      </c>
      <c r="P37" s="519">
        <v>5135.5896684729069</v>
      </c>
      <c r="Q37" s="37"/>
      <c r="R37" s="531">
        <v>1055215.1608372186</v>
      </c>
      <c r="S37" s="532">
        <v>-13981.091862781439</v>
      </c>
      <c r="T37" s="533">
        <v>-0.013076263433841568</v>
      </c>
      <c r="U37" s="534">
        <v>5262.1832185572375</v>
      </c>
      <c r="V37" s="533">
        <v>0.024650246272882991</v>
      </c>
      <c r="W37" s="221"/>
    </row>
    <row r="38" spans="1:23" ht="15">
      <c r="A38" s="16">
        <v>8734006</v>
      </c>
      <c r="B38" s="17" t="s">
        <v>248</v>
      </c>
      <c r="C38" s="17" t="s">
        <v>39</v>
      </c>
      <c r="D38" s="17" t="s">
        <v>479</v>
      </c>
      <c r="E38" s="17" t="s">
        <v>480</v>
      </c>
      <c r="F38" s="18">
        <v>73216</v>
      </c>
      <c r="G38" s="18">
        <v>78078</v>
      </c>
      <c r="H38" s="19"/>
      <c r="I38" s="248">
        <v>1370</v>
      </c>
      <c r="J38" s="249">
        <v>1387</v>
      </c>
      <c r="K38" s="20">
        <v>17</v>
      </c>
      <c r="L38" s="21"/>
      <c r="M38" s="517">
        <v>8515614.15</v>
      </c>
      <c r="N38" s="517">
        <v>625650.2464</v>
      </c>
      <c r="O38" s="518">
        <v>9141264.3964</v>
      </c>
      <c r="P38" s="519">
        <v>6619.0134280291977</v>
      </c>
      <c r="Q38" s="37"/>
      <c r="R38" s="531">
        <v>9278516.926115619</v>
      </c>
      <c r="S38" s="532">
        <v>137252.52971561812</v>
      </c>
      <c r="T38" s="533">
        <v>0.01501461108264965</v>
      </c>
      <c r="U38" s="534">
        <v>6633.3373656204894</v>
      </c>
      <c r="V38" s="533">
        <v>0.00216405930385862</v>
      </c>
      <c r="W38" s="221"/>
    </row>
    <row r="39" spans="1:23" ht="15">
      <c r="A39" s="16">
        <v>8734008</v>
      </c>
      <c r="B39" s="17" t="s">
        <v>249</v>
      </c>
      <c r="C39" s="17" t="s">
        <v>39</v>
      </c>
      <c r="D39" s="17" t="s">
        <v>477</v>
      </c>
      <c r="E39" s="17" t="s">
        <v>480</v>
      </c>
      <c r="F39" s="18">
        <v>34304</v>
      </c>
      <c r="G39" s="18">
        <v>36582</v>
      </c>
      <c r="H39" s="19"/>
      <c r="I39" s="248">
        <v>299</v>
      </c>
      <c r="J39" s="249">
        <v>333</v>
      </c>
      <c r="K39" s="20">
        <v>34</v>
      </c>
      <c r="L39" s="21"/>
      <c r="M39" s="517">
        <v>2069667.26</v>
      </c>
      <c r="N39" s="517">
        <v>156438.4014</v>
      </c>
      <c r="O39" s="518">
        <v>2226105.6614</v>
      </c>
      <c r="P39" s="519">
        <v>7330.4403391304349</v>
      </c>
      <c r="Q39" s="37"/>
      <c r="R39" s="531">
        <v>2461125.6506747417</v>
      </c>
      <c r="S39" s="532">
        <v>235019.98927474162</v>
      </c>
      <c r="T39" s="533">
        <v>0.10557449870862702</v>
      </c>
      <c r="U39" s="534">
        <v>7280.9118638881137</v>
      </c>
      <c r="V39" s="533">
        <v>-0.0067565484406079419</v>
      </c>
      <c r="W39" s="221"/>
    </row>
    <row r="40" spans="1:23" ht="15">
      <c r="A40" s="16">
        <v>8733008</v>
      </c>
      <c r="B40" s="17" t="s">
        <v>250</v>
      </c>
      <c r="C40" s="17" t="s">
        <v>38</v>
      </c>
      <c r="D40" s="17" t="s">
        <v>479</v>
      </c>
      <c r="E40" s="17" t="s">
        <v>483</v>
      </c>
      <c r="F40" s="18">
        <v>20795.83</v>
      </c>
      <c r="G40" s="18">
        <v>18587.75</v>
      </c>
      <c r="H40" s="19"/>
      <c r="I40" s="248">
        <v>131</v>
      </c>
      <c r="J40" s="249">
        <v>119</v>
      </c>
      <c r="K40" s="20">
        <v>-12</v>
      </c>
      <c r="L40" s="21"/>
      <c r="M40" s="517">
        <v>712248.95</v>
      </c>
      <c r="N40" s="517">
        <v>50292.4214</v>
      </c>
      <c r="O40" s="518">
        <v>762541.3714</v>
      </c>
      <c r="P40" s="519">
        <v>5662.1797053435112</v>
      </c>
      <c r="Q40" s="37"/>
      <c r="R40" s="531">
        <v>736950.834638351</v>
      </c>
      <c r="S40" s="532">
        <v>-25590.536761648953</v>
      </c>
      <c r="T40" s="533">
        <v>-0.033559538828254791</v>
      </c>
      <c r="U40" s="534">
        <v>6036.6645767928658</v>
      </c>
      <c r="V40" s="533">
        <v>0.066137934671332638</v>
      </c>
      <c r="W40" s="221"/>
    </row>
    <row r="41" spans="1:23" ht="15">
      <c r="A41" s="16">
        <v>8732206</v>
      </c>
      <c r="B41" s="17" t="s">
        <v>251</v>
      </c>
      <c r="C41" s="17" t="s">
        <v>38</v>
      </c>
      <c r="D41" s="17" t="s">
        <v>475</v>
      </c>
      <c r="E41" s="17" t="s">
        <v>476</v>
      </c>
      <c r="F41" s="18">
        <v>10342.4</v>
      </c>
      <c r="G41" s="18">
        <v>11029.1354</v>
      </c>
      <c r="H41" s="19"/>
      <c r="I41" s="248">
        <v>417</v>
      </c>
      <c r="J41" s="249">
        <v>402</v>
      </c>
      <c r="K41" s="20">
        <v>-15</v>
      </c>
      <c r="L41" s="21"/>
      <c r="M41" s="517">
        <v>2005488.25</v>
      </c>
      <c r="N41" s="517">
        <v>149468.7398</v>
      </c>
      <c r="O41" s="518">
        <v>2154956.9898</v>
      </c>
      <c r="P41" s="519">
        <v>5142.9606470023982</v>
      </c>
      <c r="Q41" s="37"/>
      <c r="R41" s="531">
        <v>2104314.6918026777</v>
      </c>
      <c r="S41" s="532">
        <v>-50642.2979973224</v>
      </c>
      <c r="T41" s="533">
        <v>-0.023500375291491304</v>
      </c>
      <c r="U41" s="534">
        <v>5207.1780010016855</v>
      </c>
      <c r="V41" s="533">
        <v>0.01248645642208379</v>
      </c>
      <c r="W41" s="221"/>
    </row>
    <row r="42" spans="1:23" ht="15">
      <c r="A42" s="16">
        <v>8733050</v>
      </c>
      <c r="B42" s="17" t="s">
        <v>252</v>
      </c>
      <c r="C42" s="17" t="s">
        <v>38</v>
      </c>
      <c r="D42" s="17" t="s">
        <v>477</v>
      </c>
      <c r="E42" s="17" t="s">
        <v>478</v>
      </c>
      <c r="F42" s="18">
        <v>42075.75</v>
      </c>
      <c r="G42" s="18">
        <v>42616</v>
      </c>
      <c r="H42" s="19"/>
      <c r="I42" s="248">
        <v>173</v>
      </c>
      <c r="J42" s="249">
        <v>152</v>
      </c>
      <c r="K42" s="20">
        <v>-21</v>
      </c>
      <c r="L42" s="21"/>
      <c r="M42" s="517">
        <v>973891.87</v>
      </c>
      <c r="N42" s="517">
        <v>65069.7658</v>
      </c>
      <c r="O42" s="518">
        <v>1038961.6358</v>
      </c>
      <c r="P42" s="519">
        <v>5762.3461606936417</v>
      </c>
      <c r="Q42" s="37"/>
      <c r="R42" s="531">
        <v>954945.53713898861</v>
      </c>
      <c r="S42" s="532">
        <v>-84016.098661011434</v>
      </c>
      <c r="T42" s="533">
        <v>-0.080865448507460122</v>
      </c>
      <c r="U42" s="534">
        <v>6002.1680074933465</v>
      </c>
      <c r="V42" s="533">
        <v>0.041618785146159347</v>
      </c>
      <c r="W42" s="221"/>
    </row>
    <row r="43" spans="1:23" ht="15">
      <c r="A43" s="16">
        <v>8734029</v>
      </c>
      <c r="B43" s="17" t="s">
        <v>253</v>
      </c>
      <c r="C43" s="17" t="s">
        <v>39</v>
      </c>
      <c r="D43" s="17" t="s">
        <v>477</v>
      </c>
      <c r="E43" s="17" t="s">
        <v>478</v>
      </c>
      <c r="F43" s="18">
        <v>30464</v>
      </c>
      <c r="G43" s="18">
        <v>32487</v>
      </c>
      <c r="H43" s="19"/>
      <c r="I43" s="248">
        <v>1045</v>
      </c>
      <c r="J43" s="249">
        <v>1042</v>
      </c>
      <c r="K43" s="20">
        <v>-3</v>
      </c>
      <c r="L43" s="21"/>
      <c r="M43" s="517">
        <v>6444621.61</v>
      </c>
      <c r="N43" s="517">
        <v>483258.5807</v>
      </c>
      <c r="O43" s="518">
        <v>6927880.1907</v>
      </c>
      <c r="P43" s="519">
        <v>6600.39826861244</v>
      </c>
      <c r="Q43" s="37"/>
      <c r="R43" s="531">
        <v>6944437.712348368</v>
      </c>
      <c r="S43" s="532">
        <v>16557.521648367867</v>
      </c>
      <c r="T43" s="533">
        <v>0.00238998383236978</v>
      </c>
      <c r="U43" s="534">
        <v>6633.3500118506408</v>
      </c>
      <c r="V43" s="533">
        <v>0.0049923871101687431</v>
      </c>
      <c r="W43" s="221"/>
    </row>
    <row r="44" spans="1:23" ht="15">
      <c r="A44" s="16">
        <v>8732013</v>
      </c>
      <c r="B44" s="17" t="s">
        <v>254</v>
      </c>
      <c r="C44" s="17" t="s">
        <v>38</v>
      </c>
      <c r="D44" s="17" t="s">
        <v>477</v>
      </c>
      <c r="E44" s="17" t="s">
        <v>478</v>
      </c>
      <c r="F44" s="18">
        <v>4454.4</v>
      </c>
      <c r="G44" s="18">
        <v>1613.95</v>
      </c>
      <c r="H44" s="19"/>
      <c r="I44" s="248">
        <v>180</v>
      </c>
      <c r="J44" s="249">
        <v>173</v>
      </c>
      <c r="K44" s="20">
        <v>-7</v>
      </c>
      <c r="L44" s="21"/>
      <c r="M44" s="517">
        <v>1001344.49</v>
      </c>
      <c r="N44" s="517">
        <v>71900.6016</v>
      </c>
      <c r="O44" s="518">
        <v>1073245.0916</v>
      </c>
      <c r="P44" s="519">
        <v>5937.726064444445</v>
      </c>
      <c r="Q44" s="37"/>
      <c r="R44" s="531">
        <v>1040016.19361624</v>
      </c>
      <c r="S44" s="532">
        <v>-33228.897983759874</v>
      </c>
      <c r="T44" s="533">
        <v>-0.030961146008338172</v>
      </c>
      <c r="U44" s="534">
        <v>6002.3251076083243</v>
      </c>
      <c r="V44" s="533">
        <v>0.010879424625312923</v>
      </c>
      <c r="W44" s="221"/>
    </row>
    <row r="45" spans="1:23" ht="15">
      <c r="A45" s="16">
        <v>8733009</v>
      </c>
      <c r="B45" s="17" t="s">
        <v>255</v>
      </c>
      <c r="C45" s="17" t="s">
        <v>38</v>
      </c>
      <c r="D45" s="17" t="s">
        <v>482</v>
      </c>
      <c r="E45" s="17" t="s">
        <v>483</v>
      </c>
      <c r="F45" s="18">
        <v>18519.14</v>
      </c>
      <c r="G45" s="18">
        <v>16591.75</v>
      </c>
      <c r="H45" s="19"/>
      <c r="I45" s="248">
        <v>147</v>
      </c>
      <c r="J45" s="249">
        <v>147</v>
      </c>
      <c r="K45" s="20">
        <v>0</v>
      </c>
      <c r="L45" s="21"/>
      <c r="M45" s="517">
        <v>759256.82</v>
      </c>
      <c r="N45" s="517">
        <v>55044.9239</v>
      </c>
      <c r="O45" s="518">
        <v>814301.7439</v>
      </c>
      <c r="P45" s="519">
        <v>5413.4871013605443</v>
      </c>
      <c r="Q45" s="37"/>
      <c r="R45" s="531">
        <v>822841.27612954658</v>
      </c>
      <c r="S45" s="532">
        <v>8539.5322295465739</v>
      </c>
      <c r="T45" s="533">
        <v>0.010486938402768873</v>
      </c>
      <c r="U45" s="534">
        <v>5484.6906539424936</v>
      </c>
      <c r="V45" s="533">
        <v>0.01315299200843279</v>
      </c>
      <c r="W45" s="221"/>
    </row>
    <row r="46" spans="1:23" ht="15">
      <c r="A46" s="16">
        <v>8732091</v>
      </c>
      <c r="B46" s="17" t="s">
        <v>256</v>
      </c>
      <c r="C46" s="17" t="s">
        <v>38</v>
      </c>
      <c r="D46" s="17" t="s">
        <v>475</v>
      </c>
      <c r="E46" s="17" t="s">
        <v>476</v>
      </c>
      <c r="F46" s="18">
        <v>25661.07</v>
      </c>
      <c r="G46" s="18">
        <v>24611.179</v>
      </c>
      <c r="H46" s="19"/>
      <c r="I46" s="248">
        <v>158</v>
      </c>
      <c r="J46" s="249">
        <v>167</v>
      </c>
      <c r="K46" s="20">
        <v>9</v>
      </c>
      <c r="L46" s="21"/>
      <c r="M46" s="517">
        <v>944535.75</v>
      </c>
      <c r="N46" s="517">
        <v>62945.8328</v>
      </c>
      <c r="O46" s="518">
        <v>1007481.5828</v>
      </c>
      <c r="P46" s="519">
        <v>6214.0538784810133</v>
      </c>
      <c r="Q46" s="37"/>
      <c r="R46" s="531">
        <v>1054096.3347014764</v>
      </c>
      <c r="S46" s="532">
        <v>46614.751901476411</v>
      </c>
      <c r="T46" s="533">
        <v>0.046268589617215992</v>
      </c>
      <c r="U46" s="534">
        <v>6164.5817706675234</v>
      </c>
      <c r="V46" s="533">
        <v>-0.00796132585602605</v>
      </c>
      <c r="W46" s="221"/>
    </row>
    <row r="47" spans="1:23" ht="15">
      <c r="A47" s="16">
        <v>8732065</v>
      </c>
      <c r="B47" s="17" t="s">
        <v>257</v>
      </c>
      <c r="C47" s="17" t="s">
        <v>38</v>
      </c>
      <c r="D47" s="17" t="s">
        <v>475</v>
      </c>
      <c r="E47" s="17" t="s">
        <v>476</v>
      </c>
      <c r="F47" s="18">
        <v>24451</v>
      </c>
      <c r="G47" s="18">
        <v>23413.8784</v>
      </c>
      <c r="H47" s="19"/>
      <c r="I47" s="248">
        <v>190</v>
      </c>
      <c r="J47" s="249">
        <v>192</v>
      </c>
      <c r="K47" s="20">
        <v>2</v>
      </c>
      <c r="L47" s="21"/>
      <c r="M47" s="517">
        <v>955719.82</v>
      </c>
      <c r="N47" s="517">
        <v>72214.7329</v>
      </c>
      <c r="O47" s="518">
        <v>1027934.5529</v>
      </c>
      <c r="P47" s="519">
        <v>5281.4923836842108</v>
      </c>
      <c r="Q47" s="37"/>
      <c r="R47" s="531">
        <v>1035933.6663167641</v>
      </c>
      <c r="S47" s="532">
        <v>7999.11341676407</v>
      </c>
      <c r="T47" s="533">
        <v>0.0077817341524292977</v>
      </c>
      <c r="U47" s="534">
        <v>5273.54056206648</v>
      </c>
      <c r="V47" s="533">
        <v>-0.0015056012657135049</v>
      </c>
      <c r="W47" s="221"/>
    </row>
    <row r="48" spans="1:23" ht="15">
      <c r="A48" s="16">
        <v>8734031</v>
      </c>
      <c r="B48" s="17" t="s">
        <v>258</v>
      </c>
      <c r="C48" s="17" t="s">
        <v>39</v>
      </c>
      <c r="D48" s="17" t="s">
        <v>477</v>
      </c>
      <c r="E48" s="17" t="s">
        <v>478</v>
      </c>
      <c r="F48" s="18">
        <v>21504</v>
      </c>
      <c r="G48" s="18">
        <v>22932</v>
      </c>
      <c r="H48" s="19"/>
      <c r="I48" s="248">
        <v>563</v>
      </c>
      <c r="J48" s="249">
        <v>572</v>
      </c>
      <c r="K48" s="20">
        <v>9</v>
      </c>
      <c r="L48" s="21"/>
      <c r="M48" s="517">
        <v>3993848.24</v>
      </c>
      <c r="N48" s="517">
        <v>311653.7174</v>
      </c>
      <c r="O48" s="518">
        <v>4305501.9574000007</v>
      </c>
      <c r="P48" s="519">
        <v>7609.2326063943174</v>
      </c>
      <c r="Q48" s="37"/>
      <c r="R48" s="531">
        <v>4402942.9620361729</v>
      </c>
      <c r="S48" s="532">
        <v>97441.0046361722</v>
      </c>
      <c r="T48" s="533">
        <v>0.022631740874881571</v>
      </c>
      <c r="U48" s="534">
        <v>7657.3618217415606</v>
      </c>
      <c r="V48" s="533">
        <v>0.0063251076470968231</v>
      </c>
      <c r="W48" s="221"/>
    </row>
    <row r="49" spans="1:23" ht="15">
      <c r="A49" s="16">
        <v>8732119</v>
      </c>
      <c r="B49" s="17" t="s">
        <v>259</v>
      </c>
      <c r="C49" s="17" t="s">
        <v>38</v>
      </c>
      <c r="D49" s="17" t="s">
        <v>477</v>
      </c>
      <c r="E49" s="17" t="s">
        <v>478</v>
      </c>
      <c r="F49" s="18">
        <v>36608</v>
      </c>
      <c r="G49" s="18">
        <v>36309</v>
      </c>
      <c r="H49" s="19"/>
      <c r="I49" s="248">
        <v>205</v>
      </c>
      <c r="J49" s="249">
        <v>208</v>
      </c>
      <c r="K49" s="20">
        <v>3</v>
      </c>
      <c r="L49" s="21"/>
      <c r="M49" s="517">
        <v>1113465.79</v>
      </c>
      <c r="N49" s="517">
        <v>75755.2966</v>
      </c>
      <c r="O49" s="518">
        <v>1189221.0866</v>
      </c>
      <c r="P49" s="519">
        <v>5622.5028614634148</v>
      </c>
      <c r="Q49" s="37"/>
      <c r="R49" s="531">
        <v>1232171.2069772326</v>
      </c>
      <c r="S49" s="532">
        <v>42950.120377232553</v>
      </c>
      <c r="T49" s="533">
        <v>0.036116177943016095</v>
      </c>
      <c r="U49" s="534">
        <v>5749.337533544387</v>
      </c>
      <c r="V49" s="533">
        <v>0.022558400628000741</v>
      </c>
      <c r="W49" s="221"/>
    </row>
    <row r="50" spans="1:23" ht="15">
      <c r="A50" s="16">
        <v>8735406</v>
      </c>
      <c r="B50" s="17" t="s">
        <v>260</v>
      </c>
      <c r="C50" s="17" t="s">
        <v>39</v>
      </c>
      <c r="D50" s="17" t="s">
        <v>479</v>
      </c>
      <c r="E50" s="17" t="s">
        <v>480</v>
      </c>
      <c r="F50" s="18">
        <v>72704</v>
      </c>
      <c r="G50" s="18">
        <v>78857.59</v>
      </c>
      <c r="H50" s="19"/>
      <c r="I50" s="248">
        <v>1481</v>
      </c>
      <c r="J50" s="249">
        <v>1471</v>
      </c>
      <c r="K50" s="20">
        <v>-10</v>
      </c>
      <c r="L50" s="21"/>
      <c r="M50" s="517">
        <v>8951299</v>
      </c>
      <c r="N50" s="517">
        <v>654198.7017</v>
      </c>
      <c r="O50" s="518">
        <v>9605497.7017</v>
      </c>
      <c r="P50" s="519">
        <v>6436.7276851451725</v>
      </c>
      <c r="Q50" s="37"/>
      <c r="R50" s="531">
        <v>9588872.59</v>
      </c>
      <c r="S50" s="532">
        <v>-16625.111700000241</v>
      </c>
      <c r="T50" s="533">
        <v>-0.0017307912839391857</v>
      </c>
      <c r="U50" s="534">
        <v>6465</v>
      </c>
      <c r="V50" s="533">
        <v>0.0043923428545959813</v>
      </c>
      <c r="W50" s="221"/>
    </row>
    <row r="51" spans="1:23" ht="15">
      <c r="A51" s="16">
        <v>8733011</v>
      </c>
      <c r="B51" s="17" t="s">
        <v>261</v>
      </c>
      <c r="C51" s="17" t="s">
        <v>38</v>
      </c>
      <c r="D51" s="17" t="s">
        <v>479</v>
      </c>
      <c r="E51" s="17" t="s">
        <v>480</v>
      </c>
      <c r="F51" s="18">
        <v>22579.75</v>
      </c>
      <c r="G51" s="18">
        <v>20209.5</v>
      </c>
      <c r="H51" s="19"/>
      <c r="I51" s="248">
        <v>105</v>
      </c>
      <c r="J51" s="249">
        <v>107</v>
      </c>
      <c r="K51" s="20">
        <v>2</v>
      </c>
      <c r="L51" s="21"/>
      <c r="M51" s="517">
        <v>628054.41</v>
      </c>
      <c r="N51" s="517">
        <v>41684.2104</v>
      </c>
      <c r="O51" s="518">
        <v>669738.6204</v>
      </c>
      <c r="P51" s="519">
        <v>6163.4178133333335</v>
      </c>
      <c r="Q51" s="37"/>
      <c r="R51" s="531">
        <v>680497.65449885686</v>
      </c>
      <c r="S51" s="532">
        <v>10759.03409885685</v>
      </c>
      <c r="T51" s="533">
        <v>0.016064526923101789</v>
      </c>
      <c r="U51" s="534">
        <v>6170.9173317650175</v>
      </c>
      <c r="V51" s="533">
        <v>0.001216779173311971</v>
      </c>
      <c r="W51" s="221"/>
    </row>
    <row r="52" spans="1:23" ht="15">
      <c r="A52" s="16">
        <v>8732006</v>
      </c>
      <c r="B52" s="17" t="s">
        <v>262</v>
      </c>
      <c r="C52" s="17" t="s">
        <v>38</v>
      </c>
      <c r="D52" s="17" t="s">
        <v>479</v>
      </c>
      <c r="E52" s="17" t="s">
        <v>480</v>
      </c>
      <c r="F52" s="18">
        <v>77824</v>
      </c>
      <c r="G52" s="18">
        <v>76440</v>
      </c>
      <c r="H52" s="19"/>
      <c r="I52" s="248">
        <v>487</v>
      </c>
      <c r="J52" s="249">
        <v>479</v>
      </c>
      <c r="K52" s="20">
        <v>-8</v>
      </c>
      <c r="L52" s="21"/>
      <c r="M52" s="517">
        <v>2322894</v>
      </c>
      <c r="N52" s="517">
        <v>161820.1799</v>
      </c>
      <c r="O52" s="518">
        <v>2484714.1799</v>
      </c>
      <c r="P52" s="519">
        <v>4942.2796301848048</v>
      </c>
      <c r="Q52" s="37"/>
      <c r="R52" s="531">
        <v>2454435.8199887676</v>
      </c>
      <c r="S52" s="532">
        <v>-30278.359911232255</v>
      </c>
      <c r="T52" s="533">
        <v>-0.012185852262673868</v>
      </c>
      <c r="U52" s="534">
        <v>4964.5006680350052</v>
      </c>
      <c r="V52" s="533">
        <v>0.0044961110080632052</v>
      </c>
      <c r="W52" s="221"/>
    </row>
    <row r="53" spans="1:23" ht="15">
      <c r="A53" s="16">
        <v>8734038</v>
      </c>
      <c r="B53" s="17" t="s">
        <v>263</v>
      </c>
      <c r="C53" s="17" t="s">
        <v>39</v>
      </c>
      <c r="D53" s="17" t="s">
        <v>479</v>
      </c>
      <c r="E53" s="17" t="s">
        <v>480</v>
      </c>
      <c r="F53" s="18">
        <v>34048</v>
      </c>
      <c r="G53" s="18">
        <v>36309</v>
      </c>
      <c r="H53" s="19"/>
      <c r="I53" s="248">
        <v>873</v>
      </c>
      <c r="J53" s="249">
        <v>880</v>
      </c>
      <c r="K53" s="20">
        <v>7</v>
      </c>
      <c r="L53" s="21"/>
      <c r="M53" s="517">
        <v>5384063.45</v>
      </c>
      <c r="N53" s="517">
        <v>400179.9715</v>
      </c>
      <c r="O53" s="518">
        <v>5784243.4215</v>
      </c>
      <c r="P53" s="519">
        <v>6586.7072411225663</v>
      </c>
      <c r="Q53" s="37"/>
      <c r="R53" s="531">
        <v>5966863.6166225616</v>
      </c>
      <c r="S53" s="532">
        <v>182620.19512256142</v>
      </c>
      <c r="T53" s="533">
        <v>0.031572010687476115</v>
      </c>
      <c r="U53" s="534">
        <v>6739.2666097983656</v>
      </c>
      <c r="V53" s="533">
        <v>0.023161704792848629</v>
      </c>
      <c r="W53" s="221"/>
    </row>
    <row r="54" spans="1:23" ht="15">
      <c r="A54" s="16">
        <v>8732451</v>
      </c>
      <c r="B54" s="17" t="s">
        <v>264</v>
      </c>
      <c r="C54" s="17" t="s">
        <v>38</v>
      </c>
      <c r="D54" s="17" t="s">
        <v>472</v>
      </c>
      <c r="E54" s="17" t="s">
        <v>474</v>
      </c>
      <c r="F54" s="18">
        <v>7526.4</v>
      </c>
      <c r="G54" s="18">
        <v>8026.2</v>
      </c>
      <c r="H54" s="19"/>
      <c r="I54" s="248">
        <v>212</v>
      </c>
      <c r="J54" s="249">
        <v>200</v>
      </c>
      <c r="K54" s="20">
        <v>-12</v>
      </c>
      <c r="L54" s="21"/>
      <c r="M54" s="517">
        <v>1099220.98</v>
      </c>
      <c r="N54" s="517">
        <v>78808.4502</v>
      </c>
      <c r="O54" s="518">
        <v>1178029.4302</v>
      </c>
      <c r="P54" s="519">
        <v>5521.2407084905672</v>
      </c>
      <c r="Q54" s="37"/>
      <c r="R54" s="531">
        <v>1120484.2224324953</v>
      </c>
      <c r="S54" s="532">
        <v>-57545.207767504733</v>
      </c>
      <c r="T54" s="533">
        <v>-0.048848701307687183</v>
      </c>
      <c r="U54" s="534">
        <v>5562.2901121624773</v>
      </c>
      <c r="V54" s="533">
        <v>0.0074348150785717992</v>
      </c>
      <c r="W54" s="221"/>
    </row>
    <row r="55" spans="1:23" ht="15">
      <c r="A55" s="16">
        <v>8734045</v>
      </c>
      <c r="B55" s="17" t="s">
        <v>265</v>
      </c>
      <c r="C55" s="17" t="s">
        <v>39</v>
      </c>
      <c r="D55" s="17" t="s">
        <v>475</v>
      </c>
      <c r="E55" s="17" t="s">
        <v>476</v>
      </c>
      <c r="F55" s="18">
        <v>57344</v>
      </c>
      <c r="G55" s="18">
        <v>61151.6416</v>
      </c>
      <c r="H55" s="19"/>
      <c r="I55" s="248">
        <v>1361.5</v>
      </c>
      <c r="J55" s="249">
        <v>1399.5</v>
      </c>
      <c r="K55" s="20">
        <v>38</v>
      </c>
      <c r="L55" s="21"/>
      <c r="M55" s="517">
        <v>8480238.98</v>
      </c>
      <c r="N55" s="517">
        <v>650342.5922</v>
      </c>
      <c r="O55" s="518">
        <v>9130581.5722</v>
      </c>
      <c r="P55" s="519">
        <v>6664.1480515607791</v>
      </c>
      <c r="Q55" s="37"/>
      <c r="R55" s="531">
        <v>9434307.8948377632</v>
      </c>
      <c r="S55" s="532">
        <v>303726.32263776287</v>
      </c>
      <c r="T55" s="533">
        <v>0.033264729112384511</v>
      </c>
      <c r="U55" s="534">
        <v>6697.5035750180514</v>
      </c>
      <c r="V55" s="533">
        <v>0.0050052194517887765</v>
      </c>
      <c r="W55" s="250" t="s">
        <v>657</v>
      </c>
    </row>
    <row r="56" spans="1:23" ht="15">
      <c r="A56" s="16">
        <v>8735203</v>
      </c>
      <c r="B56" s="17" t="s">
        <v>266</v>
      </c>
      <c r="C56" s="17" t="s">
        <v>38</v>
      </c>
      <c r="D56" s="17" t="s">
        <v>472</v>
      </c>
      <c r="E56" s="17" t="s">
        <v>474</v>
      </c>
      <c r="F56" s="18">
        <v>5632</v>
      </c>
      <c r="G56" s="18">
        <v>6006</v>
      </c>
      <c r="H56" s="19"/>
      <c r="I56" s="248">
        <v>240</v>
      </c>
      <c r="J56" s="249">
        <v>250</v>
      </c>
      <c r="K56" s="20">
        <v>10</v>
      </c>
      <c r="L56" s="21"/>
      <c r="M56" s="517">
        <v>1139549.24</v>
      </c>
      <c r="N56" s="517">
        <v>78979.7025</v>
      </c>
      <c r="O56" s="518">
        <v>1218528.9425</v>
      </c>
      <c r="P56" s="519">
        <v>5053.7372604166658</v>
      </c>
      <c r="Q56" s="37"/>
      <c r="R56" s="531">
        <v>1269779.0837050676</v>
      </c>
      <c r="S56" s="532">
        <v>51250.141205067746</v>
      </c>
      <c r="T56" s="533">
        <v>0.042059026599663839</v>
      </c>
      <c r="U56" s="534">
        <v>5055.0923348202705</v>
      </c>
      <c r="V56" s="533">
        <v>0.00026813313272502448</v>
      </c>
      <c r="W56" s="221"/>
    </row>
    <row r="57" spans="1:23" ht="15">
      <c r="A57" s="16">
        <v>8735204</v>
      </c>
      <c r="B57" s="17" t="s">
        <v>267</v>
      </c>
      <c r="C57" s="17" t="s">
        <v>38</v>
      </c>
      <c r="D57" s="17" t="s">
        <v>472</v>
      </c>
      <c r="E57" s="17" t="s">
        <v>474</v>
      </c>
      <c r="F57" s="18">
        <v>7219.2</v>
      </c>
      <c r="G57" s="18">
        <v>7698.6</v>
      </c>
      <c r="H57" s="19"/>
      <c r="I57" s="248">
        <v>406</v>
      </c>
      <c r="J57" s="249">
        <v>383</v>
      </c>
      <c r="K57" s="20">
        <v>-23</v>
      </c>
      <c r="L57" s="21"/>
      <c r="M57" s="517">
        <v>1878879.2</v>
      </c>
      <c r="N57" s="517">
        <v>134248.5716</v>
      </c>
      <c r="O57" s="518">
        <v>2013127.7715999999</v>
      </c>
      <c r="P57" s="519">
        <v>4940.6615064039406</v>
      </c>
      <c r="Q57" s="37"/>
      <c r="R57" s="531">
        <v>1908188.5781474644</v>
      </c>
      <c r="S57" s="532">
        <v>-104939.19345253543</v>
      </c>
      <c r="T57" s="533">
        <v>-0.052127438175040196</v>
      </c>
      <c r="U57" s="534">
        <v>4962.1148254502987</v>
      </c>
      <c r="V57" s="533">
        <v>0.0043421956793742869</v>
      </c>
      <c r="W57" s="221"/>
    </row>
    <row r="58" spans="1:23" ht="15">
      <c r="A58" s="16">
        <v>8732057</v>
      </c>
      <c r="B58" s="17" t="s">
        <v>268</v>
      </c>
      <c r="C58" s="17" t="s">
        <v>38</v>
      </c>
      <c r="D58" s="17" t="s">
        <v>482</v>
      </c>
      <c r="E58" s="17" t="s">
        <v>483</v>
      </c>
      <c r="F58" s="18">
        <v>6400</v>
      </c>
      <c r="G58" s="18">
        <v>6825</v>
      </c>
      <c r="H58" s="19"/>
      <c r="I58" s="248">
        <v>204</v>
      </c>
      <c r="J58" s="249">
        <v>204</v>
      </c>
      <c r="K58" s="20">
        <v>0</v>
      </c>
      <c r="L58" s="21"/>
      <c r="M58" s="517">
        <v>955067.39</v>
      </c>
      <c r="N58" s="517">
        <v>69821.255</v>
      </c>
      <c r="O58" s="518">
        <v>1024888.645</v>
      </c>
      <c r="P58" s="519">
        <v>4992.5913970588235</v>
      </c>
      <c r="Q58" s="37"/>
      <c r="R58" s="531">
        <v>1040036.8959259336</v>
      </c>
      <c r="S58" s="532">
        <v>15148.250925933593</v>
      </c>
      <c r="T58" s="533">
        <v>0.014780387117991333</v>
      </c>
      <c r="U58" s="534">
        <v>5064.764195715361</v>
      </c>
      <c r="V58" s="533">
        <v>0.014455979453687125</v>
      </c>
      <c r="W58" s="221"/>
    </row>
    <row r="59" spans="1:23" ht="15">
      <c r="A59" s="16">
        <v>8732052</v>
      </c>
      <c r="B59" s="17" t="s">
        <v>269</v>
      </c>
      <c r="C59" s="17" t="s">
        <v>38</v>
      </c>
      <c r="D59" s="17" t="s">
        <v>482</v>
      </c>
      <c r="E59" s="17" t="s">
        <v>476</v>
      </c>
      <c r="F59" s="18">
        <v>6707.2</v>
      </c>
      <c r="G59" s="18">
        <v>7152.6</v>
      </c>
      <c r="H59" s="19"/>
      <c r="I59" s="248">
        <v>163</v>
      </c>
      <c r="J59" s="249">
        <v>150</v>
      </c>
      <c r="K59" s="20">
        <v>-13</v>
      </c>
      <c r="L59" s="21"/>
      <c r="M59" s="517">
        <v>813053.02</v>
      </c>
      <c r="N59" s="517">
        <v>59325.2163</v>
      </c>
      <c r="O59" s="518">
        <v>872378.2363</v>
      </c>
      <c r="P59" s="519">
        <v>5310.8652533742334</v>
      </c>
      <c r="Q59" s="37"/>
      <c r="R59" s="531">
        <v>821790.56992732012</v>
      </c>
      <c r="S59" s="532">
        <v>-50587.666372679872</v>
      </c>
      <c r="T59" s="533">
        <v>-0.057988226055748833</v>
      </c>
      <c r="U59" s="534">
        <v>5430.9197995154673</v>
      </c>
      <c r="V59" s="533">
        <v>0.022605458887317433</v>
      </c>
      <c r="W59" s="221"/>
    </row>
    <row r="60" spans="1:23" ht="15">
      <c r="A60" s="16">
        <v>8733012</v>
      </c>
      <c r="B60" s="17" t="s">
        <v>270</v>
      </c>
      <c r="C60" s="17" t="s">
        <v>38</v>
      </c>
      <c r="D60" s="17" t="s">
        <v>479</v>
      </c>
      <c r="E60" s="17" t="s">
        <v>480</v>
      </c>
      <c r="F60" s="18">
        <v>12649.65</v>
      </c>
      <c r="G60" s="18">
        <v>11227.5</v>
      </c>
      <c r="H60" s="19"/>
      <c r="I60" s="248">
        <v>69</v>
      </c>
      <c r="J60" s="249">
        <v>65</v>
      </c>
      <c r="K60" s="20">
        <v>-4</v>
      </c>
      <c r="L60" s="21"/>
      <c r="M60" s="517">
        <v>504175.49</v>
      </c>
      <c r="N60" s="517">
        <v>32053.5527</v>
      </c>
      <c r="O60" s="518">
        <v>536229.0427</v>
      </c>
      <c r="P60" s="519">
        <v>7588.1071405797093</v>
      </c>
      <c r="Q60" s="37"/>
      <c r="R60" s="531">
        <v>516188.83956182719</v>
      </c>
      <c r="S60" s="532">
        <v>-20040.2031381728</v>
      </c>
      <c r="T60" s="533">
        <v>-0.037372468744451319</v>
      </c>
      <c r="U60" s="534">
        <v>7768.63599325888</v>
      </c>
      <c r="V60" s="533">
        <v>0.023791025790046914</v>
      </c>
      <c r="W60" s="221"/>
    </row>
    <row r="61" spans="1:23" ht="15">
      <c r="A61" s="16">
        <v>8733041</v>
      </c>
      <c r="B61" s="17" t="s">
        <v>271</v>
      </c>
      <c r="C61" s="17" t="s">
        <v>38</v>
      </c>
      <c r="D61" s="17" t="s">
        <v>479</v>
      </c>
      <c r="E61" s="17" t="s">
        <v>480</v>
      </c>
      <c r="F61" s="18">
        <v>3617.75</v>
      </c>
      <c r="G61" s="18">
        <v>20833.25</v>
      </c>
      <c r="H61" s="19"/>
      <c r="I61" s="248">
        <v>168</v>
      </c>
      <c r="J61" s="249">
        <v>154</v>
      </c>
      <c r="K61" s="20">
        <v>-14</v>
      </c>
      <c r="L61" s="21"/>
      <c r="M61" s="517">
        <v>841726.55</v>
      </c>
      <c r="N61" s="517">
        <v>60190.5973</v>
      </c>
      <c r="O61" s="518">
        <v>901917.14730000007</v>
      </c>
      <c r="P61" s="519">
        <v>5347.02022202381</v>
      </c>
      <c r="Q61" s="37"/>
      <c r="R61" s="531">
        <v>874119.41326438764</v>
      </c>
      <c r="S61" s="532">
        <v>-27797.734035612433</v>
      </c>
      <c r="T61" s="533">
        <v>-0.030820717977065155</v>
      </c>
      <c r="U61" s="534">
        <v>5540.8192419765428</v>
      </c>
      <c r="V61" s="533">
        <v>0.036244302790271</v>
      </c>
      <c r="W61" s="221"/>
    </row>
    <row r="62" spans="1:23" ht="15">
      <c r="A62" s="16">
        <v>8732061</v>
      </c>
      <c r="B62" s="17" t="s">
        <v>272</v>
      </c>
      <c r="C62" s="17" t="s">
        <v>38</v>
      </c>
      <c r="D62" s="17" t="s">
        <v>472</v>
      </c>
      <c r="E62" s="17" t="s">
        <v>474</v>
      </c>
      <c r="F62" s="18">
        <v>2380.8</v>
      </c>
      <c r="G62" s="18">
        <v>2320.35</v>
      </c>
      <c r="H62" s="19"/>
      <c r="I62" s="248">
        <v>106</v>
      </c>
      <c r="J62" s="249">
        <v>106</v>
      </c>
      <c r="K62" s="20">
        <v>0</v>
      </c>
      <c r="L62" s="21"/>
      <c r="M62" s="517">
        <v>585722.53</v>
      </c>
      <c r="N62" s="517">
        <v>43368.3595</v>
      </c>
      <c r="O62" s="518">
        <v>629090.8895</v>
      </c>
      <c r="P62" s="519">
        <v>5912.35933490566</v>
      </c>
      <c r="Q62" s="37"/>
      <c r="R62" s="531">
        <v>629030.4395</v>
      </c>
      <c r="S62" s="532">
        <v>-60.450000000069849</v>
      </c>
      <c r="T62" s="533">
        <v>-9.6091043454969385E-05</v>
      </c>
      <c r="U62" s="534">
        <v>5912.35933490566</v>
      </c>
      <c r="V62" s="533">
        <v>0</v>
      </c>
      <c r="W62" s="221"/>
    </row>
    <row r="63" spans="1:23" ht="15">
      <c r="A63" s="16">
        <v>8732246</v>
      </c>
      <c r="B63" s="17" t="s">
        <v>273</v>
      </c>
      <c r="C63" s="17" t="s">
        <v>38</v>
      </c>
      <c r="D63" s="17" t="s">
        <v>472</v>
      </c>
      <c r="E63" s="17" t="s">
        <v>474</v>
      </c>
      <c r="F63" s="18">
        <v>20162.75</v>
      </c>
      <c r="G63" s="18">
        <v>21706.5</v>
      </c>
      <c r="H63" s="19"/>
      <c r="I63" s="248">
        <v>164</v>
      </c>
      <c r="J63" s="249">
        <v>163</v>
      </c>
      <c r="K63" s="20">
        <v>-1</v>
      </c>
      <c r="L63" s="21"/>
      <c r="M63" s="517">
        <v>878851.4</v>
      </c>
      <c r="N63" s="517">
        <v>62898.2065</v>
      </c>
      <c r="O63" s="518">
        <v>941749.6065</v>
      </c>
      <c r="P63" s="519">
        <v>5619.4320518292679</v>
      </c>
      <c r="Q63" s="37"/>
      <c r="R63" s="531">
        <v>948407.14268468448</v>
      </c>
      <c r="S63" s="532">
        <v>6657.53618468449</v>
      </c>
      <c r="T63" s="533">
        <v>0.0070693272805572339</v>
      </c>
      <c r="U63" s="534">
        <v>5685.2800164704568</v>
      </c>
      <c r="V63" s="533">
        <v>0.011717903879583992</v>
      </c>
      <c r="W63" s="221"/>
    </row>
    <row r="64" spans="1:23" ht="15">
      <c r="A64" s="16">
        <v>8733046</v>
      </c>
      <c r="B64" s="17" t="s">
        <v>274</v>
      </c>
      <c r="C64" s="17" t="s">
        <v>38</v>
      </c>
      <c r="D64" s="17" t="s">
        <v>475</v>
      </c>
      <c r="E64" s="17" t="s">
        <v>476</v>
      </c>
      <c r="F64" s="18">
        <v>4864</v>
      </c>
      <c r="G64" s="18">
        <v>4740.4544</v>
      </c>
      <c r="H64" s="19"/>
      <c r="I64" s="248">
        <v>206</v>
      </c>
      <c r="J64" s="249">
        <v>202</v>
      </c>
      <c r="K64" s="20">
        <v>-4</v>
      </c>
      <c r="L64" s="21"/>
      <c r="M64" s="517">
        <v>1087861.99</v>
      </c>
      <c r="N64" s="517">
        <v>80981.0228</v>
      </c>
      <c r="O64" s="518">
        <v>1168843.0128</v>
      </c>
      <c r="P64" s="519">
        <v>5650.3835572815533</v>
      </c>
      <c r="Q64" s="37"/>
      <c r="R64" s="531">
        <v>1163353.0911627461</v>
      </c>
      <c r="S64" s="532">
        <v>-5489.9216372538358</v>
      </c>
      <c r="T64" s="533">
        <v>-0.0046968853619636713</v>
      </c>
      <c r="U64" s="534">
        <v>5735.7061225878524</v>
      </c>
      <c r="V64" s="533">
        <v>0.015100313888664315</v>
      </c>
      <c r="W64" s="221"/>
    </row>
    <row r="65" spans="1:23" ht="15">
      <c r="A65" s="16">
        <v>8732092</v>
      </c>
      <c r="B65" s="17" t="s">
        <v>275</v>
      </c>
      <c r="C65" s="17" t="s">
        <v>38</v>
      </c>
      <c r="D65" s="17" t="s">
        <v>475</v>
      </c>
      <c r="E65" s="17" t="s">
        <v>476</v>
      </c>
      <c r="F65" s="18">
        <v>5683.2</v>
      </c>
      <c r="G65" s="18">
        <v>6060.5645</v>
      </c>
      <c r="H65" s="19"/>
      <c r="I65" s="248">
        <v>210</v>
      </c>
      <c r="J65" s="249">
        <v>204</v>
      </c>
      <c r="K65" s="20">
        <v>-6</v>
      </c>
      <c r="L65" s="21"/>
      <c r="M65" s="517">
        <v>1151749.5</v>
      </c>
      <c r="N65" s="517">
        <v>81814.9908</v>
      </c>
      <c r="O65" s="518">
        <v>1233564.4908</v>
      </c>
      <c r="P65" s="519">
        <v>5847.0537657142859</v>
      </c>
      <c r="Q65" s="37"/>
      <c r="R65" s="531">
        <v>1229884.72275948</v>
      </c>
      <c r="S65" s="532">
        <v>-3679.768040520139</v>
      </c>
      <c r="T65" s="533">
        <v>-0.0029830366129732786</v>
      </c>
      <c r="U65" s="534">
        <v>5999.1380306837245</v>
      </c>
      <c r="V65" s="533">
        <v>0.026010409868509186</v>
      </c>
      <c r="W65" s="221"/>
    </row>
    <row r="66" spans="1:23" ht="15">
      <c r="A66" s="16">
        <v>8733308</v>
      </c>
      <c r="B66" s="17" t="s">
        <v>276</v>
      </c>
      <c r="C66" s="17" t="s">
        <v>38</v>
      </c>
      <c r="D66" s="17" t="s">
        <v>479</v>
      </c>
      <c r="E66" s="17" t="s">
        <v>480</v>
      </c>
      <c r="F66" s="18">
        <v>4092.4159999999993</v>
      </c>
      <c r="G66" s="18">
        <v>3542.9</v>
      </c>
      <c r="H66" s="19"/>
      <c r="I66" s="248">
        <v>124</v>
      </c>
      <c r="J66" s="249">
        <v>130</v>
      </c>
      <c r="K66" s="20">
        <v>6</v>
      </c>
      <c r="L66" s="21"/>
      <c r="M66" s="517">
        <v>670700.56</v>
      </c>
      <c r="N66" s="517">
        <v>46530.9524</v>
      </c>
      <c r="O66" s="518">
        <v>717231.5124</v>
      </c>
      <c r="P66" s="519">
        <v>5751.1217451612911</v>
      </c>
      <c r="Q66" s="37"/>
      <c r="R66" s="531">
        <v>743436.67855687835</v>
      </c>
      <c r="S66" s="532">
        <v>26205.166156878346</v>
      </c>
      <c r="T66" s="533">
        <v>0.03653655159293074</v>
      </c>
      <c r="U66" s="534">
        <v>5691.4906042836792</v>
      </c>
      <c r="V66" s="533">
        <v>-0.010368610424180736</v>
      </c>
      <c r="W66" s="221"/>
    </row>
    <row r="67" spans="1:23" ht="15">
      <c r="A67" s="16">
        <v>8734012</v>
      </c>
      <c r="B67" s="17" t="s">
        <v>277</v>
      </c>
      <c r="C67" s="17" t="s">
        <v>39</v>
      </c>
      <c r="D67" s="17" t="s">
        <v>482</v>
      </c>
      <c r="E67" s="17" t="s">
        <v>483</v>
      </c>
      <c r="F67" s="18">
        <v>43264</v>
      </c>
      <c r="G67" s="18">
        <v>46137</v>
      </c>
      <c r="H67" s="19"/>
      <c r="I67" s="248">
        <v>1403</v>
      </c>
      <c r="J67" s="249">
        <v>1402</v>
      </c>
      <c r="K67" s="20">
        <v>-1</v>
      </c>
      <c r="L67" s="21"/>
      <c r="M67" s="517">
        <v>8484898.82</v>
      </c>
      <c r="N67" s="517">
        <v>633590.675</v>
      </c>
      <c r="O67" s="518">
        <v>9118489.495000001</v>
      </c>
      <c r="P67" s="519">
        <v>6468.4429757662156</v>
      </c>
      <c r="Q67" s="37"/>
      <c r="R67" s="531">
        <v>9225100.8930375762</v>
      </c>
      <c r="S67" s="532">
        <v>106611.39803757519</v>
      </c>
      <c r="T67" s="533">
        <v>0.011691782733975193</v>
      </c>
      <c r="U67" s="534">
        <v>6547.0498523805818</v>
      </c>
      <c r="V67" s="533">
        <v>0.012152364473005947</v>
      </c>
      <c r="W67" s="221"/>
    </row>
    <row r="68" spans="1:23" ht="15">
      <c r="A68" s="16">
        <v>8732444</v>
      </c>
      <c r="B68" s="17" t="s">
        <v>278</v>
      </c>
      <c r="C68" s="17" t="s">
        <v>38</v>
      </c>
      <c r="D68" s="17" t="s">
        <v>482</v>
      </c>
      <c r="E68" s="17" t="s">
        <v>483</v>
      </c>
      <c r="F68" s="18">
        <v>65792</v>
      </c>
      <c r="G68" s="18">
        <v>61152</v>
      </c>
      <c r="H68" s="19"/>
      <c r="I68" s="248">
        <v>367</v>
      </c>
      <c r="J68" s="249">
        <v>366</v>
      </c>
      <c r="K68" s="20">
        <v>-1</v>
      </c>
      <c r="L68" s="21"/>
      <c r="M68" s="517">
        <v>1757662</v>
      </c>
      <c r="N68" s="517">
        <v>116732.2049</v>
      </c>
      <c r="O68" s="518">
        <v>1874394.2049</v>
      </c>
      <c r="P68" s="519">
        <v>4928.0714029972751</v>
      </c>
      <c r="Q68" s="37"/>
      <c r="R68" s="531">
        <v>1874682</v>
      </c>
      <c r="S68" s="532">
        <v>287.79509999998845</v>
      </c>
      <c r="T68" s="533">
        <v>0.0001535403274549403</v>
      </c>
      <c r="U68" s="534">
        <v>4955</v>
      </c>
      <c r="V68" s="533">
        <v>0.0054643276853389008</v>
      </c>
      <c r="W68" s="221"/>
    </row>
    <row r="69" spans="1:23" ht="15">
      <c r="A69" s="16">
        <v>8733362</v>
      </c>
      <c r="B69" s="17" t="s">
        <v>279</v>
      </c>
      <c r="C69" s="17" t="s">
        <v>38</v>
      </c>
      <c r="D69" s="17" t="s">
        <v>482</v>
      </c>
      <c r="E69" s="17" t="s">
        <v>483</v>
      </c>
      <c r="F69" s="18">
        <v>6348.8</v>
      </c>
      <c r="G69" s="18">
        <v>6770.4</v>
      </c>
      <c r="H69" s="19"/>
      <c r="I69" s="248">
        <v>241</v>
      </c>
      <c r="J69" s="249">
        <v>237</v>
      </c>
      <c r="K69" s="20">
        <v>-4</v>
      </c>
      <c r="L69" s="21"/>
      <c r="M69" s="517">
        <v>1201419.45</v>
      </c>
      <c r="N69" s="517">
        <v>92705.2137</v>
      </c>
      <c r="O69" s="518">
        <v>1294124.6637</v>
      </c>
      <c r="P69" s="519">
        <v>5343.4683141078831</v>
      </c>
      <c r="Q69" s="37"/>
      <c r="R69" s="531">
        <v>1319058.7361365762</v>
      </c>
      <c r="S69" s="532">
        <v>24934.072436576243</v>
      </c>
      <c r="T69" s="533">
        <v>0.019267133326466287</v>
      </c>
      <c r="U69" s="534">
        <v>5537.0815870741617</v>
      </c>
      <c r="V69" s="533">
        <v>0.036233633584969283</v>
      </c>
      <c r="W69" s="221"/>
    </row>
    <row r="70" spans="1:23" ht="15">
      <c r="A70" s="16">
        <v>8732037</v>
      </c>
      <c r="B70" s="17" t="s">
        <v>280</v>
      </c>
      <c r="C70" s="17" t="s">
        <v>38</v>
      </c>
      <c r="D70" s="17" t="s">
        <v>472</v>
      </c>
      <c r="E70" s="17" t="s">
        <v>474</v>
      </c>
      <c r="F70" s="18">
        <v>8908.8</v>
      </c>
      <c r="G70" s="18">
        <v>7417.08</v>
      </c>
      <c r="H70" s="19"/>
      <c r="I70" s="248">
        <v>310</v>
      </c>
      <c r="J70" s="249">
        <v>330.5</v>
      </c>
      <c r="K70" s="20">
        <v>20.5</v>
      </c>
      <c r="L70" s="21"/>
      <c r="M70" s="517">
        <v>1438008.8</v>
      </c>
      <c r="N70" s="517">
        <v>99105.4409</v>
      </c>
      <c r="O70" s="518">
        <v>1537114.2409</v>
      </c>
      <c r="P70" s="519">
        <v>4929.6949706451614</v>
      </c>
      <c r="Q70" s="37"/>
      <c r="R70" s="531">
        <v>1645044.58</v>
      </c>
      <c r="S70" s="532">
        <v>107930.33909999998</v>
      </c>
      <c r="T70" s="533">
        <v>0.070216211800110173</v>
      </c>
      <c r="U70" s="534">
        <v>4955</v>
      </c>
      <c r="V70" s="533">
        <v>0.0051331835956427993</v>
      </c>
      <c r="W70" s="250" t="s">
        <v>657</v>
      </c>
    </row>
    <row r="71" spans="1:23" ht="15">
      <c r="A71" s="16">
        <v>8734014</v>
      </c>
      <c r="B71" s="17" t="s">
        <v>281</v>
      </c>
      <c r="C71" s="17" t="s">
        <v>39</v>
      </c>
      <c r="D71" s="17" t="s">
        <v>472</v>
      </c>
      <c r="E71" s="17" t="s">
        <v>474</v>
      </c>
      <c r="F71" s="18">
        <v>15360</v>
      </c>
      <c r="G71" s="18">
        <v>16380</v>
      </c>
      <c r="H71" s="19"/>
      <c r="I71" s="248">
        <v>743</v>
      </c>
      <c r="J71" s="249">
        <v>750</v>
      </c>
      <c r="K71" s="20">
        <v>7</v>
      </c>
      <c r="L71" s="21"/>
      <c r="M71" s="517">
        <v>4918329.14</v>
      </c>
      <c r="N71" s="517">
        <v>383105.4152</v>
      </c>
      <c r="O71" s="518">
        <v>5301434.5551999994</v>
      </c>
      <c r="P71" s="519">
        <v>7114.5014201884242</v>
      </c>
      <c r="Q71" s="37"/>
      <c r="R71" s="531">
        <v>5371802.7553313244</v>
      </c>
      <c r="S71" s="532">
        <v>70368.200131325051</v>
      </c>
      <c r="T71" s="533">
        <v>0.013273426163924488</v>
      </c>
      <c r="U71" s="534">
        <v>7140.5636737750992</v>
      </c>
      <c r="V71" s="533">
        <v>0.0036632579076756756</v>
      </c>
      <c r="W71" s="221"/>
    </row>
    <row r="72" spans="1:23" ht="15">
      <c r="A72" s="16">
        <v>8733074</v>
      </c>
      <c r="B72" s="17" t="s">
        <v>282</v>
      </c>
      <c r="C72" s="17" t="s">
        <v>38</v>
      </c>
      <c r="D72" s="17" t="s">
        <v>472</v>
      </c>
      <c r="E72" s="17" t="s">
        <v>474</v>
      </c>
      <c r="F72" s="18">
        <v>25199.5</v>
      </c>
      <c r="G72" s="18">
        <v>22455</v>
      </c>
      <c r="H72" s="19"/>
      <c r="I72" s="248">
        <v>199</v>
      </c>
      <c r="J72" s="249">
        <v>198</v>
      </c>
      <c r="K72" s="20">
        <v>-1</v>
      </c>
      <c r="L72" s="21"/>
      <c r="M72" s="517">
        <v>986770.57</v>
      </c>
      <c r="N72" s="517">
        <v>73914.0819</v>
      </c>
      <c r="O72" s="518">
        <v>1060684.6519</v>
      </c>
      <c r="P72" s="519">
        <v>5203.4429743718592</v>
      </c>
      <c r="Q72" s="37"/>
      <c r="R72" s="531">
        <v>1053465.5593090823</v>
      </c>
      <c r="S72" s="532">
        <v>-7219.0925909176</v>
      </c>
      <c r="T72" s="533">
        <v>-0.0068060686821347612</v>
      </c>
      <c r="U72" s="534">
        <v>5207.1240369145571</v>
      </c>
      <c r="V72" s="533">
        <v>0.000707428247187092</v>
      </c>
      <c r="W72" s="221"/>
    </row>
    <row r="73" spans="1:23" ht="15">
      <c r="A73" s="16">
        <v>8732055</v>
      </c>
      <c r="B73" s="17" t="s">
        <v>283</v>
      </c>
      <c r="C73" s="17" t="s">
        <v>38</v>
      </c>
      <c r="D73" s="17" t="s">
        <v>472</v>
      </c>
      <c r="E73" s="17" t="s">
        <v>473</v>
      </c>
      <c r="F73" s="18">
        <v>2816</v>
      </c>
      <c r="G73" s="18">
        <v>2744.5</v>
      </c>
      <c r="H73" s="19"/>
      <c r="I73" s="248">
        <v>104</v>
      </c>
      <c r="J73" s="249">
        <v>85</v>
      </c>
      <c r="K73" s="20">
        <v>-19</v>
      </c>
      <c r="L73" s="21"/>
      <c r="M73" s="517">
        <v>619400.52</v>
      </c>
      <c r="N73" s="517">
        <v>47083.2154</v>
      </c>
      <c r="O73" s="518">
        <v>666483.7354</v>
      </c>
      <c r="P73" s="519">
        <v>6381.4205326923075</v>
      </c>
      <c r="Q73" s="37"/>
      <c r="R73" s="531">
        <v>571663.16162347049</v>
      </c>
      <c r="S73" s="532">
        <v>-94820.57377652952</v>
      </c>
      <c r="T73" s="533">
        <v>-0.14226989908406626</v>
      </c>
      <c r="U73" s="534">
        <v>6693.1607249820054</v>
      </c>
      <c r="V73" s="533">
        <v>0.048851222183624907</v>
      </c>
      <c r="W73" s="221"/>
    </row>
    <row r="74" spans="1:23" ht="15">
      <c r="A74" s="16">
        <v>8732336</v>
      </c>
      <c r="B74" s="17" t="s">
        <v>284</v>
      </c>
      <c r="C74" s="17" t="s">
        <v>38</v>
      </c>
      <c r="D74" s="17" t="s">
        <v>477</v>
      </c>
      <c r="E74" s="17" t="s">
        <v>478</v>
      </c>
      <c r="F74" s="18">
        <v>12902.399999999998</v>
      </c>
      <c r="G74" s="18">
        <v>12994.8</v>
      </c>
      <c r="H74" s="19"/>
      <c r="I74" s="248">
        <v>381</v>
      </c>
      <c r="J74" s="249">
        <v>366</v>
      </c>
      <c r="K74" s="20">
        <v>-15</v>
      </c>
      <c r="L74" s="21"/>
      <c r="M74" s="517">
        <v>1873603.58</v>
      </c>
      <c r="N74" s="517">
        <v>138421.4513</v>
      </c>
      <c r="O74" s="518">
        <v>2012025.0313000001</v>
      </c>
      <c r="P74" s="519">
        <v>5247.0410270341217</v>
      </c>
      <c r="Q74" s="37"/>
      <c r="R74" s="531">
        <v>1964835.2139980169</v>
      </c>
      <c r="S74" s="532">
        <v>-47189.817301983247</v>
      </c>
      <c r="T74" s="533">
        <v>-0.023453891759732823</v>
      </c>
      <c r="U74" s="534">
        <v>5332.8973060055105</v>
      </c>
      <c r="V74" s="533">
        <v>0.016362799248001842</v>
      </c>
      <c r="W74" s="221"/>
    </row>
    <row r="75" spans="1:23" ht="15">
      <c r="A75" s="16">
        <v>8732009</v>
      </c>
      <c r="B75" s="17" t="s">
        <v>285</v>
      </c>
      <c r="C75" s="17" t="s">
        <v>38</v>
      </c>
      <c r="D75" s="17" t="s">
        <v>479</v>
      </c>
      <c r="E75" s="17" t="s">
        <v>483</v>
      </c>
      <c r="F75" s="18">
        <v>3148.8</v>
      </c>
      <c r="G75" s="18">
        <v>3068.85</v>
      </c>
      <c r="H75" s="19"/>
      <c r="I75" s="248">
        <v>146</v>
      </c>
      <c r="J75" s="249">
        <v>140</v>
      </c>
      <c r="K75" s="20">
        <v>-6</v>
      </c>
      <c r="L75" s="21"/>
      <c r="M75" s="517">
        <v>801723.58</v>
      </c>
      <c r="N75" s="517">
        <v>57846.7725</v>
      </c>
      <c r="O75" s="518">
        <v>859570.35249999992</v>
      </c>
      <c r="P75" s="519">
        <v>5865.9010445205467</v>
      </c>
      <c r="Q75" s="37"/>
      <c r="R75" s="531">
        <v>863489.28635067074</v>
      </c>
      <c r="S75" s="532">
        <v>3918.9338506708154</v>
      </c>
      <c r="T75" s="533">
        <v>0.0045591775464019577</v>
      </c>
      <c r="U75" s="534">
        <v>6145.8602596476485</v>
      </c>
      <c r="V75" s="533">
        <v>0.047726549255142504</v>
      </c>
      <c r="W75" s="221"/>
    </row>
    <row r="76" spans="1:23" ht="15">
      <c r="A76" s="16">
        <v>8732010</v>
      </c>
      <c r="B76" s="17" t="s">
        <v>286</v>
      </c>
      <c r="C76" s="17" t="s">
        <v>38</v>
      </c>
      <c r="D76" s="17" t="s">
        <v>479</v>
      </c>
      <c r="E76" s="17" t="s">
        <v>480</v>
      </c>
      <c r="F76" s="18">
        <v>16716.5</v>
      </c>
      <c r="G76" s="18">
        <v>14845.25</v>
      </c>
      <c r="H76" s="19"/>
      <c r="I76" s="248">
        <v>109</v>
      </c>
      <c r="J76" s="249">
        <v>107</v>
      </c>
      <c r="K76" s="20">
        <v>-2</v>
      </c>
      <c r="L76" s="21"/>
      <c r="M76" s="517">
        <v>626453.27</v>
      </c>
      <c r="N76" s="517">
        <v>43226.4937</v>
      </c>
      <c r="O76" s="518">
        <v>669679.7637</v>
      </c>
      <c r="P76" s="519">
        <v>5990.4886577981651</v>
      </c>
      <c r="Q76" s="37"/>
      <c r="R76" s="531">
        <v>658896.42124940781</v>
      </c>
      <c r="S76" s="532">
        <v>-10783.342450592201</v>
      </c>
      <c r="T76" s="533">
        <v>-0.016102237270862005</v>
      </c>
      <c r="U76" s="534">
        <v>6019.169824760821</v>
      </c>
      <c r="V76" s="533">
        <v>0.0047877842027661544</v>
      </c>
      <c r="W76" s="221"/>
    </row>
    <row r="77" spans="1:23" ht="15">
      <c r="A77" s="16">
        <v>8732208</v>
      </c>
      <c r="B77" s="17" t="s">
        <v>287</v>
      </c>
      <c r="C77" s="17" t="s">
        <v>38</v>
      </c>
      <c r="D77" s="17" t="s">
        <v>472</v>
      </c>
      <c r="E77" s="17" t="s">
        <v>474</v>
      </c>
      <c r="F77" s="18">
        <v>27569.75</v>
      </c>
      <c r="G77" s="18">
        <v>25199.5</v>
      </c>
      <c r="H77" s="19"/>
      <c r="I77" s="248">
        <v>202</v>
      </c>
      <c r="J77" s="249">
        <v>188</v>
      </c>
      <c r="K77" s="20">
        <v>-14</v>
      </c>
      <c r="L77" s="21"/>
      <c r="M77" s="517">
        <v>1009423.83</v>
      </c>
      <c r="N77" s="517">
        <v>72827.7956</v>
      </c>
      <c r="O77" s="518">
        <v>1082251.6256</v>
      </c>
      <c r="P77" s="519">
        <v>5221.1974039603956</v>
      </c>
      <c r="Q77" s="37"/>
      <c r="R77" s="531">
        <v>1020298.4266838781</v>
      </c>
      <c r="S77" s="532">
        <v>-61953.198916121852</v>
      </c>
      <c r="T77" s="533">
        <v>-0.057244727058529496</v>
      </c>
      <c r="U77" s="534">
        <v>5293.0793972546708</v>
      </c>
      <c r="V77" s="533">
        <v>0.013767338741061784</v>
      </c>
      <c r="W77" s="221"/>
    </row>
    <row r="78" spans="1:23" ht="15">
      <c r="A78" s="16">
        <v>8733065</v>
      </c>
      <c r="B78" s="17" t="s">
        <v>288</v>
      </c>
      <c r="C78" s="17" t="s">
        <v>38</v>
      </c>
      <c r="D78" s="17" t="s">
        <v>472</v>
      </c>
      <c r="E78" s="17" t="s">
        <v>473</v>
      </c>
      <c r="F78" s="18">
        <v>16535.61</v>
      </c>
      <c r="G78" s="18">
        <v>14720.5</v>
      </c>
      <c r="H78" s="19"/>
      <c r="I78" s="248">
        <v>90</v>
      </c>
      <c r="J78" s="249">
        <v>95</v>
      </c>
      <c r="K78" s="20">
        <v>5</v>
      </c>
      <c r="L78" s="21"/>
      <c r="M78" s="517">
        <v>514727.96</v>
      </c>
      <c r="N78" s="517">
        <v>36963.1209</v>
      </c>
      <c r="O78" s="518">
        <v>551691.08090000006</v>
      </c>
      <c r="P78" s="519">
        <v>5946.17189888889</v>
      </c>
      <c r="Q78" s="37"/>
      <c r="R78" s="531">
        <v>586868.486163327</v>
      </c>
      <c r="S78" s="532">
        <v>35177.405263326946</v>
      </c>
      <c r="T78" s="533">
        <v>0.063762867447377178</v>
      </c>
      <c r="U78" s="534">
        <v>6022.6103806666</v>
      </c>
      <c r="V78" s="533">
        <v>0.012855074336480816</v>
      </c>
      <c r="W78" s="221"/>
    </row>
    <row r="79" spans="1:23" ht="15">
      <c r="A79" s="16">
        <v>8733014</v>
      </c>
      <c r="B79" s="17" t="s">
        <v>289</v>
      </c>
      <c r="C79" s="17" t="s">
        <v>38</v>
      </c>
      <c r="D79" s="17" t="s">
        <v>482</v>
      </c>
      <c r="E79" s="17" t="s">
        <v>483</v>
      </c>
      <c r="F79" s="18">
        <v>75097.95</v>
      </c>
      <c r="G79" s="18">
        <v>65520</v>
      </c>
      <c r="H79" s="19"/>
      <c r="I79" s="248">
        <v>416</v>
      </c>
      <c r="J79" s="249">
        <v>417</v>
      </c>
      <c r="K79" s="20">
        <v>1</v>
      </c>
      <c r="L79" s="21"/>
      <c r="M79" s="517">
        <v>1992857.95</v>
      </c>
      <c r="N79" s="517">
        <v>134090.4926</v>
      </c>
      <c r="O79" s="518">
        <v>2126948.4425999997</v>
      </c>
      <c r="P79" s="519">
        <v>4932.3329149038454</v>
      </c>
      <c r="Q79" s="37"/>
      <c r="R79" s="531">
        <v>2131755</v>
      </c>
      <c r="S79" s="532">
        <v>4806.5574000002816</v>
      </c>
      <c r="T79" s="533">
        <v>0.0022598372878868214</v>
      </c>
      <c r="U79" s="534">
        <v>4955</v>
      </c>
      <c r="V79" s="533">
        <v>0.0045956113440076742</v>
      </c>
      <c r="W79" s="221"/>
    </row>
    <row r="80" spans="1:23" ht="15">
      <c r="A80" s="16">
        <v>8732321</v>
      </c>
      <c r="B80" s="17" t="s">
        <v>290</v>
      </c>
      <c r="C80" s="17" t="s">
        <v>38</v>
      </c>
      <c r="D80" s="17" t="s">
        <v>472</v>
      </c>
      <c r="E80" s="17" t="s">
        <v>473</v>
      </c>
      <c r="F80" s="18">
        <v>76316.5</v>
      </c>
      <c r="G80" s="18">
        <v>61152</v>
      </c>
      <c r="H80" s="19"/>
      <c r="I80" s="248">
        <v>448</v>
      </c>
      <c r="J80" s="249">
        <v>448</v>
      </c>
      <c r="K80" s="20">
        <v>0</v>
      </c>
      <c r="L80" s="21"/>
      <c r="M80" s="517">
        <v>2144632.58</v>
      </c>
      <c r="N80" s="517">
        <v>152095.2828</v>
      </c>
      <c r="O80" s="518">
        <v>2296727.8628000002</v>
      </c>
      <c r="P80" s="519">
        <v>4956.2753633928578</v>
      </c>
      <c r="Q80" s="37"/>
      <c r="R80" s="531">
        <v>2292278.0541591286</v>
      </c>
      <c r="S80" s="532">
        <v>-4449.8086408716626</v>
      </c>
      <c r="T80" s="533">
        <v>-0.0019374557660683342</v>
      </c>
      <c r="U80" s="534">
        <v>4980.1920851766263</v>
      </c>
      <c r="V80" s="533">
        <v>0.0048255433829237646</v>
      </c>
      <c r="W80" s="221"/>
    </row>
    <row r="81" spans="1:23" ht="15">
      <c r="A81" s="16">
        <v>8732011</v>
      </c>
      <c r="B81" s="17" t="s">
        <v>291</v>
      </c>
      <c r="C81" s="17" t="s">
        <v>38</v>
      </c>
      <c r="D81" s="17" t="s">
        <v>479</v>
      </c>
      <c r="E81" s="17" t="s">
        <v>480</v>
      </c>
      <c r="F81" s="18">
        <v>23169.239999999998</v>
      </c>
      <c r="G81" s="18">
        <v>24050.25</v>
      </c>
      <c r="H81" s="19"/>
      <c r="I81" s="248">
        <v>90</v>
      </c>
      <c r="J81" s="249">
        <v>75</v>
      </c>
      <c r="K81" s="20">
        <v>-15</v>
      </c>
      <c r="L81" s="21"/>
      <c r="M81" s="517">
        <v>516185.67</v>
      </c>
      <c r="N81" s="517">
        <v>36254.8055</v>
      </c>
      <c r="O81" s="518">
        <v>552440.4755</v>
      </c>
      <c r="P81" s="519">
        <v>5880.791505555555</v>
      </c>
      <c r="Q81" s="37"/>
      <c r="R81" s="531">
        <v>495802.91790231864</v>
      </c>
      <c r="S81" s="532">
        <v>-56637.5575976813</v>
      </c>
      <c r="T81" s="533">
        <v>-0.10252246189314798</v>
      </c>
      <c r="U81" s="534">
        <v>6290.0355720309153</v>
      </c>
      <c r="V81" s="533">
        <v>0.06958996354296007</v>
      </c>
      <c r="W81" s="221"/>
    </row>
    <row r="82" spans="1:23" ht="15">
      <c r="A82" s="16">
        <v>8732012</v>
      </c>
      <c r="B82" s="17" t="s">
        <v>292</v>
      </c>
      <c r="C82" s="17" t="s">
        <v>38</v>
      </c>
      <c r="D82" s="17" t="s">
        <v>479</v>
      </c>
      <c r="E82" s="17" t="s">
        <v>480</v>
      </c>
      <c r="F82" s="18">
        <v>50337.130000000005</v>
      </c>
      <c r="G82" s="18">
        <v>35206.5</v>
      </c>
      <c r="H82" s="19"/>
      <c r="I82" s="248">
        <v>85</v>
      </c>
      <c r="J82" s="249">
        <v>77</v>
      </c>
      <c r="K82" s="20">
        <v>-8</v>
      </c>
      <c r="L82" s="21"/>
      <c r="M82" s="517">
        <v>611555.68</v>
      </c>
      <c r="N82" s="517">
        <v>37986.581</v>
      </c>
      <c r="O82" s="518">
        <v>649542.261</v>
      </c>
      <c r="P82" s="519">
        <v>7049.4721294117653</v>
      </c>
      <c r="Q82" s="37"/>
      <c r="R82" s="531">
        <v>606678.915485459</v>
      </c>
      <c r="S82" s="532">
        <v>-42863.345514541026</v>
      </c>
      <c r="T82" s="533">
        <v>-0.0659900796116806</v>
      </c>
      <c r="U82" s="534">
        <v>7421.7196816293381</v>
      </c>
      <c r="V82" s="533">
        <v>0.052805025026552523</v>
      </c>
      <c r="W82" s="250" t="s">
        <v>655</v>
      </c>
    </row>
    <row r="83" spans="1:23" ht="15">
      <c r="A83" s="16">
        <v>8732068</v>
      </c>
      <c r="B83" s="17" t="s">
        <v>293</v>
      </c>
      <c r="C83" s="17" t="s">
        <v>38</v>
      </c>
      <c r="D83" s="17" t="s">
        <v>475</v>
      </c>
      <c r="E83" s="17" t="s">
        <v>476</v>
      </c>
      <c r="F83" s="18">
        <v>13672.6</v>
      </c>
      <c r="G83" s="18">
        <v>12904.2398</v>
      </c>
      <c r="H83" s="19"/>
      <c r="I83" s="248">
        <v>83</v>
      </c>
      <c r="J83" s="249">
        <v>89</v>
      </c>
      <c r="K83" s="20">
        <v>6</v>
      </c>
      <c r="L83" s="21"/>
      <c r="M83" s="517">
        <v>543807.09</v>
      </c>
      <c r="N83" s="517">
        <v>37923.7547</v>
      </c>
      <c r="O83" s="518">
        <v>581730.8447</v>
      </c>
      <c r="P83" s="519">
        <v>6844.0752373493979</v>
      </c>
      <c r="Q83" s="37"/>
      <c r="R83" s="531">
        <v>646131.93325982837</v>
      </c>
      <c r="S83" s="532">
        <v>64401.088559828349</v>
      </c>
      <c r="T83" s="533">
        <v>0.11070598911261126</v>
      </c>
      <c r="U83" s="534">
        <v>7114.9179040430154</v>
      </c>
      <c r="V83" s="533">
        <v>0.039573303521793335</v>
      </c>
      <c r="W83" s="221"/>
    </row>
    <row r="84" spans="1:23" ht="15">
      <c r="A84" s="16">
        <v>8732328</v>
      </c>
      <c r="B84" s="17" t="s">
        <v>294</v>
      </c>
      <c r="C84" s="17" t="s">
        <v>38</v>
      </c>
      <c r="D84" s="17" t="s">
        <v>479</v>
      </c>
      <c r="E84" s="17" t="s">
        <v>483</v>
      </c>
      <c r="F84" s="18">
        <v>46317.289999999994</v>
      </c>
      <c r="G84" s="18">
        <v>51324</v>
      </c>
      <c r="H84" s="19"/>
      <c r="I84" s="248">
        <v>272</v>
      </c>
      <c r="J84" s="249">
        <v>265</v>
      </c>
      <c r="K84" s="20">
        <v>-7</v>
      </c>
      <c r="L84" s="21"/>
      <c r="M84" s="517">
        <v>1300237.29</v>
      </c>
      <c r="N84" s="517">
        <v>91554.0745</v>
      </c>
      <c r="O84" s="518">
        <v>1391791.3645000001</v>
      </c>
      <c r="P84" s="519">
        <v>4946.5958621323534</v>
      </c>
      <c r="Q84" s="37"/>
      <c r="R84" s="531">
        <v>1365904.5820832793</v>
      </c>
      <c r="S84" s="532">
        <v>-25886.782416720875</v>
      </c>
      <c r="T84" s="533">
        <v>-0.018599614192907916</v>
      </c>
      <c r="U84" s="534">
        <v>4960.6814418236954</v>
      </c>
      <c r="V84" s="533">
        <v>0.0028475299142934332</v>
      </c>
      <c r="W84" s="221"/>
    </row>
    <row r="85" spans="1:23" ht="15">
      <c r="A85" s="16">
        <v>8732085</v>
      </c>
      <c r="B85" s="17" t="s">
        <v>423</v>
      </c>
      <c r="C85" s="17" t="s">
        <v>38</v>
      </c>
      <c r="D85" s="17" t="s">
        <v>477</v>
      </c>
      <c r="E85" s="17" t="s">
        <v>478</v>
      </c>
      <c r="F85" s="18">
        <v>7014.4</v>
      </c>
      <c r="G85" s="18">
        <v>7480.2</v>
      </c>
      <c r="H85" s="19"/>
      <c r="I85" s="248">
        <v>263</v>
      </c>
      <c r="J85" s="249">
        <v>250</v>
      </c>
      <c r="K85" s="20">
        <v>-13</v>
      </c>
      <c r="L85" s="21"/>
      <c r="M85" s="517">
        <v>1456543.63</v>
      </c>
      <c r="N85" s="517">
        <v>108034.8212</v>
      </c>
      <c r="O85" s="518">
        <v>1564578.4512</v>
      </c>
      <c r="P85" s="519">
        <v>5922.2967726235747</v>
      </c>
      <c r="Q85" s="37"/>
      <c r="R85" s="531">
        <v>1522303.4125146971</v>
      </c>
      <c r="S85" s="532">
        <v>-42275.038685302949</v>
      </c>
      <c r="T85" s="533">
        <v>-0.0270200824080626</v>
      </c>
      <c r="U85" s="534">
        <v>6059.2928500587886</v>
      </c>
      <c r="V85" s="533">
        <v>0.023132254713828654</v>
      </c>
      <c r="W85" s="221"/>
    </row>
    <row r="86" spans="1:23" ht="15">
      <c r="A86" s="16">
        <v>8732014</v>
      </c>
      <c r="B86" s="17" t="s">
        <v>295</v>
      </c>
      <c r="C86" s="17" t="s">
        <v>38</v>
      </c>
      <c r="D86" s="17" t="s">
        <v>479</v>
      </c>
      <c r="E86" s="17" t="s">
        <v>480</v>
      </c>
      <c r="F86" s="18">
        <v>10444.8</v>
      </c>
      <c r="G86" s="18">
        <v>11138.4</v>
      </c>
      <c r="H86" s="19"/>
      <c r="I86" s="248">
        <v>385</v>
      </c>
      <c r="J86" s="249">
        <v>365</v>
      </c>
      <c r="K86" s="20">
        <v>-20</v>
      </c>
      <c r="L86" s="21"/>
      <c r="M86" s="517">
        <v>1785294.8</v>
      </c>
      <c r="N86" s="517">
        <v>126505.7417</v>
      </c>
      <c r="O86" s="518">
        <v>1911800.5417</v>
      </c>
      <c r="P86" s="519">
        <v>4938.5863420779215</v>
      </c>
      <c r="Q86" s="37"/>
      <c r="R86" s="531">
        <v>1821257.0240172681</v>
      </c>
      <c r="S86" s="532">
        <v>-90543.51768273185</v>
      </c>
      <c r="T86" s="533">
        <v>-0.047360336869775796</v>
      </c>
      <c r="U86" s="534">
        <v>4959.2291068966251</v>
      </c>
      <c r="V86" s="533">
        <v>0.0041798934733250333</v>
      </c>
      <c r="W86" s="221"/>
    </row>
    <row r="87" spans="1:23" ht="15">
      <c r="A87" s="16">
        <v>8732015</v>
      </c>
      <c r="B87" s="17" t="s">
        <v>296</v>
      </c>
      <c r="C87" s="17" t="s">
        <v>38</v>
      </c>
      <c r="D87" s="17" t="s">
        <v>479</v>
      </c>
      <c r="E87" s="17" t="s">
        <v>480</v>
      </c>
      <c r="F87" s="18">
        <v>4915.2</v>
      </c>
      <c r="G87" s="18">
        <v>4790.4</v>
      </c>
      <c r="H87" s="19"/>
      <c r="I87" s="248">
        <v>185</v>
      </c>
      <c r="J87" s="249">
        <v>178</v>
      </c>
      <c r="K87" s="20">
        <v>-7</v>
      </c>
      <c r="L87" s="21"/>
      <c r="M87" s="517">
        <v>923931.42</v>
      </c>
      <c r="N87" s="517">
        <v>64738.4079</v>
      </c>
      <c r="O87" s="518">
        <v>988669.8279</v>
      </c>
      <c r="P87" s="519">
        <v>5317.592583243244</v>
      </c>
      <c r="Q87" s="37"/>
      <c r="R87" s="531">
        <v>958630.56666382519</v>
      </c>
      <c r="S87" s="532">
        <v>-30039.261236174847</v>
      </c>
      <c r="T87" s="533">
        <v>-0.03038351165219659</v>
      </c>
      <c r="U87" s="534">
        <v>5358.6526217068831</v>
      </c>
      <c r="V87" s="533">
        <v>0.0077215465120489251</v>
      </c>
      <c r="W87" s="221"/>
    </row>
    <row r="88" spans="1:23" ht="15">
      <c r="A88" s="16">
        <v>8732448</v>
      </c>
      <c r="B88" s="17" t="s">
        <v>297</v>
      </c>
      <c r="C88" s="17" t="s">
        <v>38</v>
      </c>
      <c r="D88" s="17" t="s">
        <v>475</v>
      </c>
      <c r="E88" s="17" t="s">
        <v>476</v>
      </c>
      <c r="F88" s="18">
        <v>10342.4</v>
      </c>
      <c r="G88" s="18">
        <v>11029.1354</v>
      </c>
      <c r="H88" s="19"/>
      <c r="I88" s="248">
        <v>406</v>
      </c>
      <c r="J88" s="249">
        <v>410</v>
      </c>
      <c r="K88" s="20">
        <v>4</v>
      </c>
      <c r="L88" s="21"/>
      <c r="M88" s="517">
        <v>1955399.89</v>
      </c>
      <c r="N88" s="517">
        <v>145581.6183</v>
      </c>
      <c r="O88" s="518">
        <v>2100981.5083</v>
      </c>
      <c r="P88" s="519">
        <v>5149.357409605911</v>
      </c>
      <c r="Q88" s="37"/>
      <c r="R88" s="531">
        <v>2130086.3529856219</v>
      </c>
      <c r="S88" s="532">
        <v>29104.844685622025</v>
      </c>
      <c r="T88" s="533">
        <v>0.013852975178811585</v>
      </c>
      <c r="U88" s="534">
        <v>5168.4322380137119</v>
      </c>
      <c r="V88" s="533">
        <v>0.0037043123812337351</v>
      </c>
      <c r="W88" s="221"/>
    </row>
    <row r="89" spans="1:23" ht="15">
      <c r="A89" s="16">
        <v>8732036</v>
      </c>
      <c r="B89" s="17" t="s">
        <v>298</v>
      </c>
      <c r="C89" s="17" t="s">
        <v>38</v>
      </c>
      <c r="D89" s="17" t="s">
        <v>472</v>
      </c>
      <c r="E89" s="17" t="s">
        <v>474</v>
      </c>
      <c r="F89" s="18">
        <v>10086.4</v>
      </c>
      <c r="G89" s="18">
        <v>11247.6</v>
      </c>
      <c r="H89" s="19"/>
      <c r="I89" s="248">
        <v>236</v>
      </c>
      <c r="J89" s="249">
        <v>255</v>
      </c>
      <c r="K89" s="20">
        <v>19</v>
      </c>
      <c r="L89" s="21"/>
      <c r="M89" s="517">
        <v>1174408.81</v>
      </c>
      <c r="N89" s="517">
        <v>86173.3093</v>
      </c>
      <c r="O89" s="518">
        <v>1260582.1193000001</v>
      </c>
      <c r="P89" s="519">
        <v>5298.7106750000012</v>
      </c>
      <c r="Q89" s="37"/>
      <c r="R89" s="531">
        <v>1373355.2131376059</v>
      </c>
      <c r="S89" s="532">
        <v>112773.09383760579</v>
      </c>
      <c r="T89" s="533">
        <v>0.089461124436882034</v>
      </c>
      <c r="U89" s="534">
        <v>5341.5984828925721</v>
      </c>
      <c r="V89" s="533">
        <v>0.0080940082452361645</v>
      </c>
      <c r="W89" s="221"/>
    </row>
    <row r="90" spans="1:23" ht="15">
      <c r="A90" s="16">
        <v>8732209</v>
      </c>
      <c r="B90" s="17" t="s">
        <v>299</v>
      </c>
      <c r="C90" s="17" t="s">
        <v>38</v>
      </c>
      <c r="D90" s="17" t="s">
        <v>472</v>
      </c>
      <c r="E90" s="17" t="s">
        <v>474</v>
      </c>
      <c r="F90" s="18">
        <v>10649.6</v>
      </c>
      <c r="G90" s="18">
        <v>11356.8</v>
      </c>
      <c r="H90" s="19"/>
      <c r="I90" s="248">
        <v>408</v>
      </c>
      <c r="J90" s="249">
        <v>412</v>
      </c>
      <c r="K90" s="20">
        <v>4</v>
      </c>
      <c r="L90" s="21"/>
      <c r="M90" s="517">
        <v>1891529.6</v>
      </c>
      <c r="N90" s="517">
        <v>133603.0825</v>
      </c>
      <c r="O90" s="518">
        <v>2025132.6825</v>
      </c>
      <c r="P90" s="519">
        <v>4937.4585355392155</v>
      </c>
      <c r="Q90" s="37"/>
      <c r="R90" s="531">
        <v>2052816.8</v>
      </c>
      <c r="S90" s="532">
        <v>27684.117499999935</v>
      </c>
      <c r="T90" s="533">
        <v>0.013670273429108976</v>
      </c>
      <c r="U90" s="534">
        <v>4955</v>
      </c>
      <c r="V90" s="533">
        <v>0.0035527314983048851</v>
      </c>
      <c r="W90" s="221"/>
    </row>
    <row r="91" spans="1:23" ht="15">
      <c r="A91" s="16">
        <v>8732067</v>
      </c>
      <c r="B91" s="17" t="s">
        <v>300</v>
      </c>
      <c r="C91" s="17" t="s">
        <v>38</v>
      </c>
      <c r="D91" s="17" t="s">
        <v>475</v>
      </c>
      <c r="E91" s="17" t="s">
        <v>476</v>
      </c>
      <c r="F91" s="18">
        <v>3046.4</v>
      </c>
      <c r="G91" s="18">
        <v>2969.0214</v>
      </c>
      <c r="H91" s="19"/>
      <c r="I91" s="248">
        <v>108</v>
      </c>
      <c r="J91" s="249">
        <v>99</v>
      </c>
      <c r="K91" s="20">
        <v>-9</v>
      </c>
      <c r="L91" s="21"/>
      <c r="M91" s="517">
        <v>645064.61</v>
      </c>
      <c r="N91" s="517">
        <v>45083.9217</v>
      </c>
      <c r="O91" s="518">
        <v>690148.53169999993</v>
      </c>
      <c r="P91" s="519">
        <v>6362.0567749999991</v>
      </c>
      <c r="Q91" s="37"/>
      <c r="R91" s="531">
        <v>656349.41224312608</v>
      </c>
      <c r="S91" s="532">
        <v>-33799.119456873857</v>
      </c>
      <c r="T91" s="533">
        <v>-0.048973688857409561</v>
      </c>
      <c r="U91" s="534">
        <v>6599.8019277083449</v>
      </c>
      <c r="V91" s="533">
        <v>0.037369228398365852</v>
      </c>
      <c r="W91" s="221"/>
    </row>
    <row r="92" spans="1:23" ht="15">
      <c r="A92" s="16">
        <v>8732016</v>
      </c>
      <c r="B92" s="17" t="s">
        <v>301</v>
      </c>
      <c r="C92" s="17" t="s">
        <v>38</v>
      </c>
      <c r="D92" s="17" t="s">
        <v>479</v>
      </c>
      <c r="E92" s="17" t="s">
        <v>480</v>
      </c>
      <c r="F92" s="18">
        <v>18032.61</v>
      </c>
      <c r="G92" s="18">
        <v>16217.5</v>
      </c>
      <c r="H92" s="19"/>
      <c r="I92" s="248">
        <v>133</v>
      </c>
      <c r="J92" s="249">
        <v>135</v>
      </c>
      <c r="K92" s="20">
        <v>2</v>
      </c>
      <c r="L92" s="21"/>
      <c r="M92" s="517">
        <v>730893.2</v>
      </c>
      <c r="N92" s="517">
        <v>52244.0887</v>
      </c>
      <c r="O92" s="518">
        <v>783137.28869999992</v>
      </c>
      <c r="P92" s="519">
        <v>5752.666757142857</v>
      </c>
      <c r="Q92" s="37"/>
      <c r="R92" s="531">
        <v>791738.01550348126</v>
      </c>
      <c r="S92" s="532">
        <v>8600.726803481346</v>
      </c>
      <c r="T92" s="533">
        <v>0.010982399800880975</v>
      </c>
      <c r="U92" s="534">
        <v>5744.5964111368985</v>
      </c>
      <c r="V92" s="533">
        <v>-0.0014028877991129765</v>
      </c>
      <c r="W92" s="221"/>
    </row>
    <row r="93" spans="1:23" ht="15">
      <c r="A93" s="16">
        <v>8733310</v>
      </c>
      <c r="B93" s="17" t="s">
        <v>302</v>
      </c>
      <c r="C93" s="17" t="s">
        <v>38</v>
      </c>
      <c r="D93" s="17" t="s">
        <v>479</v>
      </c>
      <c r="E93" s="17" t="s">
        <v>480</v>
      </c>
      <c r="F93" s="18">
        <v>5418.9399999999987</v>
      </c>
      <c r="G93" s="18">
        <v>4715.55</v>
      </c>
      <c r="H93" s="19"/>
      <c r="I93" s="248">
        <v>209</v>
      </c>
      <c r="J93" s="249">
        <v>206</v>
      </c>
      <c r="K93" s="20">
        <v>-3</v>
      </c>
      <c r="L93" s="21"/>
      <c r="M93" s="517">
        <v>968908.94</v>
      </c>
      <c r="N93" s="517">
        <v>70450.531</v>
      </c>
      <c r="O93" s="518">
        <v>1039359.4709999999</v>
      </c>
      <c r="P93" s="519">
        <v>4947.0838803827746</v>
      </c>
      <c r="Q93" s="37"/>
      <c r="R93" s="531">
        <v>1025896.7608369486</v>
      </c>
      <c r="S93" s="532">
        <v>-13462.710163051262</v>
      </c>
      <c r="T93" s="533">
        <v>-0.01295289121683605</v>
      </c>
      <c r="U93" s="534">
        <v>4957.1903438686822</v>
      </c>
      <c r="V93" s="533">
        <v>0.0020429133061567674</v>
      </c>
      <c r="W93" s="221"/>
    </row>
    <row r="94" spans="1:23" ht="15">
      <c r="A94" s="16">
        <v>8733068</v>
      </c>
      <c r="B94" s="17" t="s">
        <v>303</v>
      </c>
      <c r="C94" s="17" t="s">
        <v>38</v>
      </c>
      <c r="D94" s="17" t="s">
        <v>472</v>
      </c>
      <c r="E94" s="17" t="s">
        <v>474</v>
      </c>
      <c r="F94" s="18">
        <v>22430.05</v>
      </c>
      <c r="G94" s="18">
        <v>19960</v>
      </c>
      <c r="H94" s="19"/>
      <c r="I94" s="248">
        <v>99</v>
      </c>
      <c r="J94" s="249">
        <v>87</v>
      </c>
      <c r="K94" s="20">
        <v>-12</v>
      </c>
      <c r="L94" s="21"/>
      <c r="M94" s="517">
        <v>597121.13</v>
      </c>
      <c r="N94" s="517">
        <v>39370.7853</v>
      </c>
      <c r="O94" s="518">
        <v>636491.9153</v>
      </c>
      <c r="P94" s="519">
        <v>6202.6451040404036</v>
      </c>
      <c r="Q94" s="37"/>
      <c r="R94" s="531">
        <v>594419.55202658148</v>
      </c>
      <c r="S94" s="532">
        <v>-42072.363273418508</v>
      </c>
      <c r="T94" s="533">
        <v>-0.066100389120556852</v>
      </c>
      <c r="U94" s="534">
        <v>6602.9833566273737</v>
      </c>
      <c r="V94" s="533">
        <v>0.06454314987749174</v>
      </c>
      <c r="W94" s="221"/>
    </row>
    <row r="95" spans="1:23" ht="15">
      <c r="A95" s="16">
        <v>8732210</v>
      </c>
      <c r="B95" s="17" t="s">
        <v>304</v>
      </c>
      <c r="C95" s="17" t="s">
        <v>38</v>
      </c>
      <c r="D95" s="17" t="s">
        <v>472</v>
      </c>
      <c r="E95" s="17" t="s">
        <v>474</v>
      </c>
      <c r="F95" s="18">
        <v>1689.6</v>
      </c>
      <c r="G95" s="18">
        <v>1646.7</v>
      </c>
      <c r="H95" s="19"/>
      <c r="I95" s="248">
        <v>74</v>
      </c>
      <c r="J95" s="249">
        <v>72</v>
      </c>
      <c r="K95" s="20">
        <v>-2</v>
      </c>
      <c r="L95" s="21"/>
      <c r="M95" s="517">
        <v>475067.06</v>
      </c>
      <c r="N95" s="517">
        <v>31266.1978</v>
      </c>
      <c r="O95" s="518">
        <v>506333.2578</v>
      </c>
      <c r="P95" s="519">
        <v>6819.50888918919</v>
      </c>
      <c r="Q95" s="37"/>
      <c r="R95" s="531">
        <v>510754.51913741283</v>
      </c>
      <c r="S95" s="532">
        <v>4421.2613374128123</v>
      </c>
      <c r="T95" s="533">
        <v>0.0087319196780062114</v>
      </c>
      <c r="U95" s="534">
        <v>7070.9419324640667</v>
      </c>
      <c r="V95" s="533">
        <v>0.036869670142005033</v>
      </c>
      <c r="W95" s="221"/>
    </row>
    <row r="96" spans="1:23" ht="15">
      <c r="A96" s="16">
        <v>8732100</v>
      </c>
      <c r="B96" s="17" t="s">
        <v>305</v>
      </c>
      <c r="C96" s="17" t="s">
        <v>38</v>
      </c>
      <c r="D96" s="17" t="s">
        <v>479</v>
      </c>
      <c r="E96" s="17" t="s">
        <v>483</v>
      </c>
      <c r="F96" s="18">
        <v>16342.25</v>
      </c>
      <c r="G96" s="18">
        <v>16342.25</v>
      </c>
      <c r="H96" s="19"/>
      <c r="I96" s="248">
        <v>82</v>
      </c>
      <c r="J96" s="249">
        <v>79</v>
      </c>
      <c r="K96" s="20">
        <v>-3</v>
      </c>
      <c r="L96" s="21"/>
      <c r="M96" s="517">
        <v>525548.71</v>
      </c>
      <c r="N96" s="517">
        <v>34586.8696</v>
      </c>
      <c r="O96" s="518">
        <v>560135.57959999994</v>
      </c>
      <c r="P96" s="519">
        <v>6631.6259707317067</v>
      </c>
      <c r="Q96" s="37"/>
      <c r="R96" s="531">
        <v>560545.48946559359</v>
      </c>
      <c r="S96" s="532">
        <v>409.9098655936541</v>
      </c>
      <c r="T96" s="533">
        <v>0.00073180472821665079</v>
      </c>
      <c r="U96" s="534">
        <v>6888.6486008302991</v>
      </c>
      <c r="V96" s="533">
        <v>0.038757105909311938</v>
      </c>
      <c r="W96" s="221"/>
    </row>
    <row r="97" spans="1:23" ht="15">
      <c r="A97" s="16">
        <v>8732042</v>
      </c>
      <c r="B97" s="17" t="s">
        <v>306</v>
      </c>
      <c r="C97" s="17" t="s">
        <v>38</v>
      </c>
      <c r="D97" s="17" t="s">
        <v>479</v>
      </c>
      <c r="E97" s="17" t="s">
        <v>480</v>
      </c>
      <c r="F97" s="18">
        <v>1612.8</v>
      </c>
      <c r="G97" s="18">
        <v>1571.85</v>
      </c>
      <c r="H97" s="19"/>
      <c r="I97" s="248">
        <v>41</v>
      </c>
      <c r="J97" s="249">
        <v>46</v>
      </c>
      <c r="K97" s="20">
        <v>5</v>
      </c>
      <c r="L97" s="21"/>
      <c r="M97" s="517">
        <v>365501.3</v>
      </c>
      <c r="N97" s="517">
        <v>23854.7257</v>
      </c>
      <c r="O97" s="518">
        <v>389356.0257</v>
      </c>
      <c r="P97" s="519">
        <v>9457.1518463414632</v>
      </c>
      <c r="Q97" s="37"/>
      <c r="R97" s="531">
        <v>413455.09211225394</v>
      </c>
      <c r="S97" s="532">
        <v>24099.066412253946</v>
      </c>
      <c r="T97" s="533">
        <v>0.061894679474724115</v>
      </c>
      <c r="U97" s="534">
        <v>8953.9835241794335</v>
      </c>
      <c r="V97" s="533">
        <v>-0.053205059021726751</v>
      </c>
      <c r="W97" s="221"/>
    </row>
    <row r="98" spans="1:23" ht="15">
      <c r="A98" s="16">
        <v>8733056</v>
      </c>
      <c r="B98" s="17" t="s">
        <v>307</v>
      </c>
      <c r="C98" s="17" t="s">
        <v>38</v>
      </c>
      <c r="D98" s="17" t="s">
        <v>475</v>
      </c>
      <c r="E98" s="17" t="s">
        <v>476</v>
      </c>
      <c r="F98" s="18">
        <v>1536</v>
      </c>
      <c r="G98" s="18">
        <v>1496.9856</v>
      </c>
      <c r="H98" s="19"/>
      <c r="I98" s="248">
        <v>79</v>
      </c>
      <c r="J98" s="249">
        <v>87</v>
      </c>
      <c r="K98" s="20">
        <v>8</v>
      </c>
      <c r="L98" s="21"/>
      <c r="M98" s="517">
        <v>560497.47</v>
      </c>
      <c r="N98" s="517">
        <v>38742.5227</v>
      </c>
      <c r="O98" s="518">
        <v>599239.9927</v>
      </c>
      <c r="P98" s="519">
        <v>7565.8733253164546</v>
      </c>
      <c r="Q98" s="37"/>
      <c r="R98" s="531">
        <v>640168.58921471529</v>
      </c>
      <c r="S98" s="532">
        <v>40928.596514715347</v>
      </c>
      <c r="T98" s="533">
        <v>0.068300842756343877</v>
      </c>
      <c r="U98" s="534">
        <v>7341.05291511167</v>
      </c>
      <c r="V98" s="533">
        <v>-0.029715064016800911</v>
      </c>
      <c r="W98" s="221"/>
    </row>
    <row r="99" spans="1:23" ht="15">
      <c r="A99" s="16">
        <v>8732315</v>
      </c>
      <c r="B99" s="17" t="s">
        <v>308</v>
      </c>
      <c r="C99" s="17" t="s">
        <v>38</v>
      </c>
      <c r="D99" s="17" t="s">
        <v>479</v>
      </c>
      <c r="E99" s="17" t="s">
        <v>480</v>
      </c>
      <c r="F99" s="30">
        <v>217259.34858688325</v>
      </c>
      <c r="G99" s="18">
        <v>189331.35042660806</v>
      </c>
      <c r="H99" s="19"/>
      <c r="I99" s="248">
        <v>488</v>
      </c>
      <c r="J99" s="249">
        <v>525</v>
      </c>
      <c r="K99" s="20">
        <v>37</v>
      </c>
      <c r="L99" s="21"/>
      <c r="M99" s="517">
        <v>2478302.69</v>
      </c>
      <c r="N99" s="517">
        <v>159962.752</v>
      </c>
      <c r="O99" s="518">
        <v>2638265.442</v>
      </c>
      <c r="P99" s="519">
        <v>4961.0780602727791</v>
      </c>
      <c r="Q99" s="37"/>
      <c r="R99" s="531">
        <v>2805766.190898153</v>
      </c>
      <c r="S99" s="532">
        <v>167500.74889815319</v>
      </c>
      <c r="T99" s="533">
        <v>0.063488967497969145</v>
      </c>
      <c r="U99" s="534">
        <v>4983.68541042199</v>
      </c>
      <c r="V99" s="533">
        <v>0.0045569430423289849</v>
      </c>
      <c r="W99" s="221"/>
    </row>
    <row r="100" spans="1:23" ht="15">
      <c r="A100" s="16">
        <v>8732018</v>
      </c>
      <c r="B100" s="17" t="s">
        <v>309</v>
      </c>
      <c r="C100" s="17" t="s">
        <v>38</v>
      </c>
      <c r="D100" s="17" t="s">
        <v>479</v>
      </c>
      <c r="E100" s="17" t="s">
        <v>480</v>
      </c>
      <c r="F100" s="18">
        <v>24326.25</v>
      </c>
      <c r="G100" s="18">
        <v>22330.25</v>
      </c>
      <c r="H100" s="19"/>
      <c r="I100" s="248">
        <v>108</v>
      </c>
      <c r="J100" s="249">
        <v>118</v>
      </c>
      <c r="K100" s="20">
        <v>10</v>
      </c>
      <c r="L100" s="21"/>
      <c r="M100" s="517">
        <v>609365.47</v>
      </c>
      <c r="N100" s="517">
        <v>43903.396</v>
      </c>
      <c r="O100" s="518">
        <v>653268.86599999992</v>
      </c>
      <c r="P100" s="519">
        <v>5823.54274074074</v>
      </c>
      <c r="Q100" s="37"/>
      <c r="R100" s="531">
        <v>698480.74010496994</v>
      </c>
      <c r="S100" s="532">
        <v>45211.874104970018</v>
      </c>
      <c r="T100" s="533">
        <v>0.069208677250769249</v>
      </c>
      <c r="U100" s="534">
        <v>5730.08889919466</v>
      </c>
      <c r="V100" s="533">
        <v>-0.016047592626441717</v>
      </c>
      <c r="W100" s="250" t="s">
        <v>656</v>
      </c>
    </row>
    <row r="101" spans="1:23" ht="15">
      <c r="A101" s="16">
        <v>8732252</v>
      </c>
      <c r="B101" s="17" t="s">
        <v>310</v>
      </c>
      <c r="C101" s="17" t="s">
        <v>38</v>
      </c>
      <c r="D101" s="17" t="s">
        <v>472</v>
      </c>
      <c r="E101" s="17" t="s">
        <v>474</v>
      </c>
      <c r="F101" s="18">
        <v>4684.8</v>
      </c>
      <c r="G101" s="18">
        <v>4565.85</v>
      </c>
      <c r="H101" s="19"/>
      <c r="I101" s="248">
        <v>173</v>
      </c>
      <c r="J101" s="249">
        <v>141</v>
      </c>
      <c r="K101" s="20">
        <v>-32</v>
      </c>
      <c r="L101" s="21"/>
      <c r="M101" s="517">
        <v>936234.37</v>
      </c>
      <c r="N101" s="517">
        <v>66250.2915</v>
      </c>
      <c r="O101" s="518">
        <v>1002484.6615</v>
      </c>
      <c r="P101" s="519">
        <v>5767.6292572254333</v>
      </c>
      <c r="Q101" s="37"/>
      <c r="R101" s="531">
        <v>844630.01019270148</v>
      </c>
      <c r="S101" s="532">
        <v>-157854.65130729857</v>
      </c>
      <c r="T101" s="533">
        <v>-0.15746340803968356</v>
      </c>
      <c r="U101" s="534">
        <v>5957.9018453383087</v>
      </c>
      <c r="V101" s="533">
        <v>0.032989739740034475</v>
      </c>
      <c r="W101" s="221"/>
    </row>
    <row r="102" spans="1:23" ht="15">
      <c r="A102" s="16">
        <v>8732045</v>
      </c>
      <c r="B102" s="17" t="s">
        <v>311</v>
      </c>
      <c r="C102" s="17" t="s">
        <v>38</v>
      </c>
      <c r="D102" s="17" t="s">
        <v>472</v>
      </c>
      <c r="E102" s="17" t="s">
        <v>474</v>
      </c>
      <c r="F102" s="18">
        <v>4480</v>
      </c>
      <c r="G102" s="18">
        <v>4366.25</v>
      </c>
      <c r="H102" s="19"/>
      <c r="I102" s="248">
        <v>220</v>
      </c>
      <c r="J102" s="249">
        <v>216</v>
      </c>
      <c r="K102" s="20">
        <v>-4</v>
      </c>
      <c r="L102" s="21"/>
      <c r="M102" s="517">
        <v>1150201.44</v>
      </c>
      <c r="N102" s="517">
        <v>84726.2786</v>
      </c>
      <c r="O102" s="518">
        <v>1234927.7186</v>
      </c>
      <c r="P102" s="519">
        <v>5592.944175454546</v>
      </c>
      <c r="Q102" s="37"/>
      <c r="R102" s="531">
        <v>1241808.6967797508</v>
      </c>
      <c r="S102" s="532">
        <v>6880.9781797507312</v>
      </c>
      <c r="T102" s="533">
        <v>0.0055719683639067451</v>
      </c>
      <c r="U102" s="534">
        <v>5728.90021657292</v>
      </c>
      <c r="V102" s="533">
        <v>0.024308492424264989</v>
      </c>
      <c r="W102" s="221"/>
    </row>
    <row r="103" spans="1:23" ht="15">
      <c r="A103" s="16">
        <v>8733035</v>
      </c>
      <c r="B103" s="17" t="s">
        <v>312</v>
      </c>
      <c r="C103" s="17" t="s">
        <v>38</v>
      </c>
      <c r="D103" s="17" t="s">
        <v>479</v>
      </c>
      <c r="E103" s="17" t="s">
        <v>480</v>
      </c>
      <c r="F103" s="18">
        <v>20184.55</v>
      </c>
      <c r="G103" s="18">
        <v>18088.75</v>
      </c>
      <c r="H103" s="19"/>
      <c r="I103" s="248">
        <v>131</v>
      </c>
      <c r="J103" s="249">
        <v>135</v>
      </c>
      <c r="K103" s="20">
        <v>4</v>
      </c>
      <c r="L103" s="21"/>
      <c r="M103" s="517">
        <v>694168.02</v>
      </c>
      <c r="N103" s="517">
        <v>48875.7905</v>
      </c>
      <c r="O103" s="518">
        <v>743043.8105</v>
      </c>
      <c r="P103" s="519">
        <v>5518.0096221374042</v>
      </c>
      <c r="Q103" s="37"/>
      <c r="R103" s="531">
        <v>758245.127211173</v>
      </c>
      <c r="S103" s="532">
        <v>15201.316711172927</v>
      </c>
      <c r="T103" s="533">
        <v>0.020458170159500879</v>
      </c>
      <c r="U103" s="534">
        <v>5482.6398311938738</v>
      </c>
      <c r="V103" s="533">
        <v>-0.0064098820708163159</v>
      </c>
      <c r="W103" s="221"/>
    </row>
    <row r="104" spans="1:23" ht="15">
      <c r="A104" s="16">
        <v>8732007</v>
      </c>
      <c r="B104" s="17" t="s">
        <v>313</v>
      </c>
      <c r="C104" s="17" t="s">
        <v>38</v>
      </c>
      <c r="D104" s="17" t="s">
        <v>479</v>
      </c>
      <c r="E104" s="17" t="s">
        <v>480</v>
      </c>
      <c r="F104" s="18">
        <v>12800</v>
      </c>
      <c r="G104" s="18">
        <v>13650</v>
      </c>
      <c r="H104" s="19"/>
      <c r="I104" s="248">
        <v>414</v>
      </c>
      <c r="J104" s="249">
        <v>414</v>
      </c>
      <c r="K104" s="20">
        <v>0</v>
      </c>
      <c r="L104" s="21"/>
      <c r="M104" s="517">
        <v>1921340</v>
      </c>
      <c r="N104" s="517">
        <v>131194.4047</v>
      </c>
      <c r="O104" s="518">
        <v>2052534.4047</v>
      </c>
      <c r="P104" s="519">
        <v>4926.8946973429956</v>
      </c>
      <c r="Q104" s="37"/>
      <c r="R104" s="531">
        <v>2065020</v>
      </c>
      <c r="S104" s="532">
        <v>12485.595299999928</v>
      </c>
      <c r="T104" s="533">
        <v>0.006083013893170201</v>
      </c>
      <c r="U104" s="534">
        <v>4955</v>
      </c>
      <c r="V104" s="533">
        <v>0.00570446587221788</v>
      </c>
      <c r="W104" s="221"/>
    </row>
    <row r="105" spans="1:23" ht="15">
      <c r="A105" s="16">
        <v>8732205</v>
      </c>
      <c r="B105" s="17" t="s">
        <v>314</v>
      </c>
      <c r="C105" s="17" t="s">
        <v>38</v>
      </c>
      <c r="D105" s="17" t="s">
        <v>479</v>
      </c>
      <c r="E105" s="17" t="s">
        <v>480</v>
      </c>
      <c r="F105" s="18">
        <v>23602.7</v>
      </c>
      <c r="G105" s="18">
        <v>19367.44</v>
      </c>
      <c r="H105" s="19"/>
      <c r="I105" s="248">
        <v>91</v>
      </c>
      <c r="J105" s="249">
        <v>75</v>
      </c>
      <c r="K105" s="20">
        <v>-16</v>
      </c>
      <c r="L105" s="21"/>
      <c r="M105" s="517">
        <v>542429.53</v>
      </c>
      <c r="N105" s="517">
        <v>38647.27</v>
      </c>
      <c r="O105" s="518">
        <v>581076.8</v>
      </c>
      <c r="P105" s="519">
        <v>6126.0890109890124</v>
      </c>
      <c r="Q105" s="37"/>
      <c r="R105" s="531">
        <v>514292.78777490882</v>
      </c>
      <c r="S105" s="532">
        <v>-66784.012225091225</v>
      </c>
      <c r="T105" s="533">
        <v>-0.11493147244063301</v>
      </c>
      <c r="U105" s="534">
        <v>6599.004636998784</v>
      </c>
      <c r="V105" s="533">
        <v>0.077196989002519048</v>
      </c>
      <c r="W105" s="221"/>
    </row>
    <row r="106" spans="1:23" ht="15">
      <c r="A106" s="16">
        <v>8732211</v>
      </c>
      <c r="B106" s="17" t="s">
        <v>315</v>
      </c>
      <c r="C106" s="17" t="s">
        <v>38</v>
      </c>
      <c r="D106" s="17" t="s">
        <v>472</v>
      </c>
      <c r="E106" s="17" t="s">
        <v>474</v>
      </c>
      <c r="F106" s="18">
        <v>44586.67</v>
      </c>
      <c r="G106" s="18">
        <v>5590.55</v>
      </c>
      <c r="H106" s="19"/>
      <c r="I106" s="248">
        <v>280</v>
      </c>
      <c r="J106" s="249">
        <v>270</v>
      </c>
      <c r="K106" s="20">
        <v>-10</v>
      </c>
      <c r="L106" s="21"/>
      <c r="M106" s="517">
        <v>1335386.67</v>
      </c>
      <c r="N106" s="517">
        <v>94166.4309</v>
      </c>
      <c r="O106" s="518">
        <v>1429553.1009</v>
      </c>
      <c r="P106" s="519">
        <v>4946.3086817857147</v>
      </c>
      <c r="Q106" s="37"/>
      <c r="R106" s="531">
        <v>1355613.3607032604</v>
      </c>
      <c r="S106" s="532">
        <v>-73939.740196739556</v>
      </c>
      <c r="T106" s="533">
        <v>-0.051722276108659072</v>
      </c>
      <c r="U106" s="534">
        <v>5000.0844840861491</v>
      </c>
      <c r="V106" s="533">
        <v>0.010871905851419747</v>
      </c>
      <c r="W106" s="221"/>
    </row>
    <row r="107" spans="1:23" ht="15">
      <c r="A107" s="16">
        <v>8734503</v>
      </c>
      <c r="B107" s="17" t="s">
        <v>316</v>
      </c>
      <c r="C107" s="17" t="s">
        <v>39</v>
      </c>
      <c r="D107" s="17" t="s">
        <v>472</v>
      </c>
      <c r="E107" s="17" t="s">
        <v>474</v>
      </c>
      <c r="F107" s="18">
        <v>58880</v>
      </c>
      <c r="G107" s="18">
        <v>62790</v>
      </c>
      <c r="H107" s="19"/>
      <c r="I107" s="248">
        <v>1630</v>
      </c>
      <c r="J107" s="249">
        <v>1701</v>
      </c>
      <c r="K107" s="20">
        <v>71</v>
      </c>
      <c r="L107" s="21"/>
      <c r="M107" s="517">
        <v>10058275.55</v>
      </c>
      <c r="N107" s="517">
        <v>772345.5108</v>
      </c>
      <c r="O107" s="518">
        <v>10830621.060800001</v>
      </c>
      <c r="P107" s="519">
        <v>6608.4300986503076</v>
      </c>
      <c r="Q107" s="37"/>
      <c r="R107" s="531">
        <v>11483014.524526589</v>
      </c>
      <c r="S107" s="532">
        <v>652393.46372658759</v>
      </c>
      <c r="T107" s="533">
        <v>0.060236016020155977</v>
      </c>
      <c r="U107" s="534">
        <v>6713.8298204153962</v>
      </c>
      <c r="V107" s="533">
        <v>0.015949282990314926</v>
      </c>
      <c r="W107" s="221"/>
    </row>
    <row r="108" spans="1:23" ht="15">
      <c r="A108" s="16">
        <v>8732319</v>
      </c>
      <c r="B108" s="17" t="s">
        <v>318</v>
      </c>
      <c r="C108" s="17" t="s">
        <v>38</v>
      </c>
      <c r="D108" s="17" t="s">
        <v>479</v>
      </c>
      <c r="E108" s="17" t="s">
        <v>483</v>
      </c>
      <c r="F108" s="18">
        <v>8704</v>
      </c>
      <c r="G108" s="18">
        <v>9191.56</v>
      </c>
      <c r="H108" s="19"/>
      <c r="I108" s="248">
        <v>341</v>
      </c>
      <c r="J108" s="249">
        <v>394</v>
      </c>
      <c r="K108" s="20">
        <v>53</v>
      </c>
      <c r="L108" s="21"/>
      <c r="M108" s="517">
        <v>1580714</v>
      </c>
      <c r="N108" s="517">
        <v>112846.0967</v>
      </c>
      <c r="O108" s="518">
        <v>1693560.0967</v>
      </c>
      <c r="P108" s="519">
        <v>4940.926969794722</v>
      </c>
      <c r="Q108" s="37"/>
      <c r="R108" s="531">
        <v>1961461.56</v>
      </c>
      <c r="S108" s="532">
        <v>267901.46329999994</v>
      </c>
      <c r="T108" s="533">
        <v>0.15818834171991975</v>
      </c>
      <c r="U108" s="534">
        <v>4955</v>
      </c>
      <c r="V108" s="533">
        <v>0.0028482570763159161</v>
      </c>
      <c r="W108" s="221"/>
    </row>
    <row r="109" spans="1:23" ht="15">
      <c r="A109" s="16">
        <v>8732318</v>
      </c>
      <c r="B109" s="17" t="s">
        <v>317</v>
      </c>
      <c r="C109" s="17" t="s">
        <v>38</v>
      </c>
      <c r="D109" s="17" t="s">
        <v>479</v>
      </c>
      <c r="E109" s="17" t="s">
        <v>483</v>
      </c>
      <c r="F109" s="18">
        <v>13209.6</v>
      </c>
      <c r="G109" s="18">
        <v>14086.8</v>
      </c>
      <c r="H109" s="19"/>
      <c r="I109" s="248">
        <v>429</v>
      </c>
      <c r="J109" s="249">
        <v>371</v>
      </c>
      <c r="K109" s="20">
        <v>-58</v>
      </c>
      <c r="L109" s="21"/>
      <c r="M109" s="517">
        <v>1990899.6</v>
      </c>
      <c r="N109" s="517">
        <v>135207.1788</v>
      </c>
      <c r="O109" s="518">
        <v>2126106.7788</v>
      </c>
      <c r="P109" s="519">
        <v>4925.1682489510486</v>
      </c>
      <c r="Q109" s="37"/>
      <c r="R109" s="531">
        <v>1860933.5236844528</v>
      </c>
      <c r="S109" s="532">
        <v>-265173.25511554722</v>
      </c>
      <c r="T109" s="533">
        <v>-0.12472245409292856</v>
      </c>
      <c r="U109" s="534">
        <v>4978.0235139742663</v>
      </c>
      <c r="V109" s="533">
        <v>0.01073166688964884</v>
      </c>
      <c r="W109" s="221"/>
    </row>
    <row r="110" spans="1:23" ht="15">
      <c r="A110" s="16">
        <v>8733070</v>
      </c>
      <c r="B110" s="17" t="s">
        <v>319</v>
      </c>
      <c r="C110" s="17" t="s">
        <v>38</v>
      </c>
      <c r="D110" s="17" t="s">
        <v>472</v>
      </c>
      <c r="E110" s="17" t="s">
        <v>473</v>
      </c>
      <c r="F110" s="18">
        <v>3840</v>
      </c>
      <c r="G110" s="18">
        <v>3742.5</v>
      </c>
      <c r="H110" s="19"/>
      <c r="I110" s="248">
        <v>114</v>
      </c>
      <c r="J110" s="249">
        <v>118</v>
      </c>
      <c r="K110" s="20">
        <v>4</v>
      </c>
      <c r="L110" s="21"/>
      <c r="M110" s="517">
        <v>618538.78</v>
      </c>
      <c r="N110" s="517">
        <v>43619.6645</v>
      </c>
      <c r="O110" s="518">
        <v>662158.4445</v>
      </c>
      <c r="P110" s="519">
        <v>5774.7231973684211</v>
      </c>
      <c r="Q110" s="37"/>
      <c r="R110" s="531">
        <v>685679.6875187445</v>
      </c>
      <c r="S110" s="532">
        <v>23521.243018744513</v>
      </c>
      <c r="T110" s="533">
        <v>0.035522076648143559</v>
      </c>
      <c r="U110" s="534">
        <v>5779.1287077859706</v>
      </c>
      <c r="V110" s="533">
        <v>0.00076289551325285014</v>
      </c>
      <c r="W110" s="221"/>
    </row>
    <row r="111" spans="1:23" ht="15">
      <c r="A111" s="16">
        <v>8733071</v>
      </c>
      <c r="B111" s="17" t="s">
        <v>320</v>
      </c>
      <c r="C111" s="17" t="s">
        <v>38</v>
      </c>
      <c r="D111" s="17" t="s">
        <v>472</v>
      </c>
      <c r="E111" s="17" t="s">
        <v>473</v>
      </c>
      <c r="F111" s="18">
        <v>25193.26</v>
      </c>
      <c r="G111" s="18">
        <v>22330.25</v>
      </c>
      <c r="H111" s="19"/>
      <c r="I111" s="248">
        <v>203</v>
      </c>
      <c r="J111" s="249">
        <v>199</v>
      </c>
      <c r="K111" s="20">
        <v>-4</v>
      </c>
      <c r="L111" s="21"/>
      <c r="M111" s="517">
        <v>961023.26</v>
      </c>
      <c r="N111" s="517">
        <v>69553.7368</v>
      </c>
      <c r="O111" s="518">
        <v>1030576.9968</v>
      </c>
      <c r="P111" s="519">
        <v>4952.6292453201968</v>
      </c>
      <c r="Q111" s="37"/>
      <c r="R111" s="531">
        <v>1024277.1349785988</v>
      </c>
      <c r="S111" s="532">
        <v>-6299.8618214011658</v>
      </c>
      <c r="T111" s="533">
        <v>-0.0061129462824831083</v>
      </c>
      <c r="U111" s="534">
        <v>5034.9089697417021</v>
      </c>
      <c r="V111" s="533">
        <v>0.016613342195814975</v>
      </c>
      <c r="W111" s="221"/>
    </row>
    <row r="112" spans="1:23" ht="15">
      <c r="A112" s="16">
        <v>8732212</v>
      </c>
      <c r="B112" s="17" t="s">
        <v>321</v>
      </c>
      <c r="C112" s="17" t="s">
        <v>38</v>
      </c>
      <c r="D112" s="17" t="s">
        <v>472</v>
      </c>
      <c r="E112" s="17" t="s">
        <v>474</v>
      </c>
      <c r="F112" s="18">
        <v>39703.7</v>
      </c>
      <c r="G112" s="18">
        <v>37947</v>
      </c>
      <c r="H112" s="19"/>
      <c r="I112" s="248">
        <v>180</v>
      </c>
      <c r="J112" s="249">
        <v>183</v>
      </c>
      <c r="K112" s="20">
        <v>3</v>
      </c>
      <c r="L112" s="21"/>
      <c r="M112" s="517">
        <v>884854.05</v>
      </c>
      <c r="N112" s="517">
        <v>60803.66</v>
      </c>
      <c r="O112" s="518">
        <v>945657.71000000008</v>
      </c>
      <c r="P112" s="519">
        <v>5033.0778333333337</v>
      </c>
      <c r="Q112" s="37"/>
      <c r="R112" s="531">
        <v>975240.92214487365</v>
      </c>
      <c r="S112" s="532">
        <v>29583.212144873571</v>
      </c>
      <c r="T112" s="533">
        <v>0.031283213611057605</v>
      </c>
      <c r="U112" s="534">
        <v>5121.824711174173</v>
      </c>
      <c r="V112" s="533">
        <v>0.017632725099755411</v>
      </c>
      <c r="W112" s="221"/>
    </row>
    <row r="113" spans="1:23" ht="15">
      <c r="A113" s="16">
        <v>8733945</v>
      </c>
      <c r="B113" s="17" t="s">
        <v>322</v>
      </c>
      <c r="C113" s="17" t="s">
        <v>38</v>
      </c>
      <c r="D113" s="17" t="s">
        <v>472</v>
      </c>
      <c r="E113" s="17" t="s">
        <v>474</v>
      </c>
      <c r="F113" s="18">
        <v>35840</v>
      </c>
      <c r="G113" s="18">
        <v>38493</v>
      </c>
      <c r="H113" s="19"/>
      <c r="I113" s="248">
        <v>406</v>
      </c>
      <c r="J113" s="249">
        <v>446</v>
      </c>
      <c r="K113" s="20">
        <v>40</v>
      </c>
      <c r="L113" s="21"/>
      <c r="M113" s="517">
        <v>2103086.08</v>
      </c>
      <c r="N113" s="517">
        <v>150067.616</v>
      </c>
      <c r="O113" s="518">
        <v>2253153.696</v>
      </c>
      <c r="P113" s="519">
        <v>5461.3637832512313</v>
      </c>
      <c r="Q113" s="37"/>
      <c r="R113" s="531">
        <v>2515423.462262582</v>
      </c>
      <c r="S113" s="532">
        <v>262269.76626258204</v>
      </c>
      <c r="T113" s="533">
        <v>0.11640118769003055</v>
      </c>
      <c r="U113" s="534">
        <v>5553.6557449833681</v>
      </c>
      <c r="V113" s="533">
        <v>0.016899068693276825</v>
      </c>
      <c r="W113" s="221"/>
    </row>
    <row r="114" spans="1:23" ht="15">
      <c r="A114" s="16">
        <v>8734004</v>
      </c>
      <c r="B114" s="17" t="s">
        <v>323</v>
      </c>
      <c r="C114" s="17" t="s">
        <v>39</v>
      </c>
      <c r="D114" s="17" t="s">
        <v>479</v>
      </c>
      <c r="E114" s="17" t="s">
        <v>483</v>
      </c>
      <c r="F114" s="18">
        <v>46848</v>
      </c>
      <c r="G114" s="18">
        <v>49959</v>
      </c>
      <c r="H114" s="19"/>
      <c r="I114" s="248">
        <v>1197</v>
      </c>
      <c r="J114" s="249">
        <v>1205</v>
      </c>
      <c r="K114" s="20">
        <v>8</v>
      </c>
      <c r="L114" s="21"/>
      <c r="M114" s="517">
        <v>7222863</v>
      </c>
      <c r="N114" s="517">
        <v>538593.3161</v>
      </c>
      <c r="O114" s="518">
        <v>7761456.3161</v>
      </c>
      <c r="P114" s="519">
        <v>6444.9526450292406</v>
      </c>
      <c r="Q114" s="37"/>
      <c r="R114" s="531">
        <v>7843629.0708378926</v>
      </c>
      <c r="S114" s="532">
        <v>82172.754737892188</v>
      </c>
      <c r="T114" s="533">
        <v>0.010587285606109369</v>
      </c>
      <c r="U114" s="534">
        <v>6467.7759923965914</v>
      </c>
      <c r="V114" s="533">
        <v>0.0035412746414752415</v>
      </c>
      <c r="W114" s="221"/>
    </row>
    <row r="115" spans="1:23" ht="15">
      <c r="A115" s="16">
        <v>8732024</v>
      </c>
      <c r="B115" s="17" t="s">
        <v>324</v>
      </c>
      <c r="C115" s="17" t="s">
        <v>38</v>
      </c>
      <c r="D115" s="17" t="s">
        <v>482</v>
      </c>
      <c r="E115" s="17" t="s">
        <v>483</v>
      </c>
      <c r="F115" s="18">
        <v>16691.2</v>
      </c>
      <c r="G115" s="18">
        <v>13974.27</v>
      </c>
      <c r="H115" s="19"/>
      <c r="I115" s="248">
        <v>392</v>
      </c>
      <c r="J115" s="249">
        <v>400</v>
      </c>
      <c r="K115" s="20">
        <v>8</v>
      </c>
      <c r="L115" s="21"/>
      <c r="M115" s="517">
        <v>1823811.2</v>
      </c>
      <c r="N115" s="517">
        <v>124128.4771</v>
      </c>
      <c r="O115" s="518">
        <v>1947939.6771</v>
      </c>
      <c r="P115" s="519">
        <v>4926.6542783163268</v>
      </c>
      <c r="Q115" s="37"/>
      <c r="R115" s="531">
        <v>1995974.27</v>
      </c>
      <c r="S115" s="532">
        <v>48034.592900000047</v>
      </c>
      <c r="T115" s="533">
        <v>0.024659178856868743</v>
      </c>
      <c r="U115" s="534">
        <v>4955</v>
      </c>
      <c r="V115" s="533">
        <v>0.0057535439026909566</v>
      </c>
      <c r="W115" s="221"/>
    </row>
    <row r="116" spans="1:23" ht="15">
      <c r="A116" s="16">
        <v>8733022</v>
      </c>
      <c r="B116" s="17" t="s">
        <v>325</v>
      </c>
      <c r="C116" s="17" t="s">
        <v>38</v>
      </c>
      <c r="D116" s="17" t="s">
        <v>482</v>
      </c>
      <c r="E116" s="17" t="s">
        <v>483</v>
      </c>
      <c r="F116" s="18">
        <v>26340.96</v>
      </c>
      <c r="G116" s="18">
        <v>23702.5</v>
      </c>
      <c r="H116" s="19"/>
      <c r="I116" s="248">
        <v>214</v>
      </c>
      <c r="J116" s="249">
        <v>208</v>
      </c>
      <c r="K116" s="20">
        <v>-6</v>
      </c>
      <c r="L116" s="21"/>
      <c r="M116" s="517">
        <v>1025452.93</v>
      </c>
      <c r="N116" s="517">
        <v>71552.0172</v>
      </c>
      <c r="O116" s="518">
        <v>1097004.9472</v>
      </c>
      <c r="P116" s="519">
        <v>5003.1027439252339</v>
      </c>
      <c r="Q116" s="37"/>
      <c r="R116" s="531">
        <v>1073205.6954659133</v>
      </c>
      <c r="S116" s="532">
        <v>-23799.251734086778</v>
      </c>
      <c r="T116" s="533">
        <v>-0.021694753332546116</v>
      </c>
      <c r="U116" s="534">
        <v>5045.6884397399681</v>
      </c>
      <c r="V116" s="533">
        <v>0.0085118571403399127</v>
      </c>
      <c r="W116" s="221"/>
    </row>
    <row r="117" spans="1:23" ht="15">
      <c r="A117" s="16">
        <v>8735205</v>
      </c>
      <c r="B117" s="17" t="s">
        <v>326</v>
      </c>
      <c r="C117" s="17" t="s">
        <v>38</v>
      </c>
      <c r="D117" s="17" t="s">
        <v>479</v>
      </c>
      <c r="E117" s="17" t="s">
        <v>480</v>
      </c>
      <c r="F117" s="18">
        <v>15564.8</v>
      </c>
      <c r="G117" s="18">
        <v>16598.4</v>
      </c>
      <c r="H117" s="19"/>
      <c r="I117" s="248">
        <v>426</v>
      </c>
      <c r="J117" s="249">
        <v>397</v>
      </c>
      <c r="K117" s="20">
        <v>-29</v>
      </c>
      <c r="L117" s="21"/>
      <c r="M117" s="517">
        <v>1979424.8</v>
      </c>
      <c r="N117" s="517">
        <v>140071.1473</v>
      </c>
      <c r="O117" s="518">
        <v>2119495.9473</v>
      </c>
      <c r="P117" s="519">
        <v>4938.8055100938973</v>
      </c>
      <c r="Q117" s="37"/>
      <c r="R117" s="531">
        <v>1987177.8860117728</v>
      </c>
      <c r="S117" s="532">
        <v>-132318.06128822733</v>
      </c>
      <c r="T117" s="533">
        <v>-0.062429023021622516</v>
      </c>
      <c r="U117" s="534">
        <v>4963.6762871833071</v>
      </c>
      <c r="V117" s="533">
        <v>0.0050357879123968455</v>
      </c>
      <c r="W117" s="221"/>
    </row>
    <row r="118" spans="1:23" ht="15">
      <c r="A118" s="16">
        <v>8732021</v>
      </c>
      <c r="B118" s="17" t="s">
        <v>327</v>
      </c>
      <c r="C118" s="17" t="s">
        <v>38</v>
      </c>
      <c r="D118" s="17" t="s">
        <v>482</v>
      </c>
      <c r="E118" s="17" t="s">
        <v>483</v>
      </c>
      <c r="F118" s="18">
        <v>1587.2</v>
      </c>
      <c r="G118" s="18">
        <v>1325.59</v>
      </c>
      <c r="H118" s="19"/>
      <c r="I118" s="248">
        <v>98</v>
      </c>
      <c r="J118" s="249">
        <v>102</v>
      </c>
      <c r="K118" s="20">
        <v>4</v>
      </c>
      <c r="L118" s="21"/>
      <c r="M118" s="517">
        <v>538637.79</v>
      </c>
      <c r="N118" s="517">
        <v>37922.7414</v>
      </c>
      <c r="O118" s="518">
        <v>576560.5314</v>
      </c>
      <c r="P118" s="519">
        <v>5867.0748102040816</v>
      </c>
      <c r="Q118" s="37"/>
      <c r="R118" s="531">
        <v>600425.72992735635</v>
      </c>
      <c r="S118" s="532">
        <v>23865.198527356377</v>
      </c>
      <c r="T118" s="533">
        <v>0.041392355576971386</v>
      </c>
      <c r="U118" s="534">
        <v>5873.5307836015336</v>
      </c>
      <c r="V118" s="533">
        <v>0.0011003734580346065</v>
      </c>
      <c r="W118" s="221"/>
    </row>
    <row r="119" spans="1:23" ht="15">
      <c r="A119" s="16">
        <v>8732442</v>
      </c>
      <c r="B119" s="17" t="s">
        <v>328</v>
      </c>
      <c r="C119" s="17" t="s">
        <v>38</v>
      </c>
      <c r="D119" s="17" t="s">
        <v>482</v>
      </c>
      <c r="E119" s="17" t="s">
        <v>483</v>
      </c>
      <c r="F119" s="18">
        <v>23003.9</v>
      </c>
      <c r="G119" s="18">
        <v>20459</v>
      </c>
      <c r="H119" s="19"/>
      <c r="I119" s="248">
        <v>128</v>
      </c>
      <c r="J119" s="249">
        <v>129</v>
      </c>
      <c r="K119" s="20">
        <v>1</v>
      </c>
      <c r="L119" s="21"/>
      <c r="M119" s="517">
        <v>689731.23</v>
      </c>
      <c r="N119" s="517">
        <v>47128.8152</v>
      </c>
      <c r="O119" s="518">
        <v>736860.04519999993</v>
      </c>
      <c r="P119" s="519">
        <v>5577.0011343749993</v>
      </c>
      <c r="Q119" s="37"/>
      <c r="R119" s="531">
        <v>738634.52948634687</v>
      </c>
      <c r="S119" s="532">
        <v>1774.4842863469385</v>
      </c>
      <c r="T119" s="533">
        <v>0.0024081700424743542</v>
      </c>
      <c r="U119" s="534">
        <v>5567.2521665608283</v>
      </c>
      <c r="V119" s="533">
        <v>-0.0017480663136468148</v>
      </c>
      <c r="W119" s="221"/>
    </row>
    <row r="120" spans="1:23" ht="15">
      <c r="A120" s="16">
        <v>8732023</v>
      </c>
      <c r="B120" s="17" t="s">
        <v>329</v>
      </c>
      <c r="C120" s="17" t="s">
        <v>38</v>
      </c>
      <c r="D120" s="17" t="s">
        <v>472</v>
      </c>
      <c r="E120" s="17" t="s">
        <v>474</v>
      </c>
      <c r="F120" s="18">
        <v>2252.8</v>
      </c>
      <c r="G120" s="18">
        <v>2195.6</v>
      </c>
      <c r="H120" s="19"/>
      <c r="I120" s="248">
        <v>62</v>
      </c>
      <c r="J120" s="249">
        <v>63</v>
      </c>
      <c r="K120" s="20">
        <v>1</v>
      </c>
      <c r="L120" s="21"/>
      <c r="M120" s="517">
        <v>445130.11</v>
      </c>
      <c r="N120" s="517">
        <v>29944.8196</v>
      </c>
      <c r="O120" s="518">
        <v>475074.9296</v>
      </c>
      <c r="P120" s="519">
        <v>7626.1633806451609</v>
      </c>
      <c r="Q120" s="37"/>
      <c r="R120" s="531">
        <v>479379.0869150561</v>
      </c>
      <c r="S120" s="532">
        <v>4304.1573150561308</v>
      </c>
      <c r="T120" s="533">
        <v>0.009059954644797006</v>
      </c>
      <c r="U120" s="534">
        <v>7574.3410621437479</v>
      </c>
      <c r="V120" s="533">
        <v>-0.0067953328449447646</v>
      </c>
      <c r="W120" s="221"/>
    </row>
    <row r="121" spans="1:23" ht="15">
      <c r="A121" s="16">
        <v>8732331</v>
      </c>
      <c r="B121" s="17" t="s">
        <v>330</v>
      </c>
      <c r="C121" s="17" t="s">
        <v>38</v>
      </c>
      <c r="D121" s="17" t="s">
        <v>475</v>
      </c>
      <c r="E121" s="17" t="s">
        <v>476</v>
      </c>
      <c r="F121" s="18">
        <v>10472.76</v>
      </c>
      <c r="G121" s="18">
        <v>9711.4382</v>
      </c>
      <c r="H121" s="19"/>
      <c r="I121" s="248">
        <v>71</v>
      </c>
      <c r="J121" s="249">
        <v>68</v>
      </c>
      <c r="K121" s="20">
        <v>-3</v>
      </c>
      <c r="L121" s="21"/>
      <c r="M121" s="517">
        <v>542991.25</v>
      </c>
      <c r="N121" s="517">
        <v>35894.0612</v>
      </c>
      <c r="O121" s="518">
        <v>578885.3112</v>
      </c>
      <c r="P121" s="519">
        <v>8005.81058028169</v>
      </c>
      <c r="Q121" s="37"/>
      <c r="R121" s="531">
        <v>580466.91479544551</v>
      </c>
      <c r="S121" s="532">
        <v>1581.6035954455147</v>
      </c>
      <c r="T121" s="533">
        <v>0.0027321536146200191</v>
      </c>
      <c r="U121" s="534">
        <v>8393.4628911094933</v>
      </c>
      <c r="V121" s="533">
        <v>0.048421369321751249</v>
      </c>
      <c r="W121" s="221"/>
    </row>
    <row r="122" spans="1:23" ht="15">
      <c r="A122" s="16">
        <v>8732446</v>
      </c>
      <c r="B122" s="17" t="s">
        <v>331</v>
      </c>
      <c r="C122" s="17" t="s">
        <v>38</v>
      </c>
      <c r="D122" s="17" t="s">
        <v>477</v>
      </c>
      <c r="E122" s="17" t="s">
        <v>478</v>
      </c>
      <c r="F122" s="18">
        <v>66816</v>
      </c>
      <c r="G122" s="18">
        <v>60060</v>
      </c>
      <c r="H122" s="19"/>
      <c r="I122" s="248">
        <v>393</v>
      </c>
      <c r="J122" s="249">
        <v>398</v>
      </c>
      <c r="K122" s="20">
        <v>5</v>
      </c>
      <c r="L122" s="21"/>
      <c r="M122" s="517">
        <v>2113520.9</v>
      </c>
      <c r="N122" s="517">
        <v>150839.771</v>
      </c>
      <c r="O122" s="518">
        <v>2264360.671</v>
      </c>
      <c r="P122" s="519">
        <v>5591.716720101781</v>
      </c>
      <c r="Q122" s="37"/>
      <c r="R122" s="531">
        <v>2304978.4661901714</v>
      </c>
      <c r="S122" s="532">
        <v>40617.795190171339</v>
      </c>
      <c r="T122" s="533">
        <v>0.017937864630122494</v>
      </c>
      <c r="U122" s="534">
        <v>5640.4986587692747</v>
      </c>
      <c r="V122" s="533">
        <v>0.0087239645907179961</v>
      </c>
      <c r="W122" s="221"/>
    </row>
    <row r="123" spans="1:23" ht="15">
      <c r="A123" s="16">
        <v>8732026</v>
      </c>
      <c r="B123" s="17" t="s">
        <v>332</v>
      </c>
      <c r="C123" s="17" t="s">
        <v>38</v>
      </c>
      <c r="D123" s="17" t="s">
        <v>475</v>
      </c>
      <c r="E123" s="17" t="s">
        <v>476</v>
      </c>
      <c r="F123" s="18">
        <v>9369.6</v>
      </c>
      <c r="G123" s="18">
        <v>9991.7414</v>
      </c>
      <c r="H123" s="19"/>
      <c r="I123" s="248">
        <v>324</v>
      </c>
      <c r="J123" s="249">
        <v>303</v>
      </c>
      <c r="K123" s="20">
        <v>-21</v>
      </c>
      <c r="L123" s="21"/>
      <c r="M123" s="517">
        <v>1643836.42</v>
      </c>
      <c r="N123" s="517">
        <v>122936.8048</v>
      </c>
      <c r="O123" s="518">
        <v>1766773.2248</v>
      </c>
      <c r="P123" s="519">
        <v>5424.0852617283945</v>
      </c>
      <c r="Q123" s="37"/>
      <c r="R123" s="531">
        <v>1672464.3787953537</v>
      </c>
      <c r="S123" s="532">
        <v>-94308.846004646271</v>
      </c>
      <c r="T123" s="533">
        <v>-0.053379146050462761</v>
      </c>
      <c r="U123" s="534">
        <v>5486.7083742420918</v>
      </c>
      <c r="V123" s="533">
        <v>0.01154537760598225</v>
      </c>
      <c r="W123" s="221"/>
    </row>
    <row r="124" spans="1:23" ht="15">
      <c r="A124" s="16">
        <v>8733387</v>
      </c>
      <c r="B124" s="17" t="s">
        <v>333</v>
      </c>
      <c r="C124" s="17" t="s">
        <v>38</v>
      </c>
      <c r="D124" s="17" t="s">
        <v>482</v>
      </c>
      <c r="E124" s="17" t="s">
        <v>483</v>
      </c>
      <c r="F124" s="18">
        <v>13107.2</v>
      </c>
      <c r="G124" s="18">
        <v>13977.6</v>
      </c>
      <c r="H124" s="19"/>
      <c r="I124" s="248">
        <v>404</v>
      </c>
      <c r="J124" s="249">
        <v>399</v>
      </c>
      <c r="K124" s="20">
        <v>-5</v>
      </c>
      <c r="L124" s="21"/>
      <c r="M124" s="517">
        <v>1875547.2</v>
      </c>
      <c r="N124" s="517">
        <v>129699.7477</v>
      </c>
      <c r="O124" s="518">
        <v>2005246.9477</v>
      </c>
      <c r="P124" s="519">
        <v>4931.0389794554458</v>
      </c>
      <c r="Q124" s="37"/>
      <c r="R124" s="531">
        <v>1991022.6</v>
      </c>
      <c r="S124" s="532">
        <v>-14224.347699999809</v>
      </c>
      <c r="T124" s="533">
        <v>-0.0070935640701585449</v>
      </c>
      <c r="U124" s="534">
        <v>4955</v>
      </c>
      <c r="V124" s="533">
        <v>0.0048592235113907659</v>
      </c>
      <c r="W124" s="221"/>
    </row>
    <row r="125" spans="1:23" ht="15">
      <c r="A125" s="16">
        <v>8732072</v>
      </c>
      <c r="B125" s="17" t="s">
        <v>334</v>
      </c>
      <c r="C125" s="17" t="s">
        <v>38</v>
      </c>
      <c r="D125" s="17" t="s">
        <v>475</v>
      </c>
      <c r="E125" s="17" t="s">
        <v>476</v>
      </c>
      <c r="F125" s="18">
        <v>6297.6</v>
      </c>
      <c r="G125" s="18">
        <v>6715.7606</v>
      </c>
      <c r="H125" s="19"/>
      <c r="I125" s="248">
        <v>203</v>
      </c>
      <c r="J125" s="249">
        <v>195</v>
      </c>
      <c r="K125" s="20">
        <v>-8</v>
      </c>
      <c r="L125" s="21"/>
      <c r="M125" s="517">
        <v>1060346.33</v>
      </c>
      <c r="N125" s="517">
        <v>79942.3629</v>
      </c>
      <c r="O125" s="518">
        <v>1140288.6929000001</v>
      </c>
      <c r="P125" s="519">
        <v>5586.1630192118228</v>
      </c>
      <c r="Q125" s="37"/>
      <c r="R125" s="531">
        <v>1121908.4090246353</v>
      </c>
      <c r="S125" s="532">
        <v>-18380.28387536481</v>
      </c>
      <c r="T125" s="533">
        <v>-0.016118974071925404</v>
      </c>
      <c r="U125" s="534">
        <v>5718.9366585878743</v>
      </c>
      <c r="V125" s="533">
        <v>0.023768307319249189</v>
      </c>
      <c r="W125" s="221"/>
    </row>
    <row r="126" spans="1:23" ht="15">
      <c r="A126" s="16">
        <v>8733317</v>
      </c>
      <c r="B126" s="17" t="s">
        <v>335</v>
      </c>
      <c r="C126" s="17" t="s">
        <v>38</v>
      </c>
      <c r="D126" s="17" t="s">
        <v>479</v>
      </c>
      <c r="E126" s="17" t="s">
        <v>483</v>
      </c>
      <c r="F126" s="18">
        <v>3379.1999999999994</v>
      </c>
      <c r="G126" s="18">
        <v>3143.7</v>
      </c>
      <c r="H126" s="19"/>
      <c r="I126" s="248">
        <v>147</v>
      </c>
      <c r="J126" s="249">
        <v>155</v>
      </c>
      <c r="K126" s="20">
        <v>8</v>
      </c>
      <c r="L126" s="21"/>
      <c r="M126" s="517">
        <v>757524.41</v>
      </c>
      <c r="N126" s="517">
        <v>55044.9239</v>
      </c>
      <c r="O126" s="518">
        <v>812569.33390000009</v>
      </c>
      <c r="P126" s="519">
        <v>5504.6947884353749</v>
      </c>
      <c r="Q126" s="37"/>
      <c r="R126" s="531">
        <v>853981.08873051428</v>
      </c>
      <c r="S126" s="532">
        <v>41411.7548305142</v>
      </c>
      <c r="T126" s="533">
        <v>0.050963964677026061</v>
      </c>
      <c r="U126" s="534">
        <v>5489.2734756807376</v>
      </c>
      <c r="V126" s="533">
        <v>-0.002801483705697065</v>
      </c>
      <c r="W126" s="221"/>
    </row>
    <row r="127" spans="1:23" ht="15">
      <c r="A127" s="16">
        <v>8732204</v>
      </c>
      <c r="B127" s="17" t="s">
        <v>336</v>
      </c>
      <c r="C127" s="17" t="s">
        <v>38</v>
      </c>
      <c r="D127" s="17" t="s">
        <v>479</v>
      </c>
      <c r="E127" s="17" t="s">
        <v>483</v>
      </c>
      <c r="F127" s="18">
        <v>3916.8</v>
      </c>
      <c r="G127" s="18">
        <v>3817.35</v>
      </c>
      <c r="H127" s="19"/>
      <c r="I127" s="248">
        <v>246</v>
      </c>
      <c r="J127" s="249">
        <v>235</v>
      </c>
      <c r="K127" s="20">
        <v>-11</v>
      </c>
      <c r="L127" s="21"/>
      <c r="M127" s="517">
        <v>1141731.32</v>
      </c>
      <c r="N127" s="517">
        <v>86015.2303</v>
      </c>
      <c r="O127" s="518">
        <v>1227746.5503</v>
      </c>
      <c r="P127" s="519">
        <v>4974.9176841463413</v>
      </c>
      <c r="Q127" s="37"/>
      <c r="R127" s="531">
        <v>1203863.9884878837</v>
      </c>
      <c r="S127" s="532">
        <v>-23882.5618121163</v>
      </c>
      <c r="T127" s="533">
        <v>-0.0194523550534763</v>
      </c>
      <c r="U127" s="534">
        <v>5106.5814403739732</v>
      </c>
      <c r="V127" s="533">
        <v>0.02646551452443266</v>
      </c>
      <c r="W127" s="221"/>
    </row>
    <row r="128" spans="1:23" ht="15">
      <c r="A128" s="16">
        <v>8735416</v>
      </c>
      <c r="B128" s="17" t="s">
        <v>337</v>
      </c>
      <c r="C128" s="17" t="s">
        <v>39</v>
      </c>
      <c r="D128" s="17" t="s">
        <v>479</v>
      </c>
      <c r="E128" s="17" t="s">
        <v>483</v>
      </c>
      <c r="F128" s="18">
        <v>34048</v>
      </c>
      <c r="G128" s="18">
        <v>36309</v>
      </c>
      <c r="H128" s="19"/>
      <c r="I128" s="248">
        <v>835</v>
      </c>
      <c r="J128" s="249">
        <v>801</v>
      </c>
      <c r="K128" s="20">
        <v>-34</v>
      </c>
      <c r="L128" s="21"/>
      <c r="M128" s="517">
        <v>5100792.85</v>
      </c>
      <c r="N128" s="517">
        <v>380862.9231</v>
      </c>
      <c r="O128" s="518">
        <v>5481655.7731</v>
      </c>
      <c r="P128" s="519">
        <v>6524.0811653892215</v>
      </c>
      <c r="Q128" s="37"/>
      <c r="R128" s="531">
        <v>5326095.585367362</v>
      </c>
      <c r="S128" s="532">
        <v>-155560.18773263786</v>
      </c>
      <c r="T128" s="533">
        <v>-0.028378321108015338</v>
      </c>
      <c r="U128" s="534">
        <v>6603.9782588855951</v>
      </c>
      <c r="V128" s="533">
        <v>0.012246489807673476</v>
      </c>
      <c r="W128" s="221"/>
    </row>
    <row r="129" spans="1:23" ht="15">
      <c r="A129" s="16">
        <v>8732066</v>
      </c>
      <c r="B129" s="17" t="s">
        <v>338</v>
      </c>
      <c r="C129" s="17" t="s">
        <v>38</v>
      </c>
      <c r="D129" s="17" t="s">
        <v>475</v>
      </c>
      <c r="E129" s="17" t="s">
        <v>476</v>
      </c>
      <c r="F129" s="18">
        <v>37634.2</v>
      </c>
      <c r="G129" s="18">
        <v>35762.7904</v>
      </c>
      <c r="H129" s="19"/>
      <c r="I129" s="248">
        <v>212</v>
      </c>
      <c r="J129" s="249">
        <v>207</v>
      </c>
      <c r="K129" s="20">
        <v>-5</v>
      </c>
      <c r="L129" s="21"/>
      <c r="M129" s="517">
        <v>1014954.2</v>
      </c>
      <c r="N129" s="517">
        <v>74086.3474</v>
      </c>
      <c r="O129" s="518">
        <v>1089040.5474</v>
      </c>
      <c r="P129" s="519">
        <v>4959.463902830189</v>
      </c>
      <c r="Q129" s="37"/>
      <c r="R129" s="531">
        <v>1070507.2544410827</v>
      </c>
      <c r="S129" s="532">
        <v>-18533.292958917329</v>
      </c>
      <c r="T129" s="533">
        <v>-0.017018000847777551</v>
      </c>
      <c r="U129" s="534">
        <v>4998.765526768515</v>
      </c>
      <c r="V129" s="533">
        <v>0.0079245710238757747</v>
      </c>
      <c r="W129" s="221"/>
    </row>
    <row r="130" spans="1:23" ht="15">
      <c r="A130" s="16">
        <v>8732293</v>
      </c>
      <c r="B130" s="17" t="s">
        <v>339</v>
      </c>
      <c r="C130" s="17" t="s">
        <v>38</v>
      </c>
      <c r="D130" s="17" t="s">
        <v>472</v>
      </c>
      <c r="E130" s="17" t="s">
        <v>474</v>
      </c>
      <c r="F130" s="18">
        <v>46592</v>
      </c>
      <c r="G130" s="18">
        <v>52143</v>
      </c>
      <c r="H130" s="19"/>
      <c r="I130" s="248">
        <v>296</v>
      </c>
      <c r="J130" s="249">
        <v>292</v>
      </c>
      <c r="K130" s="20">
        <v>-4</v>
      </c>
      <c r="L130" s="21"/>
      <c r="M130" s="517">
        <v>1424410.54</v>
      </c>
      <c r="N130" s="517">
        <v>100335.5643</v>
      </c>
      <c r="O130" s="518">
        <v>1524746.1043</v>
      </c>
      <c r="P130" s="519">
        <v>4993.7638658783781</v>
      </c>
      <c r="Q130" s="37"/>
      <c r="R130" s="531">
        <v>1512282.0654082086</v>
      </c>
      <c r="S130" s="532">
        <v>-12464.038891791366</v>
      </c>
      <c r="T130" s="533">
        <v>-0.0081745012213121984</v>
      </c>
      <c r="U130" s="534">
        <v>5000.4762513979749</v>
      </c>
      <c r="V130" s="533">
        <v>0.0013441535683057751</v>
      </c>
      <c r="W130" s="221"/>
    </row>
    <row r="131" spans="1:23" ht="15">
      <c r="A131" s="16">
        <v>8733053</v>
      </c>
      <c r="B131" s="17" t="s">
        <v>340</v>
      </c>
      <c r="C131" s="17" t="s">
        <v>38</v>
      </c>
      <c r="D131" s="17" t="s">
        <v>482</v>
      </c>
      <c r="E131" s="17" t="s">
        <v>483</v>
      </c>
      <c r="F131" s="18">
        <v>16217.5</v>
      </c>
      <c r="G131" s="18">
        <v>17294.342</v>
      </c>
      <c r="H131" s="19"/>
      <c r="I131" s="248">
        <v>95</v>
      </c>
      <c r="J131" s="249">
        <v>91</v>
      </c>
      <c r="K131" s="20">
        <v>-4</v>
      </c>
      <c r="L131" s="21"/>
      <c r="M131" s="517">
        <v>562214.06</v>
      </c>
      <c r="N131" s="517">
        <v>38300.7123</v>
      </c>
      <c r="O131" s="518">
        <v>600514.77230000007</v>
      </c>
      <c r="P131" s="519">
        <v>6150.4976031578954</v>
      </c>
      <c r="Q131" s="37"/>
      <c r="R131" s="531">
        <v>601162.88824327034</v>
      </c>
      <c r="S131" s="532">
        <v>648.11594327026978</v>
      </c>
      <c r="T131" s="533">
        <v>0.001079267277286044</v>
      </c>
      <c r="U131" s="534">
        <v>6416.1378708051689</v>
      </c>
      <c r="V131" s="533">
        <v>0.043190044901551358</v>
      </c>
      <c r="W131" s="221"/>
    </row>
    <row r="132" spans="1:23" ht="15">
      <c r="A132" s="16">
        <v>8734016</v>
      </c>
      <c r="B132" s="17" t="s">
        <v>446</v>
      </c>
      <c r="C132" s="17" t="s">
        <v>39</v>
      </c>
      <c r="D132" s="17" t="s">
        <v>482</v>
      </c>
      <c r="E132" s="17" t="s">
        <v>476</v>
      </c>
      <c r="F132" s="18">
        <v>33792</v>
      </c>
      <c r="G132" s="18">
        <v>36035.7888</v>
      </c>
      <c r="H132" s="19"/>
      <c r="I132" s="248">
        <v>503</v>
      </c>
      <c r="J132" s="249">
        <v>528</v>
      </c>
      <c r="K132" s="20">
        <v>25</v>
      </c>
      <c r="L132" s="21"/>
      <c r="M132" s="517">
        <v>3330294.67</v>
      </c>
      <c r="N132" s="517">
        <v>255426.2411</v>
      </c>
      <c r="O132" s="518">
        <v>3585720.9111</v>
      </c>
      <c r="P132" s="519">
        <v>7061.4888888667992</v>
      </c>
      <c r="Q132" s="37"/>
      <c r="R132" s="531">
        <v>3880688.7377539212</v>
      </c>
      <c r="S132" s="532">
        <v>294967.82665392105</v>
      </c>
      <c r="T132" s="533">
        <v>0.082261791691822739</v>
      </c>
      <c r="U132" s="534">
        <v>7281.539676049093</v>
      </c>
      <c r="V132" s="533">
        <v>0.031162094941369609</v>
      </c>
      <c r="W132" s="221"/>
    </row>
    <row r="133" spans="1:23" ht="15">
      <c r="A133" s="16">
        <v>8732074</v>
      </c>
      <c r="B133" s="17" t="s">
        <v>341</v>
      </c>
      <c r="C133" s="17" t="s">
        <v>38</v>
      </c>
      <c r="D133" s="17" t="s">
        <v>482</v>
      </c>
      <c r="E133" s="17" t="s">
        <v>476</v>
      </c>
      <c r="F133" s="18">
        <v>79314.5</v>
      </c>
      <c r="G133" s="18">
        <v>84630</v>
      </c>
      <c r="H133" s="19"/>
      <c r="I133" s="248">
        <v>400</v>
      </c>
      <c r="J133" s="249">
        <v>392</v>
      </c>
      <c r="K133" s="20">
        <v>-8</v>
      </c>
      <c r="L133" s="21"/>
      <c r="M133" s="517">
        <v>1923314.5</v>
      </c>
      <c r="N133" s="517">
        <v>140434.9316</v>
      </c>
      <c r="O133" s="518">
        <v>2063749.4316</v>
      </c>
      <c r="P133" s="519">
        <v>4961.087329</v>
      </c>
      <c r="Q133" s="37"/>
      <c r="R133" s="531">
        <v>2032277.0574941484</v>
      </c>
      <c r="S133" s="532">
        <v>-31472.374105851632</v>
      </c>
      <c r="T133" s="533">
        <v>-0.015250094620959619</v>
      </c>
      <c r="U133" s="534">
        <v>4968.4873915667049</v>
      </c>
      <c r="V133" s="533">
        <v>0.0014916211056088318</v>
      </c>
      <c r="W133" s="221"/>
    </row>
    <row r="134" spans="1:23" ht="15">
      <c r="A134" s="16">
        <v>8735411</v>
      </c>
      <c r="B134" s="17" t="s">
        <v>342</v>
      </c>
      <c r="C134" s="17" t="s">
        <v>39</v>
      </c>
      <c r="D134" s="17" t="s">
        <v>472</v>
      </c>
      <c r="E134" s="17" t="s">
        <v>474</v>
      </c>
      <c r="F134" s="18">
        <v>51712</v>
      </c>
      <c r="G134" s="18">
        <v>55146</v>
      </c>
      <c r="H134" s="19"/>
      <c r="I134" s="248">
        <v>1444</v>
      </c>
      <c r="J134" s="249">
        <v>1376</v>
      </c>
      <c r="K134" s="20">
        <v>-68</v>
      </c>
      <c r="L134" s="21"/>
      <c r="M134" s="517">
        <v>8985027.25</v>
      </c>
      <c r="N134" s="517">
        <v>697008.7181</v>
      </c>
      <c r="O134" s="518">
        <v>9682035.9681</v>
      </c>
      <c r="P134" s="519">
        <v>6669.1994238919669</v>
      </c>
      <c r="Q134" s="37"/>
      <c r="R134" s="531">
        <v>9357290.18941614</v>
      </c>
      <c r="S134" s="532">
        <v>-324745.77868385985</v>
      </c>
      <c r="T134" s="533">
        <v>-0.033541063031971761</v>
      </c>
      <c r="U134" s="534">
        <v>6760.2792074245208</v>
      </c>
      <c r="V134" s="533">
        <v>0.01365677913397919</v>
      </c>
      <c r="W134" s="221"/>
    </row>
    <row r="135" spans="1:23" ht="15">
      <c r="A135" s="16">
        <v>8732075</v>
      </c>
      <c r="B135" s="17" t="s">
        <v>343</v>
      </c>
      <c r="C135" s="17" t="s">
        <v>38</v>
      </c>
      <c r="D135" s="17" t="s">
        <v>475</v>
      </c>
      <c r="E135" s="17" t="s">
        <v>476</v>
      </c>
      <c r="F135" s="18">
        <v>36198.94</v>
      </c>
      <c r="G135" s="18">
        <v>33851.8016</v>
      </c>
      <c r="H135" s="19"/>
      <c r="I135" s="248">
        <v>234</v>
      </c>
      <c r="J135" s="249">
        <v>213</v>
      </c>
      <c r="K135" s="20">
        <v>-21</v>
      </c>
      <c r="L135" s="21"/>
      <c r="M135" s="517">
        <v>1223535.39</v>
      </c>
      <c r="N135" s="517">
        <v>89888.1652</v>
      </c>
      <c r="O135" s="518">
        <v>1313423.5551999998</v>
      </c>
      <c r="P135" s="519">
        <v>5458.2248512820506</v>
      </c>
      <c r="Q135" s="37"/>
      <c r="R135" s="531">
        <v>1229086.8226106991</v>
      </c>
      <c r="S135" s="532">
        <v>-84336.732589300722</v>
      </c>
      <c r="T135" s="533">
        <v>-0.06421137511612425</v>
      </c>
      <c r="U135" s="534">
        <v>5611.4320235244095</v>
      </c>
      <c r="V135" s="533">
        <v>0.028069047431487349</v>
      </c>
      <c r="W135" s="221"/>
    </row>
    <row r="136" spans="1:23" ht="15">
      <c r="A136" s="16">
        <v>8732099</v>
      </c>
      <c r="B136" s="17" t="s">
        <v>344</v>
      </c>
      <c r="C136" s="17" t="s">
        <v>38</v>
      </c>
      <c r="D136" s="17" t="s">
        <v>479</v>
      </c>
      <c r="E136" s="17" t="s">
        <v>478</v>
      </c>
      <c r="F136" s="18">
        <v>0</v>
      </c>
      <c r="G136" s="18">
        <v>0</v>
      </c>
      <c r="H136" s="19"/>
      <c r="I136" s="248">
        <v>125</v>
      </c>
      <c r="J136" s="249">
        <v>149.58333333333331</v>
      </c>
      <c r="K136" s="20">
        <v>24.583333333333314</v>
      </c>
      <c r="L136" s="21"/>
      <c r="M136" s="517">
        <v>701965.32</v>
      </c>
      <c r="N136" s="517">
        <v>46898.3613</v>
      </c>
      <c r="O136" s="518">
        <v>748863.68129999994</v>
      </c>
      <c r="P136" s="519">
        <v>5990.9094503999995</v>
      </c>
      <c r="Q136" s="37"/>
      <c r="R136" s="531">
        <v>878281.53267397662</v>
      </c>
      <c r="S136" s="532">
        <v>129417.85137397668</v>
      </c>
      <c r="T136" s="533">
        <v>0.17281897173770269</v>
      </c>
      <c r="U136" s="534">
        <v>5871.5199955920452</v>
      </c>
      <c r="V136" s="533">
        <v>-0.019928435873785892</v>
      </c>
      <c r="W136" s="250" t="s">
        <v>657</v>
      </c>
    </row>
    <row r="137" spans="1:23" ht="15">
      <c r="A137" s="16">
        <v>8732121</v>
      </c>
      <c r="B137" s="17" t="s">
        <v>345</v>
      </c>
      <c r="C137" s="17" t="s">
        <v>38</v>
      </c>
      <c r="D137" s="17" t="s">
        <v>477</v>
      </c>
      <c r="E137" s="17" t="s">
        <v>478</v>
      </c>
      <c r="F137" s="18">
        <v>67328</v>
      </c>
      <c r="G137" s="18">
        <v>60060</v>
      </c>
      <c r="H137" s="19"/>
      <c r="I137" s="248">
        <v>400</v>
      </c>
      <c r="J137" s="249">
        <v>392</v>
      </c>
      <c r="K137" s="20">
        <v>-8</v>
      </c>
      <c r="L137" s="21"/>
      <c r="M137" s="517">
        <v>1924769.17</v>
      </c>
      <c r="N137" s="517">
        <v>131462.9363</v>
      </c>
      <c r="O137" s="518">
        <v>2056232.1062999999</v>
      </c>
      <c r="P137" s="519">
        <v>4972.2602657499992</v>
      </c>
      <c r="Q137" s="37"/>
      <c r="R137" s="531">
        <v>2063187.8930973883</v>
      </c>
      <c r="S137" s="532">
        <v>6955.7867973884568</v>
      </c>
      <c r="T137" s="533">
        <v>0.0033827828950228553</v>
      </c>
      <c r="U137" s="534">
        <v>5110.0201354525216</v>
      </c>
      <c r="V137" s="533">
        <v>0.027705683600563313</v>
      </c>
      <c r="W137" s="221"/>
    </row>
    <row r="138" spans="1:23" ht="15">
      <c r="A138" s="16">
        <v>8732025</v>
      </c>
      <c r="B138" s="17" t="s">
        <v>346</v>
      </c>
      <c r="C138" s="17" t="s">
        <v>38</v>
      </c>
      <c r="D138" s="17" t="s">
        <v>479</v>
      </c>
      <c r="E138" s="17" t="s">
        <v>483</v>
      </c>
      <c r="F138" s="18">
        <v>4377.6</v>
      </c>
      <c r="G138" s="18">
        <v>4266.45</v>
      </c>
      <c r="H138" s="19"/>
      <c r="I138" s="248">
        <v>211</v>
      </c>
      <c r="J138" s="249">
        <v>209</v>
      </c>
      <c r="K138" s="20">
        <v>-2</v>
      </c>
      <c r="L138" s="21"/>
      <c r="M138" s="517">
        <v>999211.67</v>
      </c>
      <c r="N138" s="517">
        <v>74763.2497</v>
      </c>
      <c r="O138" s="518">
        <v>1073974.9197</v>
      </c>
      <c r="P138" s="519">
        <v>5069.1816099526059</v>
      </c>
      <c r="Q138" s="37"/>
      <c r="R138" s="531">
        <v>1065100.2048337194</v>
      </c>
      <c r="S138" s="532">
        <v>-8874.7148662805557</v>
      </c>
      <c r="T138" s="533">
        <v>-0.00826342841298341</v>
      </c>
      <c r="U138" s="534">
        <v>5075.7595925058349</v>
      </c>
      <c r="V138" s="533">
        <v>0.0012976419192230419</v>
      </c>
      <c r="W138" s="221"/>
    </row>
    <row r="139" spans="1:23" ht="15">
      <c r="A139" s="16">
        <v>8732028</v>
      </c>
      <c r="B139" s="17" t="s">
        <v>347</v>
      </c>
      <c r="C139" s="17" t="s">
        <v>38</v>
      </c>
      <c r="D139" s="17" t="s">
        <v>479</v>
      </c>
      <c r="E139" s="17" t="s">
        <v>480</v>
      </c>
      <c r="F139" s="18">
        <v>81966.55</v>
      </c>
      <c r="G139" s="18">
        <v>71526</v>
      </c>
      <c r="H139" s="19"/>
      <c r="I139" s="248">
        <v>403</v>
      </c>
      <c r="J139" s="249">
        <v>383</v>
      </c>
      <c r="K139" s="20">
        <v>-20</v>
      </c>
      <c r="L139" s="21"/>
      <c r="M139" s="517">
        <v>1948456.87</v>
      </c>
      <c r="N139" s="517">
        <v>138404.2247</v>
      </c>
      <c r="O139" s="518">
        <v>2086861.0947</v>
      </c>
      <c r="P139" s="519">
        <v>4974.92442853598</v>
      </c>
      <c r="Q139" s="37"/>
      <c r="R139" s="531">
        <v>1999694.437820822</v>
      </c>
      <c r="S139" s="532">
        <v>-87166.656879178016</v>
      </c>
      <c r="T139" s="533">
        <v>-0.041769266340033424</v>
      </c>
      <c r="U139" s="534">
        <v>5034.3823441796922</v>
      </c>
      <c r="V139" s="533">
        <v>0.011951521374407968</v>
      </c>
      <c r="W139" s="221"/>
    </row>
    <row r="140" spans="1:23" ht="15">
      <c r="A140" s="16">
        <v>8734040</v>
      </c>
      <c r="B140" s="17" t="s">
        <v>348</v>
      </c>
      <c r="C140" s="17" t="s">
        <v>39</v>
      </c>
      <c r="D140" s="17" t="s">
        <v>479</v>
      </c>
      <c r="E140" s="17" t="s">
        <v>480</v>
      </c>
      <c r="F140" s="18">
        <v>20992</v>
      </c>
      <c r="G140" s="18">
        <v>22386</v>
      </c>
      <c r="H140" s="19"/>
      <c r="I140" s="248">
        <v>639</v>
      </c>
      <c r="J140" s="249">
        <v>590</v>
      </c>
      <c r="K140" s="20">
        <v>-49</v>
      </c>
      <c r="L140" s="21"/>
      <c r="M140" s="517">
        <v>4078933.55</v>
      </c>
      <c r="N140" s="517">
        <v>313783.7303</v>
      </c>
      <c r="O140" s="518">
        <v>4392717.2803</v>
      </c>
      <c r="P140" s="519">
        <v>6841.5106107981219</v>
      </c>
      <c r="Q140" s="37"/>
      <c r="R140" s="531">
        <v>4120815.8255985486</v>
      </c>
      <c r="S140" s="532">
        <v>-271901.45470145112</v>
      </c>
      <c r="T140" s="533">
        <v>-0.061898236866016032</v>
      </c>
      <c r="U140" s="534">
        <v>6946.4912298280487</v>
      </c>
      <c r="V140" s="533">
        <v>0.015344654857983177</v>
      </c>
      <c r="W140" s="221"/>
    </row>
    <row r="141" spans="1:23" ht="15">
      <c r="A141" s="16">
        <v>8732029</v>
      </c>
      <c r="B141" s="17" t="s">
        <v>349</v>
      </c>
      <c r="C141" s="17" t="s">
        <v>38</v>
      </c>
      <c r="D141" s="17" t="s">
        <v>479</v>
      </c>
      <c r="E141" s="17" t="s">
        <v>480</v>
      </c>
      <c r="F141" s="18">
        <v>36911.59</v>
      </c>
      <c r="G141" s="18">
        <v>34671</v>
      </c>
      <c r="H141" s="19"/>
      <c r="I141" s="248">
        <v>210</v>
      </c>
      <c r="J141" s="249">
        <v>192</v>
      </c>
      <c r="K141" s="20">
        <v>-18</v>
      </c>
      <c r="L141" s="21"/>
      <c r="M141" s="517">
        <v>1041866.52</v>
      </c>
      <c r="N141" s="517">
        <v>74731.8366</v>
      </c>
      <c r="O141" s="518">
        <v>1116598.3566</v>
      </c>
      <c r="P141" s="519">
        <v>5141.3655552380951</v>
      </c>
      <c r="Q141" s="37"/>
      <c r="R141" s="531">
        <v>1040269.9095479822</v>
      </c>
      <c r="S141" s="532">
        <v>-76328.4470520179</v>
      </c>
      <c r="T141" s="533">
        <v>-0.068358014859018018</v>
      </c>
      <c r="U141" s="534">
        <v>5237.4943205624068</v>
      </c>
      <c r="V141" s="533">
        <v>0.018697127113705095</v>
      </c>
      <c r="W141" s="221"/>
    </row>
    <row r="142" spans="1:23" ht="15">
      <c r="A142" s="16">
        <v>8732030</v>
      </c>
      <c r="B142" s="17" t="s">
        <v>350</v>
      </c>
      <c r="C142" s="17" t="s">
        <v>38</v>
      </c>
      <c r="D142" s="17" t="s">
        <v>482</v>
      </c>
      <c r="E142" s="17" t="s">
        <v>476</v>
      </c>
      <c r="F142" s="18">
        <v>3788.8</v>
      </c>
      <c r="G142" s="18">
        <v>3692.6</v>
      </c>
      <c r="H142" s="19"/>
      <c r="I142" s="248">
        <v>100</v>
      </c>
      <c r="J142" s="249">
        <v>94</v>
      </c>
      <c r="K142" s="20">
        <v>-6</v>
      </c>
      <c r="L142" s="21"/>
      <c r="M142" s="517">
        <v>595237.7</v>
      </c>
      <c r="N142" s="517">
        <v>41527.1447</v>
      </c>
      <c r="O142" s="518">
        <v>636764.8446999999</v>
      </c>
      <c r="P142" s="519">
        <v>6329.7604469999987</v>
      </c>
      <c r="Q142" s="37"/>
      <c r="R142" s="531">
        <v>609957.27332933515</v>
      </c>
      <c r="S142" s="532">
        <v>-26807.571370664751</v>
      </c>
      <c r="T142" s="533">
        <v>-0.042099641011580417</v>
      </c>
      <c r="U142" s="534">
        <v>6449.6241843546295</v>
      </c>
      <c r="V142" s="533">
        <v>0.018936536123012427</v>
      </c>
      <c r="W142" s="221"/>
    </row>
    <row r="143" spans="1:23" ht="15">
      <c r="A143" s="16">
        <v>8732059</v>
      </c>
      <c r="B143" s="17" t="s">
        <v>351</v>
      </c>
      <c r="C143" s="17" t="s">
        <v>38</v>
      </c>
      <c r="D143" s="17" t="s">
        <v>479</v>
      </c>
      <c r="E143" s="17" t="s">
        <v>480</v>
      </c>
      <c r="F143" s="18">
        <v>17714.5</v>
      </c>
      <c r="G143" s="18">
        <v>17465</v>
      </c>
      <c r="H143" s="19"/>
      <c r="I143" s="248">
        <v>198</v>
      </c>
      <c r="J143" s="249">
        <v>189</v>
      </c>
      <c r="K143" s="20">
        <v>-9</v>
      </c>
      <c r="L143" s="21"/>
      <c r="M143" s="517">
        <v>980313.32</v>
      </c>
      <c r="N143" s="517">
        <v>67035.6197</v>
      </c>
      <c r="O143" s="518">
        <v>1047348.9397</v>
      </c>
      <c r="P143" s="519">
        <v>5200.1739378787879</v>
      </c>
      <c r="Q143" s="37"/>
      <c r="R143" s="531">
        <v>1028827.4139921969</v>
      </c>
      <c r="S143" s="532">
        <v>-18521.525707803085</v>
      </c>
      <c r="T143" s="533">
        <v>-0.017684197697386647</v>
      </c>
      <c r="U143" s="534">
        <v>5351.1238835565973</v>
      </c>
      <c r="V143" s="533">
        <v>0.02902786473703679</v>
      </c>
      <c r="W143" s="221"/>
    </row>
    <row r="144" spans="1:23" ht="15">
      <c r="A144" s="16">
        <v>8732257</v>
      </c>
      <c r="B144" s="17" t="s">
        <v>352</v>
      </c>
      <c r="C144" s="17" t="s">
        <v>38</v>
      </c>
      <c r="D144" s="17" t="s">
        <v>472</v>
      </c>
      <c r="E144" s="17" t="s">
        <v>474</v>
      </c>
      <c r="F144" s="18">
        <v>4684.8</v>
      </c>
      <c r="G144" s="18">
        <v>4565.85</v>
      </c>
      <c r="H144" s="19"/>
      <c r="I144" s="248">
        <v>207</v>
      </c>
      <c r="J144" s="249">
        <v>214</v>
      </c>
      <c r="K144" s="20">
        <v>7</v>
      </c>
      <c r="L144" s="21"/>
      <c r="M144" s="517">
        <v>984267.89</v>
      </c>
      <c r="N144" s="517">
        <v>72276.5458</v>
      </c>
      <c r="O144" s="518">
        <v>1056544.4358</v>
      </c>
      <c r="P144" s="519">
        <v>5081.447515942029</v>
      </c>
      <c r="Q144" s="37"/>
      <c r="R144" s="531">
        <v>1089384.6680980534</v>
      </c>
      <c r="S144" s="532">
        <v>32840.232298053335</v>
      </c>
      <c r="T144" s="533">
        <v>0.031082679710661851</v>
      </c>
      <c r="U144" s="534">
        <v>5069.2468135423051</v>
      </c>
      <c r="V144" s="533">
        <v>-0.002401028911830074</v>
      </c>
      <c r="W144" s="221"/>
    </row>
    <row r="145" spans="1:23" ht="15">
      <c r="A145" s="16">
        <v>8732447</v>
      </c>
      <c r="B145" s="17" t="s">
        <v>353</v>
      </c>
      <c r="C145" s="17" t="s">
        <v>38</v>
      </c>
      <c r="D145" s="17" t="s">
        <v>482</v>
      </c>
      <c r="E145" s="17" t="s">
        <v>476</v>
      </c>
      <c r="F145" s="18">
        <v>10854.4</v>
      </c>
      <c r="G145" s="18">
        <v>11575.2</v>
      </c>
      <c r="H145" s="19"/>
      <c r="I145" s="248">
        <v>364</v>
      </c>
      <c r="J145" s="249">
        <v>380</v>
      </c>
      <c r="K145" s="20">
        <v>16</v>
      </c>
      <c r="L145" s="21"/>
      <c r="M145" s="517">
        <v>1688894.4</v>
      </c>
      <c r="N145" s="517">
        <v>122540.594</v>
      </c>
      <c r="O145" s="518">
        <v>1811434.994</v>
      </c>
      <c r="P145" s="519">
        <v>4946.6499835164832</v>
      </c>
      <c r="Q145" s="37"/>
      <c r="R145" s="531">
        <v>1900491.36879202</v>
      </c>
      <c r="S145" s="532">
        <v>89056.374792020069</v>
      </c>
      <c r="T145" s="533">
        <v>0.049163439531090383</v>
      </c>
      <c r="U145" s="534">
        <v>4970.8320231368953</v>
      </c>
      <c r="V145" s="533">
        <v>0.0048885689711204309</v>
      </c>
      <c r="W145" s="221"/>
    </row>
    <row r="146" spans="1:23" ht="15">
      <c r="A146" s="16">
        <v>8733026</v>
      </c>
      <c r="B146" s="17" t="s">
        <v>354</v>
      </c>
      <c r="C146" s="17" t="s">
        <v>38</v>
      </c>
      <c r="D146" s="17" t="s">
        <v>479</v>
      </c>
      <c r="E146" s="17" t="s">
        <v>483</v>
      </c>
      <c r="F146" s="18">
        <v>9062.4</v>
      </c>
      <c r="G146" s="18">
        <v>9664.2</v>
      </c>
      <c r="H146" s="19"/>
      <c r="I146" s="248">
        <v>314</v>
      </c>
      <c r="J146" s="249">
        <v>287</v>
      </c>
      <c r="K146" s="20">
        <v>-27</v>
      </c>
      <c r="L146" s="21"/>
      <c r="M146" s="517">
        <v>1462545.63</v>
      </c>
      <c r="N146" s="517">
        <v>103498.1572</v>
      </c>
      <c r="O146" s="518">
        <v>1566043.7872</v>
      </c>
      <c r="P146" s="519">
        <v>4958.5394496815288</v>
      </c>
      <c r="Q146" s="37"/>
      <c r="R146" s="531">
        <v>1445236.7198621025</v>
      </c>
      <c r="S146" s="532">
        <v>-120807.06733789737</v>
      </c>
      <c r="T146" s="533">
        <v>-0.07714156419208032</v>
      </c>
      <c r="U146" s="534">
        <v>5001.9948427250965</v>
      </c>
      <c r="V146" s="533">
        <v>0.00876374857648026</v>
      </c>
      <c r="W146" s="221"/>
    </row>
    <row r="147" spans="1:23" ht="15">
      <c r="A147" s="16">
        <v>8733386</v>
      </c>
      <c r="B147" s="17" t="s">
        <v>355</v>
      </c>
      <c r="C147" s="17" t="s">
        <v>38</v>
      </c>
      <c r="D147" s="17" t="s">
        <v>477</v>
      </c>
      <c r="E147" s="17" t="s">
        <v>478</v>
      </c>
      <c r="F147" s="18">
        <v>84480</v>
      </c>
      <c r="G147" s="18">
        <v>77532</v>
      </c>
      <c r="H147" s="19"/>
      <c r="I147" s="248">
        <v>415</v>
      </c>
      <c r="J147" s="249">
        <v>409</v>
      </c>
      <c r="K147" s="20">
        <v>-6</v>
      </c>
      <c r="L147" s="21"/>
      <c r="M147" s="517">
        <v>1997630</v>
      </c>
      <c r="N147" s="517">
        <v>133114.659</v>
      </c>
      <c r="O147" s="518">
        <v>2130744.659</v>
      </c>
      <c r="P147" s="519">
        <v>4930.7582144578309</v>
      </c>
      <c r="Q147" s="37"/>
      <c r="R147" s="531">
        <v>2104127</v>
      </c>
      <c r="S147" s="532">
        <v>-26617.658999999985</v>
      </c>
      <c r="T147" s="533">
        <v>-0.012492186188321678</v>
      </c>
      <c r="U147" s="534">
        <v>4955</v>
      </c>
      <c r="V147" s="533">
        <v>0.0049164417494834715</v>
      </c>
      <c r="W147" s="221"/>
    </row>
    <row r="148" spans="1:23" ht="15">
      <c r="A148" s="16">
        <v>8732449</v>
      </c>
      <c r="B148" s="17" t="s">
        <v>356</v>
      </c>
      <c r="C148" s="17" t="s">
        <v>38</v>
      </c>
      <c r="D148" s="17" t="s">
        <v>479</v>
      </c>
      <c r="E148" s="17" t="s">
        <v>480</v>
      </c>
      <c r="F148" s="18">
        <v>71680</v>
      </c>
      <c r="G148" s="18">
        <v>65520</v>
      </c>
      <c r="H148" s="19"/>
      <c r="I148" s="248">
        <v>396</v>
      </c>
      <c r="J148" s="249">
        <v>403</v>
      </c>
      <c r="K148" s="20">
        <v>7</v>
      </c>
      <c r="L148" s="21"/>
      <c r="M148" s="517">
        <v>1897240</v>
      </c>
      <c r="N148" s="517">
        <v>135587.1763</v>
      </c>
      <c r="O148" s="518">
        <v>2032827.1763</v>
      </c>
      <c r="P148" s="519">
        <v>4952.3918593434346</v>
      </c>
      <c r="Q148" s="37"/>
      <c r="R148" s="531">
        <v>2062385</v>
      </c>
      <c r="S148" s="532">
        <v>29557.823700000066</v>
      </c>
      <c r="T148" s="533">
        <v>0.014540254107483455</v>
      </c>
      <c r="U148" s="534">
        <v>4955</v>
      </c>
      <c r="V148" s="533">
        <v>0.00052664262656129679</v>
      </c>
      <c r="W148" s="221"/>
    </row>
    <row r="149" spans="1:23" ht="15">
      <c r="A149" s="16">
        <v>8732107</v>
      </c>
      <c r="B149" s="17" t="s">
        <v>357</v>
      </c>
      <c r="C149" s="17" t="s">
        <v>38</v>
      </c>
      <c r="D149" s="17" t="s">
        <v>477</v>
      </c>
      <c r="E149" s="17" t="s">
        <v>480</v>
      </c>
      <c r="F149" s="18">
        <v>51749.229999999996</v>
      </c>
      <c r="G149" s="18">
        <v>49413</v>
      </c>
      <c r="H149" s="19"/>
      <c r="I149" s="248">
        <v>390</v>
      </c>
      <c r="J149" s="249">
        <v>388</v>
      </c>
      <c r="K149" s="20">
        <v>-2</v>
      </c>
      <c r="L149" s="21"/>
      <c r="M149" s="517">
        <v>1859640.15</v>
      </c>
      <c r="N149" s="517">
        <v>129968.2793</v>
      </c>
      <c r="O149" s="518">
        <v>1989608.4293</v>
      </c>
      <c r="P149" s="519">
        <v>4968.8697417948715</v>
      </c>
      <c r="Q149" s="37"/>
      <c r="R149" s="531">
        <v>2018069.8814608669</v>
      </c>
      <c r="S149" s="532">
        <v>28461.452160866931</v>
      </c>
      <c r="T149" s="533">
        <v>0.014305052060359671</v>
      </c>
      <c r="U149" s="534">
        <v>5073.85794190945</v>
      </c>
      <c r="V149" s="533">
        <v>0.021129191460079338</v>
      </c>
      <c r="W149" s="221"/>
    </row>
    <row r="150" spans="1:23" ht="15">
      <c r="A150" s="16">
        <v>8732053</v>
      </c>
      <c r="B150" s="17" t="s">
        <v>358</v>
      </c>
      <c r="C150" s="17" t="s">
        <v>38</v>
      </c>
      <c r="D150" s="17" t="s">
        <v>475</v>
      </c>
      <c r="E150" s="17" t="s">
        <v>476</v>
      </c>
      <c r="F150" s="18">
        <v>3404.8</v>
      </c>
      <c r="G150" s="18">
        <v>3318.3181</v>
      </c>
      <c r="H150" s="19"/>
      <c r="I150" s="248">
        <v>101</v>
      </c>
      <c r="J150" s="249">
        <v>107</v>
      </c>
      <c r="K150" s="20">
        <v>6</v>
      </c>
      <c r="L150" s="21"/>
      <c r="M150" s="517">
        <v>592597.07</v>
      </c>
      <c r="N150" s="517">
        <v>43683.5041</v>
      </c>
      <c r="O150" s="518">
        <v>636280.5741</v>
      </c>
      <c r="P150" s="519">
        <v>6266.0967732673262</v>
      </c>
      <c r="Q150" s="37"/>
      <c r="R150" s="531">
        <v>665174.36236589588</v>
      </c>
      <c r="S150" s="532">
        <v>28893.788265895913</v>
      </c>
      <c r="T150" s="533">
        <v>0.045410451681265486</v>
      </c>
      <c r="U150" s="534">
        <v>6185.570507157905</v>
      </c>
      <c r="V150" s="533">
        <v>-0.012851104766361979</v>
      </c>
      <c r="W150" s="221"/>
    </row>
    <row r="151" spans="1:23" ht="15">
      <c r="A151" s="22">
        <v>8734003</v>
      </c>
      <c r="B151" s="17" t="s">
        <v>359</v>
      </c>
      <c r="C151" s="17" t="s">
        <v>39</v>
      </c>
      <c r="D151" s="17" t="s">
        <v>475</v>
      </c>
      <c r="E151" s="17" t="s">
        <v>476</v>
      </c>
      <c r="F151" s="18">
        <v>64512</v>
      </c>
      <c r="G151" s="18">
        <v>68795.5968</v>
      </c>
      <c r="H151" s="19"/>
      <c r="I151" s="248">
        <v>1227</v>
      </c>
      <c r="J151" s="249">
        <v>1175</v>
      </c>
      <c r="K151" s="20">
        <v>-52</v>
      </c>
      <c r="L151" s="21"/>
      <c r="M151" s="517">
        <v>8417649.69</v>
      </c>
      <c r="N151" s="517">
        <v>652896.5768</v>
      </c>
      <c r="O151" s="518">
        <v>9070546.2668</v>
      </c>
      <c r="P151" s="519">
        <v>7339.88122803586</v>
      </c>
      <c r="Q151" s="37"/>
      <c r="R151" s="531">
        <v>8788528.11287302</v>
      </c>
      <c r="S151" s="532">
        <v>-282018.15392697975</v>
      </c>
      <c r="T151" s="533">
        <v>-0.031091639426306904</v>
      </c>
      <c r="U151" s="534">
        <v>7421.0489498493789</v>
      </c>
      <c r="V151" s="533">
        <v>0.011058451668602752</v>
      </c>
      <c r="W151" s="221"/>
    </row>
    <row r="152" spans="1:23" ht="15">
      <c r="A152" s="16">
        <v>8732088</v>
      </c>
      <c r="B152" s="17" t="s">
        <v>360</v>
      </c>
      <c r="C152" s="17" t="s">
        <v>38</v>
      </c>
      <c r="D152" s="17" t="s">
        <v>475</v>
      </c>
      <c r="E152" s="17" t="s">
        <v>476</v>
      </c>
      <c r="F152" s="18">
        <v>8243.2</v>
      </c>
      <c r="G152" s="18">
        <v>8790.5485</v>
      </c>
      <c r="H152" s="19"/>
      <c r="I152" s="248">
        <v>199</v>
      </c>
      <c r="J152" s="249">
        <v>214</v>
      </c>
      <c r="K152" s="20">
        <v>15</v>
      </c>
      <c r="L152" s="21"/>
      <c r="M152" s="517">
        <v>1099361.46</v>
      </c>
      <c r="N152" s="517">
        <v>80525.0258</v>
      </c>
      <c r="O152" s="518">
        <v>1179886.4858</v>
      </c>
      <c r="P152" s="519">
        <v>5887.6547025125628</v>
      </c>
      <c r="Q152" s="37"/>
      <c r="R152" s="531">
        <v>1257815.8990858733</v>
      </c>
      <c r="S152" s="532">
        <v>77929.413285873365</v>
      </c>
      <c r="T152" s="533">
        <v>0.0660482294049116</v>
      </c>
      <c r="U152" s="534">
        <v>5836.5670588124922</v>
      </c>
      <c r="V152" s="533">
        <v>-0.008677078782875795</v>
      </c>
      <c r="W152" s="221"/>
    </row>
    <row r="153" spans="1:23" ht="15">
      <c r="A153" s="16">
        <v>8732109</v>
      </c>
      <c r="B153" s="17" t="s">
        <v>361</v>
      </c>
      <c r="C153" s="17" t="s">
        <v>38</v>
      </c>
      <c r="D153" s="17" t="s">
        <v>477</v>
      </c>
      <c r="E153" s="17" t="s">
        <v>478</v>
      </c>
      <c r="F153" s="18">
        <v>35565.55</v>
      </c>
      <c r="G153" s="18">
        <v>33579</v>
      </c>
      <c r="H153" s="19"/>
      <c r="I153" s="248">
        <v>226</v>
      </c>
      <c r="J153" s="249">
        <v>225</v>
      </c>
      <c r="K153" s="20">
        <v>-1</v>
      </c>
      <c r="L153" s="21"/>
      <c r="M153" s="517">
        <v>1082205.23</v>
      </c>
      <c r="N153" s="517">
        <v>75234.4467</v>
      </c>
      <c r="O153" s="518">
        <v>1157439.6767</v>
      </c>
      <c r="P153" s="519">
        <v>4964.0448084070795</v>
      </c>
      <c r="Q153" s="37"/>
      <c r="R153" s="531">
        <v>1158158.13979749</v>
      </c>
      <c r="S153" s="532">
        <v>718.46309749013744</v>
      </c>
      <c r="T153" s="533">
        <v>0.00062073480972983609</v>
      </c>
      <c r="U153" s="534">
        <v>4998.1295102110671</v>
      </c>
      <c r="V153" s="533">
        <v>0.0068663163044503468</v>
      </c>
      <c r="W153" s="221"/>
    </row>
    <row r="154" spans="1:23" ht="15">
      <c r="A154" s="16">
        <v>8734005</v>
      </c>
      <c r="B154" s="17" t="s">
        <v>362</v>
      </c>
      <c r="C154" s="17" t="s">
        <v>39</v>
      </c>
      <c r="D154" s="17" t="s">
        <v>477</v>
      </c>
      <c r="E154" s="17" t="s">
        <v>478</v>
      </c>
      <c r="F154" s="18">
        <v>33792</v>
      </c>
      <c r="G154" s="18">
        <v>36036</v>
      </c>
      <c r="H154" s="19"/>
      <c r="I154" s="248">
        <v>700</v>
      </c>
      <c r="J154" s="249">
        <v>694</v>
      </c>
      <c r="K154" s="20">
        <v>-6</v>
      </c>
      <c r="L154" s="21"/>
      <c r="M154" s="517">
        <v>4914392.69</v>
      </c>
      <c r="N154" s="517">
        <v>392080.4505</v>
      </c>
      <c r="O154" s="518">
        <v>5306473.1405000007</v>
      </c>
      <c r="P154" s="519">
        <v>7532.401629285715</v>
      </c>
      <c r="Q154" s="37"/>
      <c r="R154" s="531">
        <v>5409704.6100047873</v>
      </c>
      <c r="S154" s="532">
        <v>103231.46950478666</v>
      </c>
      <c r="T154" s="533">
        <v>0.019453875817613146</v>
      </c>
      <c r="U154" s="534">
        <v>7743.0383429463791</v>
      </c>
      <c r="V154" s="533">
        <v>0.027964084235991334</v>
      </c>
      <c r="W154" s="221"/>
    </row>
    <row r="155" spans="1:23" ht="15">
      <c r="A155" s="16">
        <v>8734028</v>
      </c>
      <c r="B155" s="17" t="s">
        <v>625</v>
      </c>
      <c r="C155" s="17" t="s">
        <v>39</v>
      </c>
      <c r="D155" s="17" t="s">
        <v>479</v>
      </c>
      <c r="E155" s="17" t="s">
        <v>480</v>
      </c>
      <c r="F155" s="18">
        <v>17305.6</v>
      </c>
      <c r="G155" s="18">
        <v>18454.8</v>
      </c>
      <c r="H155" s="19"/>
      <c r="I155" s="248">
        <v>673.5</v>
      </c>
      <c r="J155" s="249">
        <v>817.91666666666663</v>
      </c>
      <c r="K155" s="20">
        <v>144.41666666666663</v>
      </c>
      <c r="L155" s="21"/>
      <c r="M155" s="517">
        <v>4203011.62</v>
      </c>
      <c r="N155" s="517">
        <v>312896.9568</v>
      </c>
      <c r="O155" s="518">
        <v>4515908.5768</v>
      </c>
      <c r="P155" s="519">
        <v>6679.4402031180407</v>
      </c>
      <c r="Q155" s="37"/>
      <c r="R155" s="531">
        <v>5488063.9362949692</v>
      </c>
      <c r="S155" s="532">
        <v>972155.35949496925</v>
      </c>
      <c r="T155" s="533">
        <v>0.21527348106410171</v>
      </c>
      <c r="U155" s="534">
        <v>6687.2449959795858</v>
      </c>
      <c r="V155" s="533">
        <v>0.0011684800857864959</v>
      </c>
      <c r="W155" s="250" t="s">
        <v>657</v>
      </c>
    </row>
    <row r="156" spans="1:23" ht="15">
      <c r="A156" s="16">
        <v>8732096</v>
      </c>
      <c r="B156" s="17" t="s">
        <v>364</v>
      </c>
      <c r="C156" s="17" t="s">
        <v>38</v>
      </c>
      <c r="D156" s="17" t="s">
        <v>479</v>
      </c>
      <c r="E156" s="17" t="s">
        <v>480</v>
      </c>
      <c r="F156" s="18">
        <v>3737.6</v>
      </c>
      <c r="G156" s="18">
        <v>3642.7</v>
      </c>
      <c r="H156" s="19"/>
      <c r="I156" s="248">
        <v>103</v>
      </c>
      <c r="J156" s="249">
        <v>113</v>
      </c>
      <c r="K156" s="20">
        <v>10</v>
      </c>
      <c r="L156" s="21"/>
      <c r="M156" s="517">
        <v>620850.6</v>
      </c>
      <c r="N156" s="517">
        <v>43746.3304</v>
      </c>
      <c r="O156" s="518">
        <v>664596.9304</v>
      </c>
      <c r="P156" s="519">
        <v>6416.1100038834948</v>
      </c>
      <c r="Q156" s="37"/>
      <c r="R156" s="531">
        <v>716797.64514102763</v>
      </c>
      <c r="S156" s="532">
        <v>52200.714741027681</v>
      </c>
      <c r="T156" s="533">
        <v>0.07854492302516311</v>
      </c>
      <c r="U156" s="534">
        <v>6311.1057092126348</v>
      </c>
      <c r="V156" s="533">
        <v>-0.016365725432903076</v>
      </c>
      <c r="W156" s="221"/>
    </row>
    <row r="157" spans="1:23" ht="15">
      <c r="A157" s="16">
        <v>8732098</v>
      </c>
      <c r="B157" s="17" t="s">
        <v>365</v>
      </c>
      <c r="C157" s="17" t="s">
        <v>38</v>
      </c>
      <c r="D157" s="17" t="s">
        <v>472</v>
      </c>
      <c r="E157" s="17" t="s">
        <v>474</v>
      </c>
      <c r="F157" s="18">
        <v>3430.4</v>
      </c>
      <c r="G157" s="18">
        <v>3343.3</v>
      </c>
      <c r="H157" s="19"/>
      <c r="I157" s="248">
        <v>90</v>
      </c>
      <c r="J157" s="249">
        <v>92</v>
      </c>
      <c r="K157" s="20">
        <v>2</v>
      </c>
      <c r="L157" s="21"/>
      <c r="M157" s="517">
        <v>563885.4</v>
      </c>
      <c r="N157" s="517">
        <v>37907.5415</v>
      </c>
      <c r="O157" s="518">
        <v>601792.94150000007</v>
      </c>
      <c r="P157" s="519">
        <v>6648.4726833333343</v>
      </c>
      <c r="Q157" s="37"/>
      <c r="R157" s="531">
        <v>610795.70661551657</v>
      </c>
      <c r="S157" s="532">
        <v>9002.7651155164931</v>
      </c>
      <c r="T157" s="533">
        <v>0.014959904802267429</v>
      </c>
      <c r="U157" s="534">
        <v>6602.7435501686577</v>
      </c>
      <c r="V157" s="533">
        <v>-0.0068781410923612948</v>
      </c>
      <c r="W157" s="221"/>
    </row>
    <row r="158" spans="1:23" ht="15">
      <c r="A158" s="16">
        <v>8733390</v>
      </c>
      <c r="B158" s="17" t="s">
        <v>366</v>
      </c>
      <c r="C158" s="17" t="s">
        <v>38</v>
      </c>
      <c r="D158" s="17" t="s">
        <v>477</v>
      </c>
      <c r="E158" s="17" t="s">
        <v>483</v>
      </c>
      <c r="F158" s="18">
        <v>51409.78</v>
      </c>
      <c r="G158" s="18">
        <v>48867</v>
      </c>
      <c r="H158" s="19"/>
      <c r="I158" s="248">
        <v>173</v>
      </c>
      <c r="J158" s="249">
        <v>175</v>
      </c>
      <c r="K158" s="20">
        <v>2</v>
      </c>
      <c r="L158" s="21"/>
      <c r="M158" s="517">
        <v>1023824.45</v>
      </c>
      <c r="N158" s="517">
        <v>72389.0251</v>
      </c>
      <c r="O158" s="518">
        <v>1096213.4751</v>
      </c>
      <c r="P158" s="519">
        <v>6039.32771734104</v>
      </c>
      <c r="Q158" s="37"/>
      <c r="R158" s="531">
        <v>1121875.6497045248</v>
      </c>
      <c r="S158" s="532">
        <v>25662.174604524858</v>
      </c>
      <c r="T158" s="533">
        <v>0.023409833200767647</v>
      </c>
      <c r="U158" s="534">
        <v>6131.47799831157</v>
      </c>
      <c r="V158" s="533">
        <v>0.015258367368595477</v>
      </c>
      <c r="W158" s="221"/>
    </row>
    <row r="159" spans="1:23" ht="15">
      <c r="A159" s="16">
        <v>8732044</v>
      </c>
      <c r="B159" s="17" t="s">
        <v>367</v>
      </c>
      <c r="C159" s="17" t="s">
        <v>38</v>
      </c>
      <c r="D159" s="17" t="s">
        <v>475</v>
      </c>
      <c r="E159" s="17" t="s">
        <v>476</v>
      </c>
      <c r="F159" s="18">
        <v>10035.2</v>
      </c>
      <c r="G159" s="18">
        <v>10701.5373</v>
      </c>
      <c r="H159" s="19"/>
      <c r="I159" s="248">
        <v>351</v>
      </c>
      <c r="J159" s="249">
        <v>363</v>
      </c>
      <c r="K159" s="20">
        <v>12</v>
      </c>
      <c r="L159" s="21"/>
      <c r="M159" s="517">
        <v>2036044.54</v>
      </c>
      <c r="N159" s="517">
        <v>148575.9989</v>
      </c>
      <c r="O159" s="518">
        <v>2184620.5389</v>
      </c>
      <c r="P159" s="519">
        <v>6195.3998259259251</v>
      </c>
      <c r="Q159" s="37"/>
      <c r="R159" s="531">
        <v>2297771.2909997748</v>
      </c>
      <c r="S159" s="532">
        <v>113150.75209977478</v>
      </c>
      <c r="T159" s="533">
        <v>0.051794236154507838</v>
      </c>
      <c r="U159" s="534">
        <v>6300.4676410462116</v>
      </c>
      <c r="V159" s="533">
        <v>0.016959004757143934</v>
      </c>
      <c r="W159" s="221"/>
    </row>
    <row r="160" spans="1:23" ht="15">
      <c r="A160" s="16">
        <v>8732031</v>
      </c>
      <c r="B160" s="17" t="s">
        <v>368</v>
      </c>
      <c r="C160" s="17" t="s">
        <v>38</v>
      </c>
      <c r="D160" s="17" t="s">
        <v>479</v>
      </c>
      <c r="E160" s="17" t="s">
        <v>483</v>
      </c>
      <c r="F160" s="18">
        <v>26696.5</v>
      </c>
      <c r="G160" s="18">
        <v>23827.25</v>
      </c>
      <c r="H160" s="19"/>
      <c r="I160" s="248">
        <v>202</v>
      </c>
      <c r="J160" s="249">
        <v>205</v>
      </c>
      <c r="K160" s="20">
        <v>3</v>
      </c>
      <c r="L160" s="21"/>
      <c r="M160" s="517">
        <v>997136.92</v>
      </c>
      <c r="N160" s="517">
        <v>72119.4802</v>
      </c>
      <c r="O160" s="518">
        <v>1069256.4002</v>
      </c>
      <c r="P160" s="519">
        <v>5161.1876247524751</v>
      </c>
      <c r="Q160" s="37"/>
      <c r="R160" s="531">
        <v>1084243.2639182366</v>
      </c>
      <c r="S160" s="532">
        <v>14986.863718236564</v>
      </c>
      <c r="T160" s="533">
        <v>0.014016155260266229</v>
      </c>
      <c r="U160" s="534">
        <v>5172.7610435035931</v>
      </c>
      <c r="V160" s="533">
        <v>0.0022423945015316157</v>
      </c>
      <c r="W160" s="221"/>
    </row>
    <row r="161" spans="1:23" ht="15">
      <c r="A161" s="16">
        <v>8735201</v>
      </c>
      <c r="B161" s="17" t="s">
        <v>369</v>
      </c>
      <c r="C161" s="17" t="s">
        <v>38</v>
      </c>
      <c r="D161" s="17" t="s">
        <v>475</v>
      </c>
      <c r="E161" s="17" t="s">
        <v>476</v>
      </c>
      <c r="F161" s="18">
        <v>9318.4</v>
      </c>
      <c r="G161" s="18">
        <v>9937.1418</v>
      </c>
      <c r="H161" s="19"/>
      <c r="I161" s="248">
        <v>417</v>
      </c>
      <c r="J161" s="249">
        <v>407</v>
      </c>
      <c r="K161" s="20">
        <v>-10</v>
      </c>
      <c r="L161" s="21"/>
      <c r="M161" s="517">
        <v>1931688.4</v>
      </c>
      <c r="N161" s="517">
        <v>138844.0086</v>
      </c>
      <c r="O161" s="518">
        <v>2070532.4086</v>
      </c>
      <c r="P161" s="519">
        <v>4942.95925323741</v>
      </c>
      <c r="Q161" s="37"/>
      <c r="R161" s="531">
        <v>2026622.1418</v>
      </c>
      <c r="S161" s="532">
        <v>-43910.266799999867</v>
      </c>
      <c r="T161" s="533">
        <v>-0.021207234727463165</v>
      </c>
      <c r="U161" s="534">
        <v>4955</v>
      </c>
      <c r="V161" s="533">
        <v>0.0024359389073870938</v>
      </c>
      <c r="W161" s="221"/>
    </row>
    <row r="162" spans="1:23" ht="15">
      <c r="A162" s="16">
        <v>8733350</v>
      </c>
      <c r="B162" s="17" t="s">
        <v>370</v>
      </c>
      <c r="C162" s="17" t="s">
        <v>38</v>
      </c>
      <c r="D162" s="17" t="s">
        <v>477</v>
      </c>
      <c r="E162" s="17" t="s">
        <v>478</v>
      </c>
      <c r="F162" s="18">
        <v>1761.7779999999996</v>
      </c>
      <c r="G162" s="18">
        <v>1412.05</v>
      </c>
      <c r="H162" s="19"/>
      <c r="I162" s="248">
        <v>121</v>
      </c>
      <c r="J162" s="249">
        <v>119</v>
      </c>
      <c r="K162" s="20">
        <v>-2</v>
      </c>
      <c r="L162" s="21"/>
      <c r="M162" s="517">
        <v>644601.85</v>
      </c>
      <c r="N162" s="517">
        <v>45728.3975</v>
      </c>
      <c r="O162" s="518">
        <v>690330.24749999994</v>
      </c>
      <c r="P162" s="519">
        <v>5690.6485082644622</v>
      </c>
      <c r="Q162" s="37"/>
      <c r="R162" s="531">
        <v>690282.93169456651</v>
      </c>
      <c r="S162" s="532">
        <v>-47.315805433434434</v>
      </c>
      <c r="T162" s="533">
        <v>-6.8540826082569175E-05</v>
      </c>
      <c r="U162" s="534">
        <v>5788.8309386098026</v>
      </c>
      <c r="V162" s="533">
        <v>0.017253293750747606</v>
      </c>
      <c r="W162" s="221"/>
    </row>
    <row r="163" spans="1:23" ht="15">
      <c r="A163" s="16">
        <v>8734027</v>
      </c>
      <c r="B163" s="17" t="s">
        <v>371</v>
      </c>
      <c r="C163" s="17" t="s">
        <v>39</v>
      </c>
      <c r="D163" s="17" t="s">
        <v>477</v>
      </c>
      <c r="E163" s="17" t="s">
        <v>478</v>
      </c>
      <c r="F163" s="18">
        <v>21094.4</v>
      </c>
      <c r="G163" s="18">
        <v>22495.2</v>
      </c>
      <c r="H163" s="19"/>
      <c r="I163" s="248">
        <v>680</v>
      </c>
      <c r="J163" s="249">
        <v>671</v>
      </c>
      <c r="K163" s="20">
        <v>-9</v>
      </c>
      <c r="L163" s="21"/>
      <c r="M163" s="517">
        <v>4337772.38</v>
      </c>
      <c r="N163" s="517">
        <v>322001.8105</v>
      </c>
      <c r="O163" s="518">
        <v>4659774.1905</v>
      </c>
      <c r="P163" s="519">
        <v>6821.587927205881</v>
      </c>
      <c r="Q163" s="37"/>
      <c r="R163" s="531">
        <v>4622905.702186591</v>
      </c>
      <c r="S163" s="532">
        <v>-36868.488313408569</v>
      </c>
      <c r="T163" s="533">
        <v>-0.00791207616638877</v>
      </c>
      <c r="U163" s="534">
        <v>6856.0514190560225</v>
      </c>
      <c r="V163" s="533">
        <v>0.0050521216200547807</v>
      </c>
      <c r="W163" s="221"/>
    </row>
    <row r="164" spans="1:23" ht="15">
      <c r="A164" s="16">
        <v>8733302</v>
      </c>
      <c r="B164" s="17" t="s">
        <v>372</v>
      </c>
      <c r="C164" s="17" t="s">
        <v>38</v>
      </c>
      <c r="D164" s="17" t="s">
        <v>479</v>
      </c>
      <c r="E164" s="17" t="s">
        <v>480</v>
      </c>
      <c r="F164" s="18">
        <v>62464</v>
      </c>
      <c r="G164" s="18">
        <v>66612</v>
      </c>
      <c r="H164" s="19"/>
      <c r="I164" s="248">
        <v>396</v>
      </c>
      <c r="J164" s="249">
        <v>396</v>
      </c>
      <c r="K164" s="20">
        <v>0</v>
      </c>
      <c r="L164" s="21"/>
      <c r="M164" s="517">
        <v>1967963.91</v>
      </c>
      <c r="N164" s="517">
        <v>135587.1763</v>
      </c>
      <c r="O164" s="518">
        <v>2103551.0863</v>
      </c>
      <c r="P164" s="519">
        <v>5154.260318939394</v>
      </c>
      <c r="Q164" s="37"/>
      <c r="R164" s="531">
        <v>2107699.0863</v>
      </c>
      <c r="S164" s="532">
        <v>4148</v>
      </c>
      <c r="T164" s="533">
        <v>0.00197190361908255</v>
      </c>
      <c r="U164" s="534">
        <v>5154.260318939394</v>
      </c>
      <c r="V164" s="533">
        <v>0</v>
      </c>
      <c r="W164" s="221"/>
    </row>
    <row r="165" spans="1:23" ht="15">
      <c r="A165" s="16">
        <v>8732094</v>
      </c>
      <c r="B165" s="17" t="s">
        <v>373</v>
      </c>
      <c r="C165" s="17" t="s">
        <v>38</v>
      </c>
      <c r="D165" s="17" t="s">
        <v>475</v>
      </c>
      <c r="E165" s="17" t="s">
        <v>476</v>
      </c>
      <c r="F165" s="18">
        <v>8755.2</v>
      </c>
      <c r="G165" s="18">
        <v>9336.5453</v>
      </c>
      <c r="H165" s="19"/>
      <c r="I165" s="248">
        <v>404</v>
      </c>
      <c r="J165" s="249">
        <v>406</v>
      </c>
      <c r="K165" s="20">
        <v>2</v>
      </c>
      <c r="L165" s="21"/>
      <c r="M165" s="517">
        <v>2054431.22</v>
      </c>
      <c r="N165" s="517">
        <v>145991.0023</v>
      </c>
      <c r="O165" s="518">
        <v>2200422.2223</v>
      </c>
      <c r="P165" s="519">
        <v>5424.9183720297024</v>
      </c>
      <c r="Q165" s="37"/>
      <c r="R165" s="531">
        <v>2211135.3784712506</v>
      </c>
      <c r="S165" s="532">
        <v>10713.156171250623</v>
      </c>
      <c r="T165" s="533">
        <v>0.004868682047781109</v>
      </c>
      <c r="U165" s="534">
        <v>5423.1498353971692</v>
      </c>
      <c r="V165" s="533">
        <v>-0.00032600244118907425</v>
      </c>
      <c r="W165" s="221"/>
    </row>
    <row r="166" spans="1:23" ht="15">
      <c r="A166" s="16">
        <v>8732033</v>
      </c>
      <c r="B166" s="17" t="s">
        <v>374</v>
      </c>
      <c r="C166" s="17" t="s">
        <v>38</v>
      </c>
      <c r="D166" s="17" t="s">
        <v>479</v>
      </c>
      <c r="E166" s="17" t="s">
        <v>480</v>
      </c>
      <c r="F166" s="18">
        <v>68266.25</v>
      </c>
      <c r="G166" s="18">
        <v>63882</v>
      </c>
      <c r="H166" s="19"/>
      <c r="I166" s="248">
        <v>337</v>
      </c>
      <c r="J166" s="249">
        <v>317</v>
      </c>
      <c r="K166" s="20">
        <v>-20</v>
      </c>
      <c r="L166" s="21"/>
      <c r="M166" s="517">
        <v>1621836.25</v>
      </c>
      <c r="N166" s="517">
        <v>109178.8671</v>
      </c>
      <c r="O166" s="518">
        <v>1731015.1171</v>
      </c>
      <c r="P166" s="519">
        <v>4933.9728994065281</v>
      </c>
      <c r="Q166" s="37"/>
      <c r="R166" s="531">
        <v>1636559.1970232888</v>
      </c>
      <c r="S166" s="532">
        <v>-94455.9200767111</v>
      </c>
      <c r="T166" s="533">
        <v>-0.0545667794253321</v>
      </c>
      <c r="U166" s="534">
        <v>4961.12680448987</v>
      </c>
      <c r="V166" s="533">
        <v>0.0055034564714791633</v>
      </c>
      <c r="W166" s="221"/>
    </row>
    <row r="167" spans="1:23" ht="15">
      <c r="A167" s="16">
        <v>8733331</v>
      </c>
      <c r="B167" s="17" t="s">
        <v>375</v>
      </c>
      <c r="C167" s="17" t="s">
        <v>38</v>
      </c>
      <c r="D167" s="17" t="s">
        <v>479</v>
      </c>
      <c r="E167" s="17" t="s">
        <v>480</v>
      </c>
      <c r="F167" s="18">
        <v>3839.9999999999991</v>
      </c>
      <c r="G167" s="18">
        <v>3343.3</v>
      </c>
      <c r="H167" s="19"/>
      <c r="I167" s="248">
        <v>122</v>
      </c>
      <c r="J167" s="249">
        <v>129</v>
      </c>
      <c r="K167" s="20">
        <v>7</v>
      </c>
      <c r="L167" s="21"/>
      <c r="M167" s="517">
        <v>669507.16</v>
      </c>
      <c r="N167" s="517">
        <v>47648.6518</v>
      </c>
      <c r="O167" s="518">
        <v>717155.8118</v>
      </c>
      <c r="P167" s="519">
        <v>5846.8509163934432</v>
      </c>
      <c r="Q167" s="37"/>
      <c r="R167" s="531">
        <v>748350.8002161216</v>
      </c>
      <c r="S167" s="532">
        <v>31194.988416121574</v>
      </c>
      <c r="T167" s="533">
        <v>0.043498202068285287</v>
      </c>
      <c r="U167" s="534">
        <v>5775.2519396598573</v>
      </c>
      <c r="V167" s="533">
        <v>-0.012245733260076152</v>
      </c>
      <c r="W167" s="221"/>
    </row>
    <row r="168" spans="1:23" ht="15">
      <c r="A168" s="16">
        <v>8732239</v>
      </c>
      <c r="B168" s="17" t="s">
        <v>376</v>
      </c>
      <c r="C168" s="17" t="s">
        <v>38</v>
      </c>
      <c r="D168" s="17" t="s">
        <v>472</v>
      </c>
      <c r="E168" s="17" t="s">
        <v>474</v>
      </c>
      <c r="F168" s="18">
        <v>33293.25</v>
      </c>
      <c r="G168" s="18">
        <v>31122</v>
      </c>
      <c r="H168" s="19"/>
      <c r="I168" s="248">
        <v>304</v>
      </c>
      <c r="J168" s="249">
        <v>300</v>
      </c>
      <c r="K168" s="20">
        <v>-4</v>
      </c>
      <c r="L168" s="21"/>
      <c r="M168" s="517">
        <v>1468984.36</v>
      </c>
      <c r="N168" s="517">
        <v>110503.2852</v>
      </c>
      <c r="O168" s="518">
        <v>1579487.6452000001</v>
      </c>
      <c r="P168" s="519">
        <v>5086.1657736842108</v>
      </c>
      <c r="Q168" s="37"/>
      <c r="R168" s="531">
        <v>1604364.6949347742</v>
      </c>
      <c r="S168" s="532">
        <v>24877.049734774046</v>
      </c>
      <c r="T168" s="533">
        <v>0.015750075545303825</v>
      </c>
      <c r="U168" s="534">
        <v>5244.1423164492471</v>
      </c>
      <c r="V168" s="533">
        <v>0.031060045974593668</v>
      </c>
      <c r="W168" s="221"/>
    </row>
    <row r="169" spans="1:23" ht="15">
      <c r="A169" s="16">
        <v>8732219</v>
      </c>
      <c r="B169" s="17" t="s">
        <v>631</v>
      </c>
      <c r="C169" s="17" t="s">
        <v>38</v>
      </c>
      <c r="D169" s="17" t="s">
        <v>472</v>
      </c>
      <c r="E169" s="17" t="s">
        <v>474</v>
      </c>
      <c r="F169" s="18">
        <v>27214.21</v>
      </c>
      <c r="G169" s="18">
        <v>34439</v>
      </c>
      <c r="H169" s="19"/>
      <c r="I169" s="248">
        <v>211</v>
      </c>
      <c r="J169" s="249">
        <v>188</v>
      </c>
      <c r="K169" s="20">
        <v>-23</v>
      </c>
      <c r="L169" s="21"/>
      <c r="M169" s="517">
        <v>1088700.27</v>
      </c>
      <c r="N169" s="517">
        <v>75943.7754</v>
      </c>
      <c r="O169" s="518">
        <v>1164644.0454</v>
      </c>
      <c r="P169" s="519">
        <v>5390.662727014218</v>
      </c>
      <c r="Q169" s="37"/>
      <c r="R169" s="531">
        <v>1063693.7737453585</v>
      </c>
      <c r="S169" s="532">
        <v>-100950.27165464149</v>
      </c>
      <c r="T169" s="533">
        <v>-0.086679077657560055</v>
      </c>
      <c r="U169" s="534">
        <v>5474.7594348157363</v>
      </c>
      <c r="V169" s="533">
        <v>0.015600439511840465</v>
      </c>
      <c r="W169" s="221"/>
    </row>
    <row r="170" spans="1:23" ht="15">
      <c r="A170" s="16">
        <v>8732333</v>
      </c>
      <c r="B170" s="17" t="s">
        <v>377</v>
      </c>
      <c r="C170" s="17" t="s">
        <v>38</v>
      </c>
      <c r="D170" s="17" t="s">
        <v>477</v>
      </c>
      <c r="E170" s="17" t="s">
        <v>480</v>
      </c>
      <c r="F170" s="18">
        <v>7833.5999999999976</v>
      </c>
      <c r="G170" s="18">
        <v>8517.6</v>
      </c>
      <c r="H170" s="19"/>
      <c r="I170" s="248">
        <v>395</v>
      </c>
      <c r="J170" s="249">
        <v>363</v>
      </c>
      <c r="K170" s="20">
        <v>-32</v>
      </c>
      <c r="L170" s="21"/>
      <c r="M170" s="517">
        <v>1883392.47</v>
      </c>
      <c r="N170" s="517">
        <v>132250.2912</v>
      </c>
      <c r="O170" s="518">
        <v>2015642.7612</v>
      </c>
      <c r="P170" s="519">
        <v>5083.0611675949367</v>
      </c>
      <c r="Q170" s="37"/>
      <c r="R170" s="531">
        <v>1865418.9791327531</v>
      </c>
      <c r="S170" s="532">
        <v>-150223.78206724697</v>
      </c>
      <c r="T170" s="533">
        <v>-0.074528971581160647</v>
      </c>
      <c r="U170" s="534">
        <v>5115.4307965089611</v>
      </c>
      <c r="V170" s="533">
        <v>0.0063681368070847219</v>
      </c>
      <c r="W170" s="221"/>
    </row>
    <row r="171" spans="1:23" ht="15">
      <c r="A171" s="16">
        <v>8733946</v>
      </c>
      <c r="B171" s="17" t="s">
        <v>378</v>
      </c>
      <c r="C171" s="17" t="s">
        <v>38</v>
      </c>
      <c r="D171" s="17" t="s">
        <v>477</v>
      </c>
      <c r="E171" s="17" t="s">
        <v>480</v>
      </c>
      <c r="F171" s="18">
        <v>19891.189999999995</v>
      </c>
      <c r="G171" s="18">
        <v>15847.03</v>
      </c>
      <c r="H171" s="19"/>
      <c r="I171" s="248">
        <v>383</v>
      </c>
      <c r="J171" s="249">
        <v>351</v>
      </c>
      <c r="K171" s="20">
        <v>-32</v>
      </c>
      <c r="L171" s="21"/>
      <c r="M171" s="517">
        <v>1852971.47</v>
      </c>
      <c r="N171" s="517">
        <v>131873.3337</v>
      </c>
      <c r="O171" s="518">
        <v>1984844.8037</v>
      </c>
      <c r="P171" s="519">
        <v>5130.4271898172328</v>
      </c>
      <c r="Q171" s="37"/>
      <c r="R171" s="531">
        <v>1842214.3288324974</v>
      </c>
      <c r="S171" s="532">
        <v>-142630.47486750269</v>
      </c>
      <c r="T171" s="533">
        <v>-0.071859761832069477</v>
      </c>
      <c r="U171" s="534">
        <v>5203.3256376994223</v>
      </c>
      <c r="V171" s="533">
        <v>0.014209040531142665</v>
      </c>
      <c r="W171" s="221"/>
    </row>
    <row r="172" spans="1:23" ht="15">
      <c r="A172" s="16">
        <v>8732020</v>
      </c>
      <c r="B172" s="17" t="s">
        <v>379</v>
      </c>
      <c r="C172" s="17" t="s">
        <v>38</v>
      </c>
      <c r="D172" s="17" t="s">
        <v>475</v>
      </c>
      <c r="E172" s="17" t="s">
        <v>476</v>
      </c>
      <c r="F172" s="18">
        <v>5017.6</v>
      </c>
      <c r="G172" s="18">
        <v>4890.153</v>
      </c>
      <c r="H172" s="19"/>
      <c r="I172" s="248">
        <v>332</v>
      </c>
      <c r="J172" s="249">
        <v>344</v>
      </c>
      <c r="K172" s="20">
        <v>12</v>
      </c>
      <c r="L172" s="21"/>
      <c r="M172" s="517">
        <v>1815878.84</v>
      </c>
      <c r="N172" s="517">
        <v>133576.736</v>
      </c>
      <c r="O172" s="518">
        <v>1949455.5760000001</v>
      </c>
      <c r="P172" s="519">
        <v>5856.7408915662654</v>
      </c>
      <c r="Q172" s="37"/>
      <c r="R172" s="531">
        <v>2017894.3820112376</v>
      </c>
      <c r="S172" s="532">
        <v>68438.806011237437</v>
      </c>
      <c r="T172" s="533">
        <v>0.035106625077173562</v>
      </c>
      <c r="U172" s="534">
        <v>5851.7564796838305</v>
      </c>
      <c r="V172" s="533">
        <v>-0.00085105555712946884</v>
      </c>
      <c r="W172" s="221"/>
    </row>
    <row r="173" spans="1:23" ht="15">
      <c r="A173" s="16">
        <v>8732218</v>
      </c>
      <c r="B173" s="17" t="s">
        <v>380</v>
      </c>
      <c r="C173" s="17" t="s">
        <v>38</v>
      </c>
      <c r="D173" s="17" t="s">
        <v>472</v>
      </c>
      <c r="E173" s="17" t="s">
        <v>473</v>
      </c>
      <c r="F173" s="18">
        <v>5529.6</v>
      </c>
      <c r="G173" s="18">
        <v>5896.8</v>
      </c>
      <c r="H173" s="19"/>
      <c r="I173" s="248">
        <v>278</v>
      </c>
      <c r="J173" s="249">
        <v>276</v>
      </c>
      <c r="K173" s="20">
        <v>-2</v>
      </c>
      <c r="L173" s="21"/>
      <c r="M173" s="517">
        <v>1412923.96</v>
      </c>
      <c r="N173" s="517">
        <v>111103.1747</v>
      </c>
      <c r="O173" s="518">
        <v>1524027.1347</v>
      </c>
      <c r="P173" s="519">
        <v>5462.2213478417261</v>
      </c>
      <c r="Q173" s="37"/>
      <c r="R173" s="531">
        <v>1529248.4235985887</v>
      </c>
      <c r="S173" s="532">
        <v>5221.2888985886239</v>
      </c>
      <c r="T173" s="533">
        <v>0.0034259815850433781</v>
      </c>
      <c r="U173" s="534">
        <v>5519.389940574596</v>
      </c>
      <c r="V173" s="533">
        <v>0.010466180165961014</v>
      </c>
      <c r="W173" s="221"/>
    </row>
    <row r="174" spans="1:23" ht="15">
      <c r="A174" s="16">
        <v>8732216</v>
      </c>
      <c r="B174" s="17" t="s">
        <v>381</v>
      </c>
      <c r="C174" s="17" t="s">
        <v>38</v>
      </c>
      <c r="D174" s="17" t="s">
        <v>472</v>
      </c>
      <c r="E174" s="17" t="s">
        <v>473</v>
      </c>
      <c r="F174" s="18">
        <v>5068.8</v>
      </c>
      <c r="G174" s="18">
        <v>4698.4</v>
      </c>
      <c r="H174" s="19"/>
      <c r="I174" s="248">
        <v>204</v>
      </c>
      <c r="J174" s="249">
        <v>229</v>
      </c>
      <c r="K174" s="20">
        <v>25</v>
      </c>
      <c r="L174" s="21"/>
      <c r="M174" s="517">
        <v>1047474.74</v>
      </c>
      <c r="N174" s="517">
        <v>79029.3555</v>
      </c>
      <c r="O174" s="518">
        <v>1126504.0955</v>
      </c>
      <c r="P174" s="519">
        <v>5497.2318406862742</v>
      </c>
      <c r="Q174" s="37"/>
      <c r="R174" s="531">
        <v>1245789.8314304636</v>
      </c>
      <c r="S174" s="532">
        <v>119285.73593046353</v>
      </c>
      <c r="T174" s="533">
        <v>0.10589019286034503</v>
      </c>
      <c r="U174" s="534">
        <v>5419.6132376876139</v>
      </c>
      <c r="V174" s="533">
        <v>-0.014119579680847207</v>
      </c>
      <c r="W174" s="221"/>
    </row>
    <row r="175" spans="1:23" ht="15">
      <c r="A175" s="16">
        <v>8732453</v>
      </c>
      <c r="B175" s="17" t="s">
        <v>382</v>
      </c>
      <c r="C175" s="17" t="s">
        <v>38</v>
      </c>
      <c r="D175" s="17" t="s">
        <v>477</v>
      </c>
      <c r="E175" s="17" t="s">
        <v>478</v>
      </c>
      <c r="F175" s="18">
        <v>7474.4259999999986</v>
      </c>
      <c r="G175" s="18">
        <v>7098</v>
      </c>
      <c r="H175" s="19"/>
      <c r="I175" s="248">
        <v>204</v>
      </c>
      <c r="J175" s="249">
        <v>207</v>
      </c>
      <c r="K175" s="20">
        <v>3</v>
      </c>
      <c r="L175" s="21"/>
      <c r="M175" s="517">
        <v>1053857.32</v>
      </c>
      <c r="N175" s="517">
        <v>77612.7246</v>
      </c>
      <c r="O175" s="518">
        <v>1131470.0446000001</v>
      </c>
      <c r="P175" s="519">
        <v>5509.7824441176481</v>
      </c>
      <c r="Q175" s="37"/>
      <c r="R175" s="531">
        <v>1145490.0026631264</v>
      </c>
      <c r="S175" s="532">
        <v>14019.958063126309</v>
      </c>
      <c r="T175" s="533">
        <v>0.012390922879520577</v>
      </c>
      <c r="U175" s="534">
        <v>5499.4782737349105</v>
      </c>
      <c r="V175" s="533">
        <v>-0.0018701592099590926</v>
      </c>
      <c r="W175" s="221"/>
    </row>
    <row r="176" spans="1:23" ht="15">
      <c r="A176" s="16">
        <v>8732070</v>
      </c>
      <c r="B176" s="17" t="s">
        <v>383</v>
      </c>
      <c r="C176" s="17" t="s">
        <v>38</v>
      </c>
      <c r="D176" s="17" t="s">
        <v>482</v>
      </c>
      <c r="E176" s="17" t="s">
        <v>483</v>
      </c>
      <c r="F176" s="18">
        <v>37888</v>
      </c>
      <c r="G176" s="18">
        <v>35763</v>
      </c>
      <c r="H176" s="19"/>
      <c r="I176" s="248">
        <v>283</v>
      </c>
      <c r="J176" s="249">
        <v>288</v>
      </c>
      <c r="K176" s="20">
        <v>5</v>
      </c>
      <c r="L176" s="21"/>
      <c r="M176" s="517">
        <v>1342518</v>
      </c>
      <c r="N176" s="517">
        <v>98746.6679</v>
      </c>
      <c r="O176" s="518">
        <v>1441264.6679</v>
      </c>
      <c r="P176" s="519">
        <v>4958.9281551236745</v>
      </c>
      <c r="Q176" s="37"/>
      <c r="R176" s="531">
        <v>1481640.3435828551</v>
      </c>
      <c r="S176" s="532">
        <v>40375.675682855071</v>
      </c>
      <c r="T176" s="533">
        <v>0.028014060555362534</v>
      </c>
      <c r="U176" s="534">
        <v>5020.4074429960247</v>
      </c>
      <c r="V176" s="533">
        <v>0.012397696830680715</v>
      </c>
      <c r="W176" s="221"/>
    </row>
    <row r="177" spans="1:23" ht="15">
      <c r="A177" s="16">
        <v>8735408</v>
      </c>
      <c r="B177" s="17" t="s">
        <v>384</v>
      </c>
      <c r="C177" s="17" t="s">
        <v>39</v>
      </c>
      <c r="D177" s="17" t="s">
        <v>479</v>
      </c>
      <c r="E177" s="17" t="s">
        <v>480</v>
      </c>
      <c r="F177" s="18">
        <v>36096</v>
      </c>
      <c r="G177" s="18">
        <v>38493</v>
      </c>
      <c r="H177" s="19"/>
      <c r="I177" s="248">
        <v>1161</v>
      </c>
      <c r="J177" s="249">
        <v>1194</v>
      </c>
      <c r="K177" s="20">
        <v>33</v>
      </c>
      <c r="L177" s="21"/>
      <c r="M177" s="517">
        <v>7007436.82</v>
      </c>
      <c r="N177" s="517">
        <v>527901.7053</v>
      </c>
      <c r="O177" s="518">
        <v>7535338.5253</v>
      </c>
      <c r="P177" s="519">
        <v>6459.2958874246342</v>
      </c>
      <c r="Q177" s="37"/>
      <c r="R177" s="531">
        <v>7887081.6232442018</v>
      </c>
      <c r="S177" s="532">
        <v>351743.0979442019</v>
      </c>
      <c r="T177" s="533">
        <v>0.0466791368116004</v>
      </c>
      <c r="U177" s="534">
        <v>6573.3573058996662</v>
      </c>
      <c r="V177" s="533">
        <v>0.017658491027960806</v>
      </c>
      <c r="W177" s="221"/>
    </row>
    <row r="178" spans="1:23" ht="15">
      <c r="A178" s="16">
        <v>8732255</v>
      </c>
      <c r="B178" s="17" t="s">
        <v>385</v>
      </c>
      <c r="C178" s="17" t="s">
        <v>38</v>
      </c>
      <c r="D178" s="17" t="s">
        <v>472</v>
      </c>
      <c r="E178" s="17" t="s">
        <v>473</v>
      </c>
      <c r="F178" s="18">
        <v>17215.5</v>
      </c>
      <c r="G178" s="18">
        <v>16342.25</v>
      </c>
      <c r="H178" s="19"/>
      <c r="I178" s="248">
        <v>195</v>
      </c>
      <c r="J178" s="249">
        <v>197</v>
      </c>
      <c r="K178" s="20">
        <v>2</v>
      </c>
      <c r="L178" s="21"/>
      <c r="M178" s="517">
        <v>999283.85</v>
      </c>
      <c r="N178" s="517">
        <v>68121.906</v>
      </c>
      <c r="O178" s="518">
        <v>1067405.756</v>
      </c>
      <c r="P178" s="519">
        <v>5385.5910564102569</v>
      </c>
      <c r="Q178" s="37"/>
      <c r="R178" s="531">
        <v>1075816.0857917189</v>
      </c>
      <c r="S178" s="532">
        <v>8410.3297917188611</v>
      </c>
      <c r="T178" s="533">
        <v>0.00787922469449271</v>
      </c>
      <c r="U178" s="534">
        <v>5378.0397755924814</v>
      </c>
      <c r="V178" s="533">
        <v>-0.0014021266632912065</v>
      </c>
      <c r="W178" s="221"/>
    </row>
    <row r="179" spans="1:23" ht="15">
      <c r="A179" s="16">
        <v>8732220</v>
      </c>
      <c r="B179" s="17" t="s">
        <v>386</v>
      </c>
      <c r="C179" s="17" t="s">
        <v>38</v>
      </c>
      <c r="D179" s="17" t="s">
        <v>472</v>
      </c>
      <c r="E179" s="17" t="s">
        <v>473</v>
      </c>
      <c r="F179" s="18">
        <v>6912</v>
      </c>
      <c r="G179" s="18">
        <v>7371</v>
      </c>
      <c r="H179" s="19"/>
      <c r="I179" s="248">
        <v>273</v>
      </c>
      <c r="J179" s="249">
        <v>268</v>
      </c>
      <c r="K179" s="20">
        <v>-5</v>
      </c>
      <c r="L179" s="21"/>
      <c r="M179" s="517">
        <v>1271980.39</v>
      </c>
      <c r="N179" s="517">
        <v>99613.0623</v>
      </c>
      <c r="O179" s="518">
        <v>1371593.4523</v>
      </c>
      <c r="P179" s="519">
        <v>4998.8331586080585</v>
      </c>
      <c r="Q179" s="37"/>
      <c r="R179" s="531">
        <v>1414666.2182057106</v>
      </c>
      <c r="S179" s="532">
        <v>43072.765905710636</v>
      </c>
      <c r="T179" s="533">
        <v>0.031403449639893444</v>
      </c>
      <c r="U179" s="534">
        <v>5251.1015604690692</v>
      </c>
      <c r="V179" s="533">
        <v>0.050465457409115788</v>
      </c>
      <c r="W179" s="221"/>
    </row>
    <row r="180" spans="1:23" ht="15">
      <c r="A180" s="16">
        <v>8735403</v>
      </c>
      <c r="B180" s="17" t="s">
        <v>387</v>
      </c>
      <c r="C180" s="17" t="s">
        <v>39</v>
      </c>
      <c r="D180" s="17" t="s">
        <v>472</v>
      </c>
      <c r="E180" s="17" t="s">
        <v>473</v>
      </c>
      <c r="F180" s="18">
        <v>30976</v>
      </c>
      <c r="G180" s="18">
        <v>33033</v>
      </c>
      <c r="H180" s="19"/>
      <c r="I180" s="248">
        <v>840</v>
      </c>
      <c r="J180" s="249">
        <v>906</v>
      </c>
      <c r="K180" s="20">
        <v>66</v>
      </c>
      <c r="L180" s="21"/>
      <c r="M180" s="517">
        <v>5196045.02</v>
      </c>
      <c r="N180" s="517">
        <v>393762.573</v>
      </c>
      <c r="O180" s="518">
        <v>5589807.5929999994</v>
      </c>
      <c r="P180" s="519">
        <v>6617.6566583333324</v>
      </c>
      <c r="Q180" s="37"/>
      <c r="R180" s="531">
        <v>6096588.5421127025</v>
      </c>
      <c r="S180" s="532">
        <v>506780.94911270309</v>
      </c>
      <c r="T180" s="533">
        <v>0.090661608772962851</v>
      </c>
      <c r="U180" s="534">
        <v>6692.6661612722983</v>
      </c>
      <c r="V180" s="533">
        <v>0.011334752890890703</v>
      </c>
      <c r="W180" s="221"/>
    </row>
    <row r="181" spans="1:23" ht="15">
      <c r="A181" s="16">
        <v>8732115</v>
      </c>
      <c r="B181" s="17" t="s">
        <v>388</v>
      </c>
      <c r="C181" s="17" t="s">
        <v>38</v>
      </c>
      <c r="D181" s="17" t="s">
        <v>477</v>
      </c>
      <c r="E181" s="17" t="s">
        <v>478</v>
      </c>
      <c r="F181" s="18">
        <v>113274</v>
      </c>
      <c r="G181" s="18">
        <v>113872</v>
      </c>
      <c r="H181" s="19"/>
      <c r="I181" s="248">
        <v>357</v>
      </c>
      <c r="J181" s="249">
        <v>355</v>
      </c>
      <c r="K181" s="20">
        <v>-2</v>
      </c>
      <c r="L181" s="21"/>
      <c r="M181" s="517">
        <v>1997107.63</v>
      </c>
      <c r="N181" s="517">
        <v>138611.9567</v>
      </c>
      <c r="O181" s="518">
        <v>2135719.5867</v>
      </c>
      <c r="P181" s="519">
        <v>5665.1136882352939</v>
      </c>
      <c r="Q181" s="37"/>
      <c r="R181" s="531">
        <v>2162792.7397224368</v>
      </c>
      <c r="S181" s="532">
        <v>27073.153022436891</v>
      </c>
      <c r="T181" s="533">
        <v>0.012676361255959114</v>
      </c>
      <c r="U181" s="534">
        <v>5771.6077175279906</v>
      </c>
      <c r="V181" s="533">
        <v>0.018798215738168186</v>
      </c>
      <c r="W181" s="221"/>
    </row>
    <row r="182" spans="1:23" ht="15">
      <c r="A182" s="16">
        <v>8734051</v>
      </c>
      <c r="B182" s="17" t="s">
        <v>389</v>
      </c>
      <c r="C182" s="17" t="s">
        <v>39</v>
      </c>
      <c r="D182" s="17" t="s">
        <v>475</v>
      </c>
      <c r="E182" s="17" t="s">
        <v>476</v>
      </c>
      <c r="F182" s="18">
        <v>37376</v>
      </c>
      <c r="G182" s="18">
        <v>39857.7664</v>
      </c>
      <c r="H182" s="19"/>
      <c r="I182" s="248">
        <v>1035</v>
      </c>
      <c r="J182" s="249">
        <v>1026.5</v>
      </c>
      <c r="K182" s="20">
        <v>-8.5</v>
      </c>
      <c r="L182" s="21"/>
      <c r="M182" s="517">
        <v>6614965</v>
      </c>
      <c r="N182" s="517">
        <v>502599.493</v>
      </c>
      <c r="O182" s="518">
        <v>7117564.493</v>
      </c>
      <c r="P182" s="519">
        <v>6840.7618289855072</v>
      </c>
      <c r="Q182" s="37"/>
      <c r="R182" s="531">
        <v>7182293.1028800579</v>
      </c>
      <c r="S182" s="532">
        <v>64728.609880058095</v>
      </c>
      <c r="T182" s="533">
        <v>0.0090942077087910553</v>
      </c>
      <c r="U182" s="534">
        <v>6958.0470886313278</v>
      </c>
      <c r="V182" s="533">
        <v>0.017145058193498621</v>
      </c>
      <c r="W182" s="250" t="s">
        <v>657</v>
      </c>
    </row>
    <row r="183" spans="1:23" ht="15">
      <c r="A183" s="16">
        <v>8735415</v>
      </c>
      <c r="B183" s="17" t="s">
        <v>390</v>
      </c>
      <c r="C183" s="17" t="s">
        <v>39</v>
      </c>
      <c r="D183" s="17" t="s">
        <v>482</v>
      </c>
      <c r="E183" s="17" t="s">
        <v>483</v>
      </c>
      <c r="F183" s="18">
        <v>47872</v>
      </c>
      <c r="G183" s="18">
        <v>51051</v>
      </c>
      <c r="H183" s="19"/>
      <c r="I183" s="248">
        <v>1415</v>
      </c>
      <c r="J183" s="249">
        <v>1436</v>
      </c>
      <c r="K183" s="20">
        <v>21</v>
      </c>
      <c r="L183" s="21"/>
      <c r="M183" s="517">
        <v>8635073.94</v>
      </c>
      <c r="N183" s="517">
        <v>652678.7115</v>
      </c>
      <c r="O183" s="518">
        <v>9287752.6515</v>
      </c>
      <c r="P183" s="519">
        <v>6529.9509904593633</v>
      </c>
      <c r="Q183" s="37"/>
      <c r="R183" s="531">
        <v>9548357.645208424</v>
      </c>
      <c r="S183" s="532">
        <v>260604.99370842427</v>
      </c>
      <c r="T183" s="533">
        <v>0.028058993761675574</v>
      </c>
      <c r="U183" s="534">
        <v>6613.7232905351138</v>
      </c>
      <c r="V183" s="533">
        <v>0.012828932437340911</v>
      </c>
      <c r="W183" s="221"/>
    </row>
    <row r="184" spans="1:23" ht="15">
      <c r="A184" s="16">
        <v>8732089</v>
      </c>
      <c r="B184" s="17" t="s">
        <v>391</v>
      </c>
      <c r="C184" s="17" t="s">
        <v>38</v>
      </c>
      <c r="D184" s="17" t="s">
        <v>472</v>
      </c>
      <c r="E184" s="17" t="s">
        <v>473</v>
      </c>
      <c r="F184" s="18">
        <v>5478.4</v>
      </c>
      <c r="G184" s="18">
        <v>5842.2</v>
      </c>
      <c r="H184" s="19"/>
      <c r="I184" s="248">
        <v>271</v>
      </c>
      <c r="J184" s="249">
        <v>302</v>
      </c>
      <c r="K184" s="20">
        <v>31</v>
      </c>
      <c r="L184" s="21"/>
      <c r="M184" s="517">
        <v>1281750.36</v>
      </c>
      <c r="N184" s="517">
        <v>95064.2384</v>
      </c>
      <c r="O184" s="518">
        <v>1376814.5984</v>
      </c>
      <c r="P184" s="519">
        <v>5060.2811749077491</v>
      </c>
      <c r="Q184" s="37"/>
      <c r="R184" s="531">
        <v>1529281.8140703177</v>
      </c>
      <c r="S184" s="532">
        <v>152467.21567031764</v>
      </c>
      <c r="T184" s="533">
        <v>0.11073910448618152</v>
      </c>
      <c r="U184" s="534">
        <v>5044.5020333454231</v>
      </c>
      <c r="V184" s="533">
        <v>-0.0031182341488393012</v>
      </c>
      <c r="W184" s="221"/>
    </row>
    <row r="185" spans="1:23" ht="15">
      <c r="A185" s="16">
        <v>8732222</v>
      </c>
      <c r="B185" s="17" t="s">
        <v>392</v>
      </c>
      <c r="C185" s="17" t="s">
        <v>38</v>
      </c>
      <c r="D185" s="17" t="s">
        <v>472</v>
      </c>
      <c r="E185" s="17" t="s">
        <v>473</v>
      </c>
      <c r="F185" s="18">
        <v>19461</v>
      </c>
      <c r="G185" s="18">
        <v>20753.2104</v>
      </c>
      <c r="H185" s="19"/>
      <c r="I185" s="248">
        <v>90</v>
      </c>
      <c r="J185" s="249">
        <v>96</v>
      </c>
      <c r="K185" s="20">
        <v>6</v>
      </c>
      <c r="L185" s="21"/>
      <c r="M185" s="517">
        <v>563704.4</v>
      </c>
      <c r="N185" s="517">
        <v>36490.9106</v>
      </c>
      <c r="O185" s="518">
        <v>600195.3106</v>
      </c>
      <c r="P185" s="519">
        <v>6452.6034511111111</v>
      </c>
      <c r="Q185" s="37"/>
      <c r="R185" s="531">
        <v>628882.60186747368</v>
      </c>
      <c r="S185" s="532">
        <v>28687.291267473716</v>
      </c>
      <c r="T185" s="533">
        <v>0.047796593476872991</v>
      </c>
      <c r="U185" s="534">
        <v>6334.681161119518</v>
      </c>
      <c r="V185" s="533">
        <v>-0.018275149075105079</v>
      </c>
      <c r="W185" s="221"/>
    </row>
    <row r="186" spans="1:23" ht="15">
      <c r="A186" s="16">
        <v>8732329</v>
      </c>
      <c r="B186" s="17" t="s">
        <v>393</v>
      </c>
      <c r="C186" s="17" t="s">
        <v>38</v>
      </c>
      <c r="D186" s="17" t="s">
        <v>482</v>
      </c>
      <c r="E186" s="17" t="s">
        <v>483</v>
      </c>
      <c r="F186" s="18">
        <v>36608</v>
      </c>
      <c r="G186" s="18">
        <v>42588</v>
      </c>
      <c r="H186" s="19"/>
      <c r="I186" s="248">
        <v>139</v>
      </c>
      <c r="J186" s="249">
        <v>142</v>
      </c>
      <c r="K186" s="20">
        <v>3</v>
      </c>
      <c r="L186" s="21"/>
      <c r="M186" s="517">
        <v>815739.33</v>
      </c>
      <c r="N186" s="517">
        <v>57626.8806</v>
      </c>
      <c r="O186" s="518">
        <v>873366.2106</v>
      </c>
      <c r="P186" s="519">
        <v>6019.8432417266185</v>
      </c>
      <c r="Q186" s="37"/>
      <c r="R186" s="531">
        <v>894275.35414588312</v>
      </c>
      <c r="S186" s="532">
        <v>20909.143545883126</v>
      </c>
      <c r="T186" s="533">
        <v>0.023940866147682319</v>
      </c>
      <c r="U186" s="534">
        <v>5997.79826863298</v>
      </c>
      <c r="V186" s="533">
        <v>-0.0036620510216667881</v>
      </c>
      <c r="W186" s="221"/>
    </row>
    <row r="187" spans="1:23" ht="15">
      <c r="A187" s="16">
        <v>8733360</v>
      </c>
      <c r="B187" s="17" t="s">
        <v>394</v>
      </c>
      <c r="C187" s="17" t="s">
        <v>38</v>
      </c>
      <c r="D187" s="17" t="s">
        <v>477</v>
      </c>
      <c r="E187" s="17" t="s">
        <v>478</v>
      </c>
      <c r="F187" s="18">
        <v>5258.35</v>
      </c>
      <c r="G187" s="18">
        <v>4565.85</v>
      </c>
      <c r="H187" s="19"/>
      <c r="I187" s="248">
        <v>210</v>
      </c>
      <c r="J187" s="249">
        <v>210</v>
      </c>
      <c r="K187" s="20">
        <v>0</v>
      </c>
      <c r="L187" s="21"/>
      <c r="M187" s="517">
        <v>1023400.12</v>
      </c>
      <c r="N187" s="517">
        <v>69065.3133</v>
      </c>
      <c r="O187" s="518">
        <v>1092465.4333</v>
      </c>
      <c r="P187" s="519">
        <v>5177.1765871428561</v>
      </c>
      <c r="Q187" s="37"/>
      <c r="R187" s="531">
        <v>1093455.2828097737</v>
      </c>
      <c r="S187" s="532">
        <v>989.84950977377594</v>
      </c>
      <c r="T187" s="533">
        <v>0.00090606940924780287</v>
      </c>
      <c r="U187" s="534">
        <v>5185.1877752846358</v>
      </c>
      <c r="V187" s="533">
        <v>0.0015474048464321111</v>
      </c>
      <c r="W187" s="221"/>
    </row>
    <row r="188" spans="1:23" ht="15">
      <c r="A188" s="16">
        <v>8733083</v>
      </c>
      <c r="B188" s="17" t="s">
        <v>395</v>
      </c>
      <c r="C188" s="17" t="s">
        <v>38</v>
      </c>
      <c r="D188" s="17" t="s">
        <v>482</v>
      </c>
      <c r="E188" s="17" t="s">
        <v>483</v>
      </c>
      <c r="F188" s="18">
        <v>11878.4</v>
      </c>
      <c r="G188" s="18">
        <v>12667.2</v>
      </c>
      <c r="H188" s="19"/>
      <c r="I188" s="248">
        <v>414</v>
      </c>
      <c r="J188" s="249">
        <v>415</v>
      </c>
      <c r="K188" s="20">
        <v>1</v>
      </c>
      <c r="L188" s="21"/>
      <c r="M188" s="517">
        <v>1920418.4</v>
      </c>
      <c r="N188" s="517">
        <v>136860.9281</v>
      </c>
      <c r="O188" s="518">
        <v>2057279.3280999998</v>
      </c>
      <c r="P188" s="519">
        <v>4940.5819519323668</v>
      </c>
      <c r="Q188" s="37"/>
      <c r="R188" s="531">
        <v>2068992.2</v>
      </c>
      <c r="S188" s="532">
        <v>11712.871900000144</v>
      </c>
      <c r="T188" s="533">
        <v>0.0056933794745400793</v>
      </c>
      <c r="U188" s="534">
        <v>4955</v>
      </c>
      <c r="V188" s="533">
        <v>0.0029182894258021571</v>
      </c>
      <c r="W188" s="221"/>
    </row>
    <row r="189" spans="1:23" ht="15">
      <c r="A189" s="16">
        <v>8733384</v>
      </c>
      <c r="B189" s="17" t="s">
        <v>396</v>
      </c>
      <c r="C189" s="17" t="s">
        <v>38</v>
      </c>
      <c r="D189" s="17" t="s">
        <v>472</v>
      </c>
      <c r="E189" s="17" t="s">
        <v>474</v>
      </c>
      <c r="F189" s="18">
        <v>7909.9599999999991</v>
      </c>
      <c r="G189" s="18">
        <v>7480.2</v>
      </c>
      <c r="H189" s="19"/>
      <c r="I189" s="248">
        <v>200</v>
      </c>
      <c r="J189" s="249">
        <v>202</v>
      </c>
      <c r="K189" s="20">
        <v>2</v>
      </c>
      <c r="L189" s="21"/>
      <c r="M189" s="517">
        <v>979594.12</v>
      </c>
      <c r="N189" s="517">
        <v>72764.9693</v>
      </c>
      <c r="O189" s="518">
        <v>1052359.0893</v>
      </c>
      <c r="P189" s="519">
        <v>5222.2456465000005</v>
      </c>
      <c r="Q189" s="37"/>
      <c r="R189" s="531">
        <v>1078255.2006787003</v>
      </c>
      <c r="S189" s="532">
        <v>25896.11137870024</v>
      </c>
      <c r="T189" s="533">
        <v>0.024607675879842125</v>
      </c>
      <c r="U189" s="534">
        <v>5300.8663399935667</v>
      </c>
      <c r="V189" s="533">
        <v>0.015054958884643544</v>
      </c>
      <c r="W189" s="221"/>
    </row>
    <row r="190" spans="1:23" ht="15">
      <c r="A190" s="16">
        <v>8734602</v>
      </c>
      <c r="B190" s="17" t="s">
        <v>397</v>
      </c>
      <c r="C190" s="17" t="s">
        <v>39</v>
      </c>
      <c r="D190" s="17" t="s">
        <v>477</v>
      </c>
      <c r="E190" s="17" t="s">
        <v>478</v>
      </c>
      <c r="F190" s="18">
        <v>30976</v>
      </c>
      <c r="G190" s="18">
        <v>33033</v>
      </c>
      <c r="H190" s="19"/>
      <c r="I190" s="248">
        <v>925</v>
      </c>
      <c r="J190" s="249">
        <v>944</v>
      </c>
      <c r="K190" s="20">
        <v>19</v>
      </c>
      <c r="L190" s="21"/>
      <c r="M190" s="517">
        <v>5578640.87</v>
      </c>
      <c r="N190" s="517">
        <v>415816.617</v>
      </c>
      <c r="O190" s="518">
        <v>5994457.487</v>
      </c>
      <c r="P190" s="519">
        <v>6447.0070129729729</v>
      </c>
      <c r="Q190" s="37"/>
      <c r="R190" s="531">
        <v>6217445.8785561193</v>
      </c>
      <c r="S190" s="532">
        <v>222988.39155611955</v>
      </c>
      <c r="T190" s="533">
        <v>0.03719909467031967</v>
      </c>
      <c r="U190" s="534">
        <v>6551.28482897894</v>
      </c>
      <c r="V190" s="533">
        <v>0.016174608744202425</v>
      </c>
      <c r="W190" s="221"/>
    </row>
    <row r="191" spans="1:23" ht="15">
      <c r="A191" s="16">
        <v>8735200</v>
      </c>
      <c r="B191" s="17" t="s">
        <v>398</v>
      </c>
      <c r="C191" s="17" t="s">
        <v>38</v>
      </c>
      <c r="D191" s="17" t="s">
        <v>472</v>
      </c>
      <c r="E191" s="17" t="s">
        <v>473</v>
      </c>
      <c r="F191" s="18">
        <v>4223.9999999999991</v>
      </c>
      <c r="G191" s="18">
        <v>3642.7</v>
      </c>
      <c r="H191" s="19"/>
      <c r="I191" s="248">
        <v>185</v>
      </c>
      <c r="J191" s="249">
        <v>187</v>
      </c>
      <c r="K191" s="20">
        <v>2</v>
      </c>
      <c r="L191" s="21"/>
      <c r="M191" s="517">
        <v>877250.13</v>
      </c>
      <c r="N191" s="517">
        <v>64738.4079</v>
      </c>
      <c r="O191" s="518">
        <v>941988.5379</v>
      </c>
      <c r="P191" s="519">
        <v>5068.9975021621622</v>
      </c>
      <c r="Q191" s="37"/>
      <c r="R191" s="531">
        <v>955380.18572910165</v>
      </c>
      <c r="S191" s="532">
        <v>13391.647829101654</v>
      </c>
      <c r="T191" s="533">
        <v>0.014216359637407064</v>
      </c>
      <c r="U191" s="534">
        <v>5089.5052712786191</v>
      </c>
      <c r="V191" s="533">
        <v>0.0040457248415903682</v>
      </c>
      <c r="W191" s="221"/>
    </row>
    <row r="192" spans="1:23" ht="15">
      <c r="A192" s="16">
        <v>8734064</v>
      </c>
      <c r="B192" s="17" t="s">
        <v>399</v>
      </c>
      <c r="C192" s="17" t="s">
        <v>39</v>
      </c>
      <c r="D192" s="17" t="s">
        <v>472</v>
      </c>
      <c r="E192" s="17" t="s">
        <v>474</v>
      </c>
      <c r="F192" s="18">
        <v>48640</v>
      </c>
      <c r="G192" s="18">
        <v>51870</v>
      </c>
      <c r="H192" s="19"/>
      <c r="I192" s="248">
        <v>1394</v>
      </c>
      <c r="J192" s="249">
        <v>1343</v>
      </c>
      <c r="K192" s="20">
        <v>-51</v>
      </c>
      <c r="L192" s="21"/>
      <c r="M192" s="517">
        <v>8540509.6</v>
      </c>
      <c r="N192" s="517">
        <v>650456.4859</v>
      </c>
      <c r="O192" s="518">
        <v>9190966.0859</v>
      </c>
      <c r="P192" s="519">
        <v>6558.340090315638</v>
      </c>
      <c r="Q192" s="37"/>
      <c r="R192" s="531">
        <v>9019874.7629528046</v>
      </c>
      <c r="S192" s="532">
        <v>-171091.3229471948</v>
      </c>
      <c r="T192" s="533">
        <v>-0.01861516203499745</v>
      </c>
      <c r="U192" s="534">
        <v>6677.59103719494</v>
      </c>
      <c r="V192" s="533">
        <v>0.01818309896057297</v>
      </c>
      <c r="W192" s="221"/>
    </row>
    <row r="193" spans="1:23" ht="15">
      <c r="A193" s="16">
        <v>8733072</v>
      </c>
      <c r="B193" s="17" t="s">
        <v>400</v>
      </c>
      <c r="C193" s="17" t="s">
        <v>38</v>
      </c>
      <c r="D193" s="17" t="s">
        <v>472</v>
      </c>
      <c r="E193" s="17" t="s">
        <v>474</v>
      </c>
      <c r="F193" s="18">
        <v>11059.2</v>
      </c>
      <c r="G193" s="18">
        <v>11793.6</v>
      </c>
      <c r="H193" s="19"/>
      <c r="I193" s="248">
        <v>339</v>
      </c>
      <c r="J193" s="249">
        <v>323</v>
      </c>
      <c r="K193" s="20">
        <v>-16</v>
      </c>
      <c r="L193" s="21"/>
      <c r="M193" s="517">
        <v>1724508.21</v>
      </c>
      <c r="N193" s="517">
        <v>125769.0531</v>
      </c>
      <c r="O193" s="518">
        <v>1850277.2630999999</v>
      </c>
      <c r="P193" s="519">
        <v>5425.4220150442479</v>
      </c>
      <c r="Q193" s="37"/>
      <c r="R193" s="531">
        <v>1772576.9562778722</v>
      </c>
      <c r="S193" s="532">
        <v>-77700.306822127663</v>
      </c>
      <c r="T193" s="533">
        <v>-0.041993872146462344</v>
      </c>
      <c r="U193" s="534">
        <v>5451.34166030301</v>
      </c>
      <c r="V193" s="533">
        <v>0.0047774431531573142</v>
      </c>
      <c r="W193" s="221"/>
    </row>
    <row r="194" spans="1:23" ht="15">
      <c r="A194" s="16">
        <v>8733366</v>
      </c>
      <c r="B194" s="17" t="s">
        <v>401</v>
      </c>
      <c r="C194" s="17" t="s">
        <v>38</v>
      </c>
      <c r="D194" s="17" t="s">
        <v>477</v>
      </c>
      <c r="E194" s="17" t="s">
        <v>478</v>
      </c>
      <c r="F194" s="18">
        <v>7168</v>
      </c>
      <c r="G194" s="18">
        <v>7644</v>
      </c>
      <c r="H194" s="19"/>
      <c r="I194" s="248">
        <v>242</v>
      </c>
      <c r="J194" s="249">
        <v>216</v>
      </c>
      <c r="K194" s="20">
        <v>-26</v>
      </c>
      <c r="L194" s="21"/>
      <c r="M194" s="517">
        <v>1241505.17</v>
      </c>
      <c r="N194" s="517">
        <v>92736.6268</v>
      </c>
      <c r="O194" s="518">
        <v>1334241.7968</v>
      </c>
      <c r="P194" s="519">
        <v>5483.7760198347105</v>
      </c>
      <c r="Q194" s="37"/>
      <c r="R194" s="531">
        <v>1216014.033194727</v>
      </c>
      <c r="S194" s="532">
        <v>-118227.76360527286</v>
      </c>
      <c r="T194" s="533">
        <v>-0.088610448187747</v>
      </c>
      <c r="U194" s="534">
        <v>5594.3057092348472</v>
      </c>
      <c r="V194" s="533">
        <v>0.020155762926923525</v>
      </c>
      <c r="W194" s="221"/>
    </row>
    <row r="195" spans="1:23" ht="15">
      <c r="A195" s="16">
        <v>8732086</v>
      </c>
      <c r="B195" s="17" t="s">
        <v>402</v>
      </c>
      <c r="C195" s="17" t="s">
        <v>38</v>
      </c>
      <c r="D195" s="17" t="s">
        <v>477</v>
      </c>
      <c r="E195" s="17" t="s">
        <v>478</v>
      </c>
      <c r="F195" s="18">
        <v>4044.8</v>
      </c>
      <c r="G195" s="18">
        <v>6686.6</v>
      </c>
      <c r="H195" s="19"/>
      <c r="I195" s="248">
        <v>97</v>
      </c>
      <c r="J195" s="249">
        <v>90</v>
      </c>
      <c r="K195" s="20">
        <v>-7</v>
      </c>
      <c r="L195" s="21"/>
      <c r="M195" s="517">
        <v>586278.38</v>
      </c>
      <c r="N195" s="517">
        <v>40724.5899</v>
      </c>
      <c r="O195" s="518">
        <v>627002.9699</v>
      </c>
      <c r="P195" s="519">
        <v>6422.2491742268039</v>
      </c>
      <c r="Q195" s="37"/>
      <c r="R195" s="531">
        <v>606786.22600337164</v>
      </c>
      <c r="S195" s="532">
        <v>-20216.743896628381</v>
      </c>
      <c r="T195" s="533">
        <v>-0.032243457953401285</v>
      </c>
      <c r="U195" s="534">
        <v>6667.773622259685</v>
      </c>
      <c r="V195" s="533">
        <v>0.038230289945491033</v>
      </c>
      <c r="W195" s="221"/>
    </row>
    <row r="196" spans="1:23" ht="15">
      <c r="A196" s="16">
        <v>8732038</v>
      </c>
      <c r="B196" s="17" t="s">
        <v>403</v>
      </c>
      <c r="C196" s="17" t="s">
        <v>38</v>
      </c>
      <c r="D196" s="17" t="s">
        <v>472</v>
      </c>
      <c r="E196" s="17" t="s">
        <v>474</v>
      </c>
      <c r="F196" s="18">
        <v>4864</v>
      </c>
      <c r="G196" s="18">
        <v>4740.5</v>
      </c>
      <c r="H196" s="19"/>
      <c r="I196" s="248">
        <v>74</v>
      </c>
      <c r="J196" s="249">
        <v>58</v>
      </c>
      <c r="K196" s="20">
        <v>-16</v>
      </c>
      <c r="L196" s="21"/>
      <c r="M196" s="517">
        <v>496946.61</v>
      </c>
      <c r="N196" s="517">
        <v>37877.1417</v>
      </c>
      <c r="O196" s="518">
        <v>534823.7517</v>
      </c>
      <c r="P196" s="519">
        <v>7161.6182662162164</v>
      </c>
      <c r="Q196" s="37"/>
      <c r="R196" s="531">
        <v>451474.62458809034</v>
      </c>
      <c r="S196" s="532">
        <v>-83349.127111909678</v>
      </c>
      <c r="T196" s="533">
        <v>-0.15584410162595566</v>
      </c>
      <c r="U196" s="534">
        <v>7702.31249289811</v>
      </c>
      <c r="V196" s="533">
        <v>0.075498889578146239</v>
      </c>
      <c r="W196" s="221"/>
    </row>
    <row r="197" spans="1:23" ht="15">
      <c r="A197" s="16">
        <v>8732317</v>
      </c>
      <c r="B197" s="17" t="s">
        <v>404</v>
      </c>
      <c r="C197" s="17" t="s">
        <v>38</v>
      </c>
      <c r="D197" s="17" t="s">
        <v>477</v>
      </c>
      <c r="E197" s="17" t="s">
        <v>478</v>
      </c>
      <c r="F197" s="18">
        <v>117657.7</v>
      </c>
      <c r="G197" s="18">
        <v>103740</v>
      </c>
      <c r="H197" s="19"/>
      <c r="I197" s="248">
        <v>617</v>
      </c>
      <c r="J197" s="249">
        <v>627</v>
      </c>
      <c r="K197" s="20">
        <v>10</v>
      </c>
      <c r="L197" s="21"/>
      <c r="M197" s="517">
        <v>2962027.7</v>
      </c>
      <c r="N197" s="517">
        <v>197069.7653</v>
      </c>
      <c r="O197" s="518">
        <v>3159097.4653000003</v>
      </c>
      <c r="P197" s="519">
        <v>4929.39994376013</v>
      </c>
      <c r="Q197" s="37"/>
      <c r="R197" s="531">
        <v>3210525</v>
      </c>
      <c r="S197" s="532">
        <v>51427.534699999727</v>
      </c>
      <c r="T197" s="533">
        <v>0.016279185832310486</v>
      </c>
      <c r="U197" s="534">
        <v>4955</v>
      </c>
      <c r="V197" s="533">
        <v>0.0051933412853376057</v>
      </c>
      <c r="W197" s="221"/>
    </row>
    <row r="198" spans="1:23" ht="15">
      <c r="A198" s="16">
        <v>8733356</v>
      </c>
      <c r="B198" s="17" t="s">
        <v>405</v>
      </c>
      <c r="C198" s="17" t="s">
        <v>38</v>
      </c>
      <c r="D198" s="17" t="s">
        <v>477</v>
      </c>
      <c r="E198" s="17" t="s">
        <v>478</v>
      </c>
      <c r="F198" s="18">
        <v>3711.9999999999991</v>
      </c>
      <c r="G198" s="18">
        <v>3917.15</v>
      </c>
      <c r="H198" s="19"/>
      <c r="I198" s="248">
        <v>163</v>
      </c>
      <c r="J198" s="249">
        <v>148</v>
      </c>
      <c r="K198" s="20">
        <v>-15</v>
      </c>
      <c r="L198" s="21"/>
      <c r="M198" s="517">
        <v>850225.08</v>
      </c>
      <c r="N198" s="517">
        <v>60977.9522</v>
      </c>
      <c r="O198" s="518">
        <v>911203.0322</v>
      </c>
      <c r="P198" s="519">
        <v>5567.4296453987727</v>
      </c>
      <c r="Q198" s="37"/>
      <c r="R198" s="531">
        <v>857121.59986035153</v>
      </c>
      <c r="S198" s="532">
        <v>-54081.432339648483</v>
      </c>
      <c r="T198" s="533">
        <v>-0.059351681709261639</v>
      </c>
      <c r="U198" s="534">
        <v>5764.8949314888614</v>
      </c>
      <c r="V198" s="533">
        <v>0.035467944575336453</v>
      </c>
      <c r="W198" s="221"/>
    </row>
    <row r="199" spans="1:23" ht="15">
      <c r="A199" s="16">
        <v>8732032</v>
      </c>
      <c r="B199" s="17" t="s">
        <v>406</v>
      </c>
      <c r="C199" s="17" t="s">
        <v>38</v>
      </c>
      <c r="D199" s="17" t="s">
        <v>475</v>
      </c>
      <c r="E199" s="17" t="s">
        <v>476</v>
      </c>
      <c r="F199" s="18">
        <v>4608</v>
      </c>
      <c r="G199" s="18">
        <v>4490.9568</v>
      </c>
      <c r="H199" s="19"/>
      <c r="I199" s="248">
        <v>220</v>
      </c>
      <c r="J199" s="249">
        <v>231</v>
      </c>
      <c r="K199" s="20">
        <v>11</v>
      </c>
      <c r="L199" s="21"/>
      <c r="M199" s="517">
        <v>1224459.98</v>
      </c>
      <c r="N199" s="517">
        <v>90156.6968</v>
      </c>
      <c r="O199" s="518">
        <v>1314616.6768</v>
      </c>
      <c r="P199" s="519">
        <v>5954.5848945454545</v>
      </c>
      <c r="Q199" s="37"/>
      <c r="R199" s="531">
        <v>1399960.3240681016</v>
      </c>
      <c r="S199" s="532">
        <v>85343.647268101573</v>
      </c>
      <c r="T199" s="533">
        <v>0.064919035924481408</v>
      </c>
      <c r="U199" s="534">
        <v>6040.9929318965433</v>
      </c>
      <c r="V199" s="533">
        <v>0.014511177333325222</v>
      </c>
      <c r="W199" s="221"/>
    </row>
    <row r="200" spans="1:23" ht="15">
      <c r="A200" s="16">
        <v>8735412</v>
      </c>
      <c r="B200" s="17" t="s">
        <v>407</v>
      </c>
      <c r="C200" s="17" t="s">
        <v>39</v>
      </c>
      <c r="D200" s="17" t="s">
        <v>472</v>
      </c>
      <c r="E200" s="17" t="s">
        <v>474</v>
      </c>
      <c r="F200" s="18">
        <v>32256</v>
      </c>
      <c r="G200" s="18">
        <v>35217</v>
      </c>
      <c r="H200" s="19"/>
      <c r="I200" s="248">
        <v>1296</v>
      </c>
      <c r="J200" s="249">
        <v>1319</v>
      </c>
      <c r="K200" s="20">
        <v>23</v>
      </c>
      <c r="L200" s="21"/>
      <c r="M200" s="517">
        <v>8728450.19</v>
      </c>
      <c r="N200" s="517">
        <v>662457.3149</v>
      </c>
      <c r="O200" s="518">
        <v>9390907.5049</v>
      </c>
      <c r="P200" s="519">
        <v>7221.1817167438267</v>
      </c>
      <c r="Q200" s="37"/>
      <c r="R200" s="531">
        <v>9618959.1812992916</v>
      </c>
      <c r="S200" s="532">
        <v>228051.67639929242</v>
      </c>
      <c r="T200" s="533">
        <v>0.024284306525253214</v>
      </c>
      <c r="U200" s="534">
        <v>7265.9152246393414</v>
      </c>
      <c r="V200" s="533">
        <v>0.0061947628034052576</v>
      </c>
      <c r="W200" s="221"/>
    </row>
    <row r="201" spans="1:23" ht="15">
      <c r="A201" s="16">
        <v>8733358</v>
      </c>
      <c r="B201" s="17" t="s">
        <v>408</v>
      </c>
      <c r="C201" s="17" t="s">
        <v>38</v>
      </c>
      <c r="D201" s="17" t="s">
        <v>477</v>
      </c>
      <c r="E201" s="17" t="s">
        <v>478</v>
      </c>
      <c r="F201" s="18">
        <v>6655.9999999999982</v>
      </c>
      <c r="G201" s="18">
        <v>6770.4</v>
      </c>
      <c r="H201" s="19"/>
      <c r="I201" s="248">
        <v>263</v>
      </c>
      <c r="J201" s="249">
        <v>234</v>
      </c>
      <c r="K201" s="20">
        <v>-29</v>
      </c>
      <c r="L201" s="21"/>
      <c r="M201" s="517">
        <v>1329007.26</v>
      </c>
      <c r="N201" s="517">
        <v>98826.7207</v>
      </c>
      <c r="O201" s="518">
        <v>1427833.9807</v>
      </c>
      <c r="P201" s="519">
        <v>5403.7185577946766</v>
      </c>
      <c r="Q201" s="37"/>
      <c r="R201" s="531">
        <v>1325402.6965322578</v>
      </c>
      <c r="S201" s="532">
        <v>-102431.28416774212</v>
      </c>
      <c r="T201" s="533">
        <v>-0.071738931523064653</v>
      </c>
      <c r="U201" s="534">
        <v>5635.180754411359</v>
      </c>
      <c r="V201" s="533">
        <v>0.042833873404233128</v>
      </c>
      <c r="W201" s="221"/>
    </row>
    <row r="202" spans="1:23" ht="15">
      <c r="A202" s="16">
        <v>8732041</v>
      </c>
      <c r="B202" s="17" t="s">
        <v>409</v>
      </c>
      <c r="C202" s="17" t="s">
        <v>38</v>
      </c>
      <c r="D202" s="17" t="s">
        <v>479</v>
      </c>
      <c r="E202" s="17" t="s">
        <v>480</v>
      </c>
      <c r="F202" s="18">
        <v>4940.8</v>
      </c>
      <c r="G202" s="18">
        <v>4815.35</v>
      </c>
      <c r="H202" s="19"/>
      <c r="I202" s="248">
        <v>198</v>
      </c>
      <c r="J202" s="249">
        <v>188</v>
      </c>
      <c r="K202" s="20">
        <v>-10</v>
      </c>
      <c r="L202" s="21"/>
      <c r="M202" s="517">
        <v>947001.25</v>
      </c>
      <c r="N202" s="517">
        <v>68452.2506</v>
      </c>
      <c r="O202" s="518">
        <v>1015453.5006</v>
      </c>
      <c r="P202" s="519">
        <v>5103.5994979797979</v>
      </c>
      <c r="Q202" s="37"/>
      <c r="R202" s="531">
        <v>994898.18368773861</v>
      </c>
      <c r="S202" s="532">
        <v>-20555.31691226142</v>
      </c>
      <c r="T202" s="533">
        <v>-0.020242499435095668</v>
      </c>
      <c r="U202" s="534">
        <v>5266.3980515305248</v>
      </c>
      <c r="V202" s="533">
        <v>0.031898771370121974</v>
      </c>
      <c r="W202" s="221"/>
    </row>
    <row r="203" spans="1:23" ht="15">
      <c r="A203" s="16">
        <v>8733029</v>
      </c>
      <c r="B203" s="17" t="s">
        <v>410</v>
      </c>
      <c r="C203" s="17" t="s">
        <v>38</v>
      </c>
      <c r="D203" s="17" t="s">
        <v>479</v>
      </c>
      <c r="E203" s="17" t="s">
        <v>480</v>
      </c>
      <c r="F203" s="18">
        <v>22430.05</v>
      </c>
      <c r="G203" s="18">
        <v>3992</v>
      </c>
      <c r="H203" s="19"/>
      <c r="I203" s="248">
        <v>165</v>
      </c>
      <c r="J203" s="249">
        <v>152</v>
      </c>
      <c r="K203" s="20">
        <v>-13</v>
      </c>
      <c r="L203" s="21"/>
      <c r="M203" s="517">
        <v>850250.85</v>
      </c>
      <c r="N203" s="517">
        <v>60804.6734</v>
      </c>
      <c r="O203" s="518">
        <v>911055.5234</v>
      </c>
      <c r="P203" s="519">
        <v>5385.6089296969694</v>
      </c>
      <c r="Q203" s="37"/>
      <c r="R203" s="531">
        <v>839252.14899369155</v>
      </c>
      <c r="S203" s="532">
        <v>-71803.3744063084</v>
      </c>
      <c r="T203" s="533">
        <v>-0.078813390141517253</v>
      </c>
      <c r="U203" s="534">
        <v>5495.1325591690229</v>
      </c>
      <c r="V203" s="533">
        <v>0.020336350244096912</v>
      </c>
      <c r="W203" s="221"/>
    </row>
    <row r="204" spans="1:23" ht="15">
      <c r="A204" s="16">
        <v>8732071</v>
      </c>
      <c r="B204" s="17" t="s">
        <v>411</v>
      </c>
      <c r="C204" s="17" t="s">
        <v>38</v>
      </c>
      <c r="D204" s="17" t="s">
        <v>472</v>
      </c>
      <c r="E204" s="17" t="s">
        <v>473</v>
      </c>
      <c r="F204" s="18">
        <v>4940.8</v>
      </c>
      <c r="G204" s="18">
        <v>4815.35</v>
      </c>
      <c r="H204" s="19"/>
      <c r="I204" s="248">
        <v>159</v>
      </c>
      <c r="J204" s="249">
        <v>155</v>
      </c>
      <c r="K204" s="20">
        <v>-4</v>
      </c>
      <c r="L204" s="21"/>
      <c r="M204" s="517">
        <v>799540.59</v>
      </c>
      <c r="N204" s="517">
        <v>60380.0894</v>
      </c>
      <c r="O204" s="518">
        <v>859920.6794</v>
      </c>
      <c r="P204" s="519">
        <v>5377.23194591195</v>
      </c>
      <c r="Q204" s="37"/>
      <c r="R204" s="531">
        <v>863564.51162414</v>
      </c>
      <c r="S204" s="532">
        <v>3643.8322241399437</v>
      </c>
      <c r="T204" s="533">
        <v>0.0042374050437796037</v>
      </c>
      <c r="U204" s="534">
        <v>5540.3171717686455</v>
      </c>
      <c r="V204" s="533">
        <v>0.030328843445312312</v>
      </c>
      <c r="W204" s="221"/>
    </row>
    <row r="205" spans="1:23" ht="15">
      <c r="A205" s="16">
        <v>8732084</v>
      </c>
      <c r="B205" s="17" t="s">
        <v>412</v>
      </c>
      <c r="C205" s="17" t="s">
        <v>38</v>
      </c>
      <c r="D205" s="17" t="s">
        <v>482</v>
      </c>
      <c r="E205" s="17" t="s">
        <v>483</v>
      </c>
      <c r="F205" s="18">
        <v>25049.8</v>
      </c>
      <c r="G205" s="18">
        <v>22205.5</v>
      </c>
      <c r="H205" s="19"/>
      <c r="I205" s="248">
        <v>171</v>
      </c>
      <c r="J205" s="249">
        <v>177</v>
      </c>
      <c r="K205" s="20">
        <v>6</v>
      </c>
      <c r="L205" s="21"/>
      <c r="M205" s="517">
        <v>890038.16</v>
      </c>
      <c r="N205" s="517">
        <v>65951.3601</v>
      </c>
      <c r="O205" s="518">
        <v>955989.52010000008</v>
      </c>
      <c r="P205" s="519">
        <v>5444.0919304093568</v>
      </c>
      <c r="Q205" s="37"/>
      <c r="R205" s="531">
        <v>984734.69739880261</v>
      </c>
      <c r="S205" s="532">
        <v>28745.177298802533</v>
      </c>
      <c r="T205" s="533">
        <v>0.030068506708939319</v>
      </c>
      <c r="U205" s="534">
        <v>5438.0180644000147</v>
      </c>
      <c r="V205" s="533">
        <v>-0.0011156802800141811</v>
      </c>
      <c r="W205" s="221"/>
    </row>
    <row r="206" spans="1:23" ht="15">
      <c r="A206" s="16">
        <v>8732443</v>
      </c>
      <c r="B206" s="17" t="s">
        <v>413</v>
      </c>
      <c r="C206" s="17" t="s">
        <v>38</v>
      </c>
      <c r="D206" s="17" t="s">
        <v>472</v>
      </c>
      <c r="E206" s="17" t="s">
        <v>474</v>
      </c>
      <c r="F206" s="18">
        <v>59136</v>
      </c>
      <c r="G206" s="18">
        <v>55146</v>
      </c>
      <c r="H206" s="19"/>
      <c r="I206" s="248">
        <v>396</v>
      </c>
      <c r="J206" s="249">
        <v>388</v>
      </c>
      <c r="K206" s="20">
        <v>-8</v>
      </c>
      <c r="L206" s="21"/>
      <c r="M206" s="517">
        <v>1884696</v>
      </c>
      <c r="N206" s="517">
        <v>126615.181</v>
      </c>
      <c r="O206" s="518">
        <v>2011311.181</v>
      </c>
      <c r="P206" s="519">
        <v>4929.7353055555559</v>
      </c>
      <c r="Q206" s="37"/>
      <c r="R206" s="531">
        <v>1977686</v>
      </c>
      <c r="S206" s="532">
        <v>-33625.1810000001</v>
      </c>
      <c r="T206" s="533">
        <v>-0.016718040111168703</v>
      </c>
      <c r="U206" s="534">
        <v>4955</v>
      </c>
      <c r="V206" s="533">
        <v>0.0051249596334253696</v>
      </c>
      <c r="W206" s="221"/>
    </row>
    <row r="207" spans="1:23" ht="15">
      <c r="A207" s="16">
        <v>8733052</v>
      </c>
      <c r="B207" s="17" t="s">
        <v>414</v>
      </c>
      <c r="C207" s="17" t="s">
        <v>38</v>
      </c>
      <c r="D207" s="17" t="s">
        <v>482</v>
      </c>
      <c r="E207" s="17" t="s">
        <v>476</v>
      </c>
      <c r="F207" s="18">
        <v>33280</v>
      </c>
      <c r="G207" s="18">
        <v>35490</v>
      </c>
      <c r="H207" s="19"/>
      <c r="I207" s="248">
        <v>247</v>
      </c>
      <c r="J207" s="249">
        <v>265</v>
      </c>
      <c r="K207" s="20">
        <v>18</v>
      </c>
      <c r="L207" s="21"/>
      <c r="M207" s="517">
        <v>1239448.75</v>
      </c>
      <c r="N207" s="517">
        <v>86518.8537</v>
      </c>
      <c r="O207" s="518">
        <v>1325967.6037</v>
      </c>
      <c r="P207" s="519">
        <v>5233.5530514170041</v>
      </c>
      <c r="Q207" s="37"/>
      <c r="R207" s="531">
        <v>1450356.2077598721</v>
      </c>
      <c r="S207" s="532">
        <v>124388.60405987198</v>
      </c>
      <c r="T207" s="533">
        <v>0.093809685630912951</v>
      </c>
      <c r="U207" s="534">
        <v>5339.1177651315929</v>
      </c>
      <c r="V207" s="533">
        <v>0.020170754490776929</v>
      </c>
      <c r="W207" s="221"/>
    </row>
    <row r="208" spans="1:23" ht="15">
      <c r="A208" s="16">
        <v>8733037</v>
      </c>
      <c r="B208" s="17" t="s">
        <v>415</v>
      </c>
      <c r="C208" s="17" t="s">
        <v>38</v>
      </c>
      <c r="D208" s="17" t="s">
        <v>482</v>
      </c>
      <c r="E208" s="17" t="s">
        <v>483</v>
      </c>
      <c r="F208" s="18">
        <v>2688</v>
      </c>
      <c r="G208" s="18">
        <v>2619.75</v>
      </c>
      <c r="H208" s="19"/>
      <c r="I208" s="248">
        <v>85</v>
      </c>
      <c r="J208" s="249">
        <v>80</v>
      </c>
      <c r="K208" s="20">
        <v>-5</v>
      </c>
      <c r="L208" s="21"/>
      <c r="M208" s="517">
        <v>500061.73</v>
      </c>
      <c r="N208" s="517">
        <v>36333.845</v>
      </c>
      <c r="O208" s="518">
        <v>536395.575</v>
      </c>
      <c r="P208" s="519">
        <v>6278.9126470588226</v>
      </c>
      <c r="Q208" s="37"/>
      <c r="R208" s="531">
        <v>513464.5986063187</v>
      </c>
      <c r="S208" s="532">
        <v>-22930.976393681252</v>
      </c>
      <c r="T208" s="533">
        <v>-0.042750122227763074</v>
      </c>
      <c r="U208" s="534">
        <v>6385.5606075789838</v>
      </c>
      <c r="V208" s="533">
        <v>0.016985100210004891</v>
      </c>
      <c r="W208" s="221"/>
    </row>
    <row r="209" spans="1:23" ht="15">
      <c r="A209" s="16">
        <v>8732081</v>
      </c>
      <c r="B209" s="17" t="s">
        <v>416</v>
      </c>
      <c r="C209" s="17" t="s">
        <v>38</v>
      </c>
      <c r="D209" s="17" t="s">
        <v>482</v>
      </c>
      <c r="E209" s="17" t="s">
        <v>483</v>
      </c>
      <c r="F209" s="18">
        <v>2560</v>
      </c>
      <c r="G209" s="18">
        <v>2495</v>
      </c>
      <c r="H209" s="19"/>
      <c r="I209" s="248">
        <v>107</v>
      </c>
      <c r="J209" s="249">
        <v>94</v>
      </c>
      <c r="K209" s="20">
        <v>-13</v>
      </c>
      <c r="L209" s="21"/>
      <c r="M209" s="517">
        <v>612178.01</v>
      </c>
      <c r="N209" s="517">
        <v>43163.6675</v>
      </c>
      <c r="O209" s="518">
        <v>655341.6775</v>
      </c>
      <c r="P209" s="519">
        <v>6100.7633411214956</v>
      </c>
      <c r="Q209" s="37"/>
      <c r="R209" s="531">
        <v>602760.90177865035</v>
      </c>
      <c r="S209" s="532">
        <v>-52580.775721349637</v>
      </c>
      <c r="T209" s="533">
        <v>-0.0802341397268292</v>
      </c>
      <c r="U209" s="534">
        <v>6385.8074657303232</v>
      </c>
      <c r="V209" s="533">
        <v>0.046722698238025454</v>
      </c>
      <c r="W209" s="221"/>
    </row>
    <row r="210" spans="1:23" ht="15">
      <c r="A210" s="16">
        <v>8732046</v>
      </c>
      <c r="B210" s="17" t="s">
        <v>417</v>
      </c>
      <c r="C210" s="17" t="s">
        <v>38</v>
      </c>
      <c r="D210" s="17" t="s">
        <v>479</v>
      </c>
      <c r="E210" s="17" t="s">
        <v>480</v>
      </c>
      <c r="F210" s="18">
        <v>47873.58</v>
      </c>
      <c r="G210" s="18">
        <v>45318</v>
      </c>
      <c r="H210" s="19"/>
      <c r="I210" s="248">
        <v>305</v>
      </c>
      <c r="J210" s="249">
        <v>309</v>
      </c>
      <c r="K210" s="20">
        <v>4</v>
      </c>
      <c r="L210" s="21"/>
      <c r="M210" s="517">
        <v>1453923.58</v>
      </c>
      <c r="N210" s="517">
        <v>97785.0208</v>
      </c>
      <c r="O210" s="518">
        <v>1551708.6008000001</v>
      </c>
      <c r="P210" s="519">
        <v>4930.6066255737705</v>
      </c>
      <c r="Q210" s="37"/>
      <c r="R210" s="531">
        <v>1576413</v>
      </c>
      <c r="S210" s="532">
        <v>24704.399199999869</v>
      </c>
      <c r="T210" s="533">
        <v>0.015920772229568909</v>
      </c>
      <c r="U210" s="534">
        <v>4955</v>
      </c>
      <c r="V210" s="533">
        <v>0.0049473373721820322</v>
      </c>
      <c r="W210" s="221"/>
    </row>
    <row r="211" spans="1:23" ht="15">
      <c r="A211" s="16">
        <v>8734007</v>
      </c>
      <c r="B211" s="17" t="s">
        <v>418</v>
      </c>
      <c r="C211" s="17" t="s">
        <v>39</v>
      </c>
      <c r="D211" s="17" t="s">
        <v>479</v>
      </c>
      <c r="E211" s="17" t="s">
        <v>480</v>
      </c>
      <c r="F211" s="18">
        <v>48640</v>
      </c>
      <c r="G211" s="18">
        <v>51870</v>
      </c>
      <c r="H211" s="19"/>
      <c r="I211" s="248">
        <v>1246</v>
      </c>
      <c r="J211" s="249">
        <v>1241</v>
      </c>
      <c r="K211" s="20">
        <v>-5</v>
      </c>
      <c r="L211" s="21"/>
      <c r="M211" s="517">
        <v>7556931.31</v>
      </c>
      <c r="N211" s="517">
        <v>565240.7704</v>
      </c>
      <c r="O211" s="518">
        <v>8122172.0803999994</v>
      </c>
      <c r="P211" s="519">
        <v>6479.5602571428562</v>
      </c>
      <c r="Q211" s="37"/>
      <c r="R211" s="531">
        <v>8200863.7915758444</v>
      </c>
      <c r="S211" s="532">
        <v>78691.711175845</v>
      </c>
      <c r="T211" s="533">
        <v>0.0096885057835378458</v>
      </c>
      <c r="U211" s="534">
        <v>6566.4736434938313</v>
      </c>
      <c r="V211" s="533">
        <v>0.013413469880948263</v>
      </c>
      <c r="W211" s="221"/>
    </row>
    <row r="212" spans="1:23" ht="15">
      <c r="A212" s="16">
        <v>8733325</v>
      </c>
      <c r="B212" s="17" t="s">
        <v>419</v>
      </c>
      <c r="C212" s="17" t="s">
        <v>38</v>
      </c>
      <c r="D212" s="17" t="s">
        <v>479</v>
      </c>
      <c r="E212" s="17" t="s">
        <v>483</v>
      </c>
      <c r="F212" s="18">
        <v>5043.672</v>
      </c>
      <c r="G212" s="18">
        <v>4391.2</v>
      </c>
      <c r="H212" s="19"/>
      <c r="I212" s="248">
        <v>175</v>
      </c>
      <c r="J212" s="249">
        <v>169</v>
      </c>
      <c r="K212" s="20">
        <v>-6</v>
      </c>
      <c r="L212" s="21"/>
      <c r="M212" s="517">
        <v>933743.61</v>
      </c>
      <c r="N212" s="517">
        <v>74340.6925</v>
      </c>
      <c r="O212" s="518">
        <v>1008084.3025</v>
      </c>
      <c r="P212" s="519">
        <v>5731.6607457142854</v>
      </c>
      <c r="Q212" s="37"/>
      <c r="R212" s="531">
        <v>980581.72670138755</v>
      </c>
      <c r="S212" s="532">
        <v>-27502.575798612437</v>
      </c>
      <c r="T212" s="533">
        <v>-0.027282019698558334</v>
      </c>
      <c r="U212" s="534">
        <v>5776.27530592537</v>
      </c>
      <c r="V212" s="533">
        <v>0.0077838801335972469</v>
      </c>
      <c r="W212" s="221"/>
    </row>
    <row r="213" spans="1:23" ht="15">
      <c r="A213" s="16">
        <v>8732217</v>
      </c>
      <c r="B213" s="17" t="s">
        <v>420</v>
      </c>
      <c r="C213" s="17" t="s">
        <v>38</v>
      </c>
      <c r="D213" s="17" t="s">
        <v>472</v>
      </c>
      <c r="E213" s="17" t="s">
        <v>473</v>
      </c>
      <c r="F213" s="18">
        <v>27981.43</v>
      </c>
      <c r="G213" s="18">
        <v>24950</v>
      </c>
      <c r="H213" s="19"/>
      <c r="I213" s="248">
        <v>136</v>
      </c>
      <c r="J213" s="249">
        <v>138</v>
      </c>
      <c r="K213" s="20">
        <v>2</v>
      </c>
      <c r="L213" s="21"/>
      <c r="M213" s="517">
        <v>776906.97</v>
      </c>
      <c r="N213" s="517">
        <v>55643.8001</v>
      </c>
      <c r="O213" s="518">
        <v>832550.7701</v>
      </c>
      <c r="P213" s="519">
        <v>5915.9510301470582</v>
      </c>
      <c r="Q213" s="37"/>
      <c r="R213" s="531">
        <v>849120.53676183359</v>
      </c>
      <c r="S213" s="532">
        <v>16569.766661833622</v>
      </c>
      <c r="T213" s="533">
        <v>0.019902409867260565</v>
      </c>
      <c r="U213" s="534">
        <v>5972.2502663900987</v>
      </c>
      <c r="V213" s="533">
        <v>0.009516514919772923</v>
      </c>
      <c r="W213" s="221"/>
    </row>
    <row r="214" spans="1:23" ht="15">
      <c r="A214" s="16">
        <v>8733943</v>
      </c>
      <c r="B214" s="17" t="s">
        <v>421</v>
      </c>
      <c r="C214" s="17" t="s">
        <v>38</v>
      </c>
      <c r="D214" s="17" t="s">
        <v>479</v>
      </c>
      <c r="E214" s="17" t="s">
        <v>480</v>
      </c>
      <c r="F214" s="18">
        <v>73728</v>
      </c>
      <c r="G214" s="18">
        <v>75348</v>
      </c>
      <c r="H214" s="19"/>
      <c r="I214" s="248">
        <v>417</v>
      </c>
      <c r="J214" s="249">
        <v>410</v>
      </c>
      <c r="K214" s="20">
        <v>-7</v>
      </c>
      <c r="L214" s="21"/>
      <c r="M214" s="517">
        <v>1996098</v>
      </c>
      <c r="N214" s="517">
        <v>135774.6418</v>
      </c>
      <c r="O214" s="518">
        <v>2131872.6418</v>
      </c>
      <c r="P214" s="519">
        <v>4935.5986613908872</v>
      </c>
      <c r="Q214" s="37"/>
      <c r="R214" s="531">
        <v>2106898</v>
      </c>
      <c r="S214" s="532">
        <v>-24974.641799999867</v>
      </c>
      <c r="T214" s="533">
        <v>-0.011714884515293126</v>
      </c>
      <c r="U214" s="534">
        <v>4955</v>
      </c>
      <c r="V214" s="533">
        <v>0.0039308987501113779</v>
      </c>
      <c r="W214" s="221"/>
    </row>
    <row r="215" spans="1:23" ht="15">
      <c r="A215" s="16">
        <v>8733368</v>
      </c>
      <c r="B215" s="17" t="s">
        <v>422</v>
      </c>
      <c r="C215" s="17" t="s">
        <v>38</v>
      </c>
      <c r="D215" s="17" t="s">
        <v>472</v>
      </c>
      <c r="E215" s="17" t="s">
        <v>473</v>
      </c>
      <c r="F215" s="18">
        <v>3800.4999999999995</v>
      </c>
      <c r="G215" s="18">
        <v>3318.35</v>
      </c>
      <c r="H215" s="19"/>
      <c r="I215" s="248">
        <v>139</v>
      </c>
      <c r="J215" s="249">
        <v>135</v>
      </c>
      <c r="K215" s="20">
        <v>-4</v>
      </c>
      <c r="L215" s="21"/>
      <c r="M215" s="517">
        <v>699222.99</v>
      </c>
      <c r="N215" s="517">
        <v>48890.9904</v>
      </c>
      <c r="O215" s="518">
        <v>748113.9804</v>
      </c>
      <c r="P215" s="519">
        <v>5354.77324028777</v>
      </c>
      <c r="Q215" s="37"/>
      <c r="R215" s="531">
        <v>737523.74790080311</v>
      </c>
      <c r="S215" s="532">
        <v>-10590.232499196893</v>
      </c>
      <c r="T215" s="533">
        <v>-0.014155907758246317</v>
      </c>
      <c r="U215" s="534">
        <v>5438.5585029689119</v>
      </c>
      <c r="V215" s="533">
        <v>0.015646836741986695</v>
      </c>
      <c r="W215" s="221"/>
    </row>
    <row r="216" spans="1:23" ht="15">
      <c r="A216" s="16">
        <v>8732123</v>
      </c>
      <c r="B216" s="17" t="s">
        <v>424</v>
      </c>
      <c r="C216" s="17" t="s">
        <v>38</v>
      </c>
      <c r="D216" s="17" t="s">
        <v>477</v>
      </c>
      <c r="E216" s="17" t="s">
        <v>478</v>
      </c>
      <c r="F216" s="18">
        <v>37376</v>
      </c>
      <c r="G216" s="18">
        <v>37401</v>
      </c>
      <c r="H216" s="19"/>
      <c r="I216" s="248">
        <v>211</v>
      </c>
      <c r="J216" s="249">
        <v>209</v>
      </c>
      <c r="K216" s="20">
        <v>-2</v>
      </c>
      <c r="L216" s="21"/>
      <c r="M216" s="517">
        <v>1185520.59</v>
      </c>
      <c r="N216" s="517">
        <v>85387.981</v>
      </c>
      <c r="O216" s="518">
        <v>1270908.571</v>
      </c>
      <c r="P216" s="519">
        <v>5846.1259289099526</v>
      </c>
      <c r="Q216" s="37"/>
      <c r="R216" s="531">
        <v>1299370.6526957278</v>
      </c>
      <c r="S216" s="532">
        <v>28462.081695727771</v>
      </c>
      <c r="T216" s="533">
        <v>0.022395066289727438</v>
      </c>
      <c r="U216" s="534">
        <v>6038.132309548937</v>
      </c>
      <c r="V216" s="533">
        <v>0.032843353525705735</v>
      </c>
      <c r="W216" s="221"/>
    </row>
    <row r="217" spans="1:23" ht="15">
      <c r="A217" s="16">
        <v>8732202</v>
      </c>
      <c r="B217" s="17" t="s">
        <v>425</v>
      </c>
      <c r="C217" s="17" t="s">
        <v>38</v>
      </c>
      <c r="D217" s="17" t="s">
        <v>479</v>
      </c>
      <c r="E217" s="17" t="s">
        <v>480</v>
      </c>
      <c r="F217" s="18">
        <v>4172.8</v>
      </c>
      <c r="G217" s="18">
        <v>4066.85</v>
      </c>
      <c r="H217" s="19"/>
      <c r="I217" s="248">
        <v>201</v>
      </c>
      <c r="J217" s="249">
        <v>196</v>
      </c>
      <c r="K217" s="20">
        <v>-5</v>
      </c>
      <c r="L217" s="21"/>
      <c r="M217" s="517">
        <v>1030543.9</v>
      </c>
      <c r="N217" s="517">
        <v>75629.6441</v>
      </c>
      <c r="O217" s="518">
        <v>1106173.5441</v>
      </c>
      <c r="P217" s="519">
        <v>5482.5907666666672</v>
      </c>
      <c r="Q217" s="37"/>
      <c r="R217" s="531">
        <v>1106418.9381332728</v>
      </c>
      <c r="S217" s="532">
        <v>245.39403327275068</v>
      </c>
      <c r="T217" s="533">
        <v>0.0002218404468101857</v>
      </c>
      <c r="U217" s="534">
        <v>5624.2453476187384</v>
      </c>
      <c r="V217" s="533">
        <v>0.02583716111246346</v>
      </c>
      <c r="W217" s="221"/>
    </row>
    <row r="218" spans="1:23" ht="15">
      <c r="A218" s="16">
        <v>8732022</v>
      </c>
      <c r="B218" s="17" t="s">
        <v>426</v>
      </c>
      <c r="C218" s="17" t="s">
        <v>38</v>
      </c>
      <c r="D218" s="17" t="s">
        <v>475</v>
      </c>
      <c r="E218" s="17" t="s">
        <v>476</v>
      </c>
      <c r="F218" s="18">
        <v>6144</v>
      </c>
      <c r="G218" s="18">
        <v>6551.9616</v>
      </c>
      <c r="H218" s="19"/>
      <c r="I218" s="248">
        <v>232</v>
      </c>
      <c r="J218" s="249">
        <v>232</v>
      </c>
      <c r="K218" s="20">
        <v>0</v>
      </c>
      <c r="L218" s="21"/>
      <c r="M218" s="517">
        <v>1289111.34</v>
      </c>
      <c r="N218" s="517">
        <v>89117.0236</v>
      </c>
      <c r="O218" s="518">
        <v>1378228.3636</v>
      </c>
      <c r="P218" s="519">
        <v>5914.1567396551727</v>
      </c>
      <c r="Q218" s="37"/>
      <c r="R218" s="531">
        <v>1405818.4516869006</v>
      </c>
      <c r="S218" s="532">
        <v>27590.088086900534</v>
      </c>
      <c r="T218" s="533">
        <v>0.020018517116302752</v>
      </c>
      <c r="U218" s="534">
        <v>6031.321077960778</v>
      </c>
      <c r="V218" s="533">
        <v>0.019810827386430849</v>
      </c>
      <c r="W218" s="221"/>
    </row>
    <row r="219" spans="1:23" ht="15">
      <c r="A219" s="16">
        <v>8734011</v>
      </c>
      <c r="B219" s="17" t="s">
        <v>427</v>
      </c>
      <c r="C219" s="17" t="s">
        <v>39</v>
      </c>
      <c r="D219" s="17" t="s">
        <v>477</v>
      </c>
      <c r="E219" s="17" t="s">
        <v>480</v>
      </c>
      <c r="F219" s="18">
        <v>48384</v>
      </c>
      <c r="G219" s="18">
        <v>51597</v>
      </c>
      <c r="H219" s="19"/>
      <c r="I219" s="248">
        <v>941</v>
      </c>
      <c r="J219" s="249">
        <v>985</v>
      </c>
      <c r="K219" s="20">
        <v>44</v>
      </c>
      <c r="L219" s="21"/>
      <c r="M219" s="517">
        <v>6141431.44</v>
      </c>
      <c r="N219" s="517">
        <v>470182.612</v>
      </c>
      <c r="O219" s="518">
        <v>6611614.052</v>
      </c>
      <c r="P219" s="519">
        <v>6974.7396939426144</v>
      </c>
      <c r="Q219" s="37"/>
      <c r="R219" s="531">
        <v>7048283.224717713</v>
      </c>
      <c r="S219" s="532">
        <v>436669.17271771282</v>
      </c>
      <c r="T219" s="533">
        <v>0.066045774796189324</v>
      </c>
      <c r="U219" s="534">
        <v>7103.2347459063076</v>
      </c>
      <c r="V219" s="533">
        <v>0.018422917212994758</v>
      </c>
      <c r="W219" s="221"/>
    </row>
    <row r="220" spans="1:23" ht="15">
      <c r="A220" s="16">
        <v>8732260</v>
      </c>
      <c r="B220" s="17" t="s">
        <v>428</v>
      </c>
      <c r="C220" s="17" t="s">
        <v>38</v>
      </c>
      <c r="D220" s="17" t="s">
        <v>479</v>
      </c>
      <c r="E220" s="17" t="s">
        <v>480</v>
      </c>
      <c r="F220" s="18">
        <v>11976</v>
      </c>
      <c r="G220" s="18">
        <v>12724.5</v>
      </c>
      <c r="H220" s="19"/>
      <c r="I220" s="248">
        <v>53</v>
      </c>
      <c r="J220" s="249">
        <v>55</v>
      </c>
      <c r="K220" s="20">
        <v>2</v>
      </c>
      <c r="L220" s="21"/>
      <c r="M220" s="517">
        <v>426271.3</v>
      </c>
      <c r="N220" s="517">
        <v>27301.0501</v>
      </c>
      <c r="O220" s="518">
        <v>453572.3501</v>
      </c>
      <c r="P220" s="519">
        <v>8332.0066056603773</v>
      </c>
      <c r="Q220" s="37"/>
      <c r="R220" s="531">
        <v>471884.020985036</v>
      </c>
      <c r="S220" s="532">
        <v>18311.670885036</v>
      </c>
      <c r="T220" s="533">
        <v>0.0403721057533573</v>
      </c>
      <c r="U220" s="534">
        <v>8348.3549270006533</v>
      </c>
      <c r="V220" s="533">
        <v>0.0019621109432594219</v>
      </c>
      <c r="W220" s="221"/>
    </row>
    <row r="221" spans="1:23" ht="15">
      <c r="A221" s="16">
        <v>8733058</v>
      </c>
      <c r="B221" s="17" t="s">
        <v>429</v>
      </c>
      <c r="C221" s="17" t="s">
        <v>38</v>
      </c>
      <c r="D221" s="17" t="s">
        <v>482</v>
      </c>
      <c r="E221" s="17" t="s">
        <v>483</v>
      </c>
      <c r="F221" s="18">
        <v>39549.8</v>
      </c>
      <c r="G221" s="18">
        <v>37401</v>
      </c>
      <c r="H221" s="19"/>
      <c r="I221" s="248">
        <v>309</v>
      </c>
      <c r="J221" s="249">
        <v>317</v>
      </c>
      <c r="K221" s="20">
        <v>8</v>
      </c>
      <c r="L221" s="21"/>
      <c r="M221" s="517">
        <v>1489293.94</v>
      </c>
      <c r="N221" s="517">
        <v>108063.1943</v>
      </c>
      <c r="O221" s="518">
        <v>1597357.1343</v>
      </c>
      <c r="P221" s="519">
        <v>5041.44768381877</v>
      </c>
      <c r="Q221" s="37"/>
      <c r="R221" s="531">
        <v>1677832.0932421065</v>
      </c>
      <c r="S221" s="532">
        <v>80474.958942106459</v>
      </c>
      <c r="T221" s="533">
        <v>0.050380066682691162</v>
      </c>
      <c r="U221" s="534">
        <v>5174.8614928773077</v>
      </c>
      <c r="V221" s="533">
        <v>0.026463392546301277</v>
      </c>
      <c r="W221" s="221"/>
    </row>
    <row r="222" spans="1:23" ht="15">
      <c r="A222" s="16">
        <v>8732019</v>
      </c>
      <c r="B222" s="17" t="s">
        <v>430</v>
      </c>
      <c r="C222" s="17" t="s">
        <v>38</v>
      </c>
      <c r="D222" s="17" t="s">
        <v>472</v>
      </c>
      <c r="E222" s="17" t="s">
        <v>474</v>
      </c>
      <c r="F222" s="18">
        <v>13926.4</v>
      </c>
      <c r="G222" s="18">
        <v>14851.2</v>
      </c>
      <c r="H222" s="19"/>
      <c r="I222" s="248">
        <v>362</v>
      </c>
      <c r="J222" s="249">
        <v>355</v>
      </c>
      <c r="K222" s="20">
        <v>-7</v>
      </c>
      <c r="L222" s="21"/>
      <c r="M222" s="517">
        <v>1728911.58</v>
      </c>
      <c r="N222" s="517">
        <v>123894.3986</v>
      </c>
      <c r="O222" s="518">
        <v>1852805.9786</v>
      </c>
      <c r="P222" s="519">
        <v>5079.7778414364648</v>
      </c>
      <c r="Q222" s="37"/>
      <c r="R222" s="531">
        <v>1820976.9983070493</v>
      </c>
      <c r="S222" s="532">
        <v>-31828.980292950757</v>
      </c>
      <c r="T222" s="533">
        <v>-0.017178798352648385</v>
      </c>
      <c r="U222" s="534">
        <v>5087.6783050902795</v>
      </c>
      <c r="V222" s="533">
        <v>0.0015552773960643654</v>
      </c>
      <c r="W222" s="221"/>
    </row>
    <row r="223" spans="1:23" ht="15">
      <c r="A223" s="16">
        <v>8732008</v>
      </c>
      <c r="B223" s="17" t="s">
        <v>431</v>
      </c>
      <c r="C223" s="17" t="s">
        <v>38</v>
      </c>
      <c r="D223" s="17" t="s">
        <v>482</v>
      </c>
      <c r="E223" s="17" t="s">
        <v>483</v>
      </c>
      <c r="F223" s="18">
        <v>11468.8</v>
      </c>
      <c r="G223" s="18">
        <v>10043.78</v>
      </c>
      <c r="H223" s="19"/>
      <c r="I223" s="248">
        <v>208</v>
      </c>
      <c r="J223" s="249">
        <v>214</v>
      </c>
      <c r="K223" s="20">
        <v>6</v>
      </c>
      <c r="L223" s="21"/>
      <c r="M223" s="517">
        <v>1032850.8</v>
      </c>
      <c r="N223" s="517">
        <v>73016.2744</v>
      </c>
      <c r="O223" s="518">
        <v>1105867.0744</v>
      </c>
      <c r="P223" s="519">
        <v>5261.5301653846154</v>
      </c>
      <c r="Q223" s="37"/>
      <c r="R223" s="531">
        <v>1161250.2246797732</v>
      </c>
      <c r="S223" s="532">
        <v>55383.150279773166</v>
      </c>
      <c r="T223" s="533">
        <v>0.050081200138653088</v>
      </c>
      <c r="U223" s="534">
        <v>5379.4693676624911</v>
      </c>
      <c r="V223" s="533">
        <v>0.022415380805719351</v>
      </c>
      <c r="W223" s="221"/>
    </row>
    <row r="224" spans="1:23" ht="15">
      <c r="A224" s="16">
        <v>8732335</v>
      </c>
      <c r="B224" s="17" t="s">
        <v>432</v>
      </c>
      <c r="C224" s="17" t="s">
        <v>38</v>
      </c>
      <c r="D224" s="17" t="s">
        <v>477</v>
      </c>
      <c r="E224" s="17" t="s">
        <v>478</v>
      </c>
      <c r="F224" s="18">
        <v>25199.5</v>
      </c>
      <c r="G224" s="18">
        <v>22455</v>
      </c>
      <c r="H224" s="19"/>
      <c r="I224" s="248">
        <v>207</v>
      </c>
      <c r="J224" s="249">
        <v>184</v>
      </c>
      <c r="K224" s="20">
        <v>-23</v>
      </c>
      <c r="L224" s="21"/>
      <c r="M224" s="517">
        <v>1007429.76</v>
      </c>
      <c r="N224" s="517">
        <v>68734.9687</v>
      </c>
      <c r="O224" s="518">
        <v>1076164.7287</v>
      </c>
      <c r="P224" s="519">
        <v>5077.1267086956523</v>
      </c>
      <c r="Q224" s="37"/>
      <c r="R224" s="531">
        <v>977343.36859745183</v>
      </c>
      <c r="S224" s="532">
        <v>-98821.360102548264</v>
      </c>
      <c r="T224" s="533">
        <v>-0.091827354555583524</v>
      </c>
      <c r="U224" s="534">
        <v>5189.6106988991951</v>
      </c>
      <c r="V224" s="533">
        <v>0.022155048841087661</v>
      </c>
      <c r="W224" s="221"/>
    </row>
    <row r="225" spans="1:23" ht="15">
      <c r="A225" s="16">
        <v>8733389</v>
      </c>
      <c r="B225" s="17" t="s">
        <v>433</v>
      </c>
      <c r="C225" s="17" t="s">
        <v>38</v>
      </c>
      <c r="D225" s="17" t="s">
        <v>479</v>
      </c>
      <c r="E225" s="17" t="s">
        <v>480</v>
      </c>
      <c r="F225" s="18">
        <v>10871.825999999997</v>
      </c>
      <c r="G225" s="18">
        <v>10374</v>
      </c>
      <c r="H225" s="19"/>
      <c r="I225" s="248">
        <v>394</v>
      </c>
      <c r="J225" s="249">
        <v>372</v>
      </c>
      <c r="K225" s="20">
        <v>-22</v>
      </c>
      <c r="L225" s="21"/>
      <c r="M225" s="517">
        <v>1827211.83</v>
      </c>
      <c r="N225" s="517">
        <v>130330.037</v>
      </c>
      <c r="O225" s="518">
        <v>1957541.867</v>
      </c>
      <c r="P225" s="519">
        <v>4940.7869060913708</v>
      </c>
      <c r="Q225" s="37"/>
      <c r="R225" s="531">
        <v>1856445.4739664043</v>
      </c>
      <c r="S225" s="532">
        <v>-101096.39303359576</v>
      </c>
      <c r="T225" s="533">
        <v>-0.051644562365621045</v>
      </c>
      <c r="U225" s="534">
        <v>4962.55772571614</v>
      </c>
      <c r="V225" s="533">
        <v>0.0044063466080532252</v>
      </c>
      <c r="W225" s="221"/>
    </row>
    <row r="226" spans="1:23" ht="15">
      <c r="A226" s="16">
        <v>8732049</v>
      </c>
      <c r="B226" s="17" t="s">
        <v>434</v>
      </c>
      <c r="C226" s="17" t="s">
        <v>38</v>
      </c>
      <c r="D226" s="17" t="s">
        <v>482</v>
      </c>
      <c r="E226" s="17" t="s">
        <v>483</v>
      </c>
      <c r="F226" s="18">
        <v>13312</v>
      </c>
      <c r="G226" s="18">
        <v>14196</v>
      </c>
      <c r="H226" s="19"/>
      <c r="I226" s="248">
        <v>384</v>
      </c>
      <c r="J226" s="249">
        <v>356</v>
      </c>
      <c r="K226" s="20">
        <v>-28</v>
      </c>
      <c r="L226" s="21"/>
      <c r="M226" s="517">
        <v>1854051.46</v>
      </c>
      <c r="N226" s="517">
        <v>139696.2164</v>
      </c>
      <c r="O226" s="518">
        <v>1993747.6764</v>
      </c>
      <c r="P226" s="519">
        <v>5157.384573958333</v>
      </c>
      <c r="Q226" s="37"/>
      <c r="R226" s="531">
        <v>1887834.0986265868</v>
      </c>
      <c r="S226" s="532">
        <v>-105913.57777341316</v>
      </c>
      <c r="T226" s="533">
        <v>-0.053122859540910138</v>
      </c>
      <c r="U226" s="534">
        <v>5263.0283669286146</v>
      </c>
      <c r="V226" s="533">
        <v>0.020483985914821763</v>
      </c>
      <c r="W226" s="221"/>
    </row>
    <row r="227" spans="1:23" ht="15">
      <c r="A227" s="22">
        <v>8734000</v>
      </c>
      <c r="B227" s="17" t="s">
        <v>435</v>
      </c>
      <c r="C227" s="17" t="s">
        <v>39</v>
      </c>
      <c r="D227" s="17" t="s">
        <v>475</v>
      </c>
      <c r="E227" s="17" t="s">
        <v>476</v>
      </c>
      <c r="F227" s="18">
        <v>258667</v>
      </c>
      <c r="G227" s="18">
        <v>293589.60959999997</v>
      </c>
      <c r="H227" s="19"/>
      <c r="I227" s="248">
        <v>1306</v>
      </c>
      <c r="J227" s="249">
        <v>1257</v>
      </c>
      <c r="K227" s="20">
        <v>-49</v>
      </c>
      <c r="L227" s="21"/>
      <c r="M227" s="517">
        <v>9501848.03</v>
      </c>
      <c r="N227" s="517">
        <v>707089.2929</v>
      </c>
      <c r="O227" s="518">
        <v>10208937.3229</v>
      </c>
      <c r="P227" s="519">
        <v>7618.8899869065845</v>
      </c>
      <c r="Q227" s="37"/>
      <c r="R227" s="531">
        <v>9946172.1997898445</v>
      </c>
      <c r="S227" s="532">
        <v>-262765.12311015464</v>
      </c>
      <c r="T227" s="533">
        <v>-0.02573873409142572</v>
      </c>
      <c r="U227" s="534">
        <v>7679.0633175734638</v>
      </c>
      <c r="V227" s="533">
        <v>0.0078979130516768185</v>
      </c>
      <c r="W227" s="221"/>
    </row>
    <row r="228" spans="1:23" ht="15">
      <c r="A228" s="16">
        <v>8732050</v>
      </c>
      <c r="B228" s="17" t="s">
        <v>436</v>
      </c>
      <c r="C228" s="17" t="s">
        <v>38</v>
      </c>
      <c r="D228" s="17" t="s">
        <v>475</v>
      </c>
      <c r="E228" s="17" t="s">
        <v>476</v>
      </c>
      <c r="F228" s="18">
        <v>5171.2</v>
      </c>
      <c r="G228" s="18">
        <v>5039.8515</v>
      </c>
      <c r="H228" s="19"/>
      <c r="I228" s="248">
        <v>115</v>
      </c>
      <c r="J228" s="249">
        <v>112</v>
      </c>
      <c r="K228" s="20">
        <v>-3</v>
      </c>
      <c r="L228" s="21"/>
      <c r="M228" s="517">
        <v>671014.91</v>
      </c>
      <c r="N228" s="517">
        <v>50734.2318</v>
      </c>
      <c r="O228" s="518">
        <v>721749.1418</v>
      </c>
      <c r="P228" s="519">
        <v>6231.1125373913046</v>
      </c>
      <c r="Q228" s="37"/>
      <c r="R228" s="531">
        <v>706919.64813104039</v>
      </c>
      <c r="S228" s="532">
        <v>-14829.493668959592</v>
      </c>
      <c r="T228" s="533">
        <v>-0.020546603813030806</v>
      </c>
      <c r="U228" s="534">
        <v>6266.7838984914324</v>
      </c>
      <c r="V228" s="533">
        <v>0.0057247178390814049</v>
      </c>
      <c r="W228" s="221"/>
    </row>
    <row r="229" spans="1:23" ht="15">
      <c r="A229" s="16">
        <v>8732078</v>
      </c>
      <c r="B229" s="17" t="s">
        <v>437</v>
      </c>
      <c r="C229" s="17" t="s">
        <v>38</v>
      </c>
      <c r="D229" s="17" t="s">
        <v>472</v>
      </c>
      <c r="E229" s="17" t="s">
        <v>474</v>
      </c>
      <c r="F229" s="18">
        <v>5529.6</v>
      </c>
      <c r="G229" s="18">
        <v>5896.8</v>
      </c>
      <c r="H229" s="19"/>
      <c r="I229" s="248">
        <v>215</v>
      </c>
      <c r="J229" s="249">
        <v>205</v>
      </c>
      <c r="K229" s="20">
        <v>-10</v>
      </c>
      <c r="L229" s="21"/>
      <c r="M229" s="517">
        <v>1271480.15</v>
      </c>
      <c r="N229" s="517">
        <v>94249.5237</v>
      </c>
      <c r="O229" s="518">
        <v>1365729.6737</v>
      </c>
      <c r="P229" s="519">
        <v>6326.5119706976739</v>
      </c>
      <c r="Q229" s="37"/>
      <c r="R229" s="531">
        <v>1320697.5207769717</v>
      </c>
      <c r="S229" s="532">
        <v>-45032.152923028218</v>
      </c>
      <c r="T229" s="533">
        <v>-0.032972962212227737</v>
      </c>
      <c r="U229" s="534">
        <v>6413.6620525705939</v>
      </c>
      <c r="V229" s="533">
        <v>0.013775376111919271</v>
      </c>
      <c r="W229" s="221"/>
    </row>
    <row r="230" spans="1:23" ht="15">
      <c r="A230" s="16">
        <v>8732001</v>
      </c>
      <c r="B230" s="17" t="s">
        <v>438</v>
      </c>
      <c r="C230" s="17" t="s">
        <v>38</v>
      </c>
      <c r="D230" s="17" t="s">
        <v>472</v>
      </c>
      <c r="E230" s="17" t="s">
        <v>474</v>
      </c>
      <c r="F230" s="18">
        <v>33536</v>
      </c>
      <c r="G230" s="18">
        <v>36036</v>
      </c>
      <c r="H230" s="19"/>
      <c r="I230" s="248">
        <v>502</v>
      </c>
      <c r="J230" s="249">
        <v>490</v>
      </c>
      <c r="K230" s="20">
        <v>-12</v>
      </c>
      <c r="L230" s="21"/>
      <c r="M230" s="517">
        <v>2347756</v>
      </c>
      <c r="N230" s="517">
        <v>166305.1643</v>
      </c>
      <c r="O230" s="518">
        <v>2514061.1643</v>
      </c>
      <c r="P230" s="519">
        <v>4941.2851878486053</v>
      </c>
      <c r="Q230" s="37"/>
      <c r="R230" s="531">
        <v>2463986</v>
      </c>
      <c r="S230" s="532">
        <v>-50075.164299999829</v>
      </c>
      <c r="T230" s="533">
        <v>-0.019918037401425934</v>
      </c>
      <c r="U230" s="534">
        <v>4955</v>
      </c>
      <c r="V230" s="533">
        <v>0.0027755556763089744</v>
      </c>
      <c r="W230" s="221"/>
    </row>
    <row r="231" spans="1:23" ht="15">
      <c r="A231" s="16">
        <v>8733326</v>
      </c>
      <c r="B231" s="17" t="s">
        <v>439</v>
      </c>
      <c r="C231" s="17" t="s">
        <v>38</v>
      </c>
      <c r="D231" s="17" t="s">
        <v>479</v>
      </c>
      <c r="E231" s="17" t="s">
        <v>480</v>
      </c>
      <c r="F231" s="18">
        <v>3046.4</v>
      </c>
      <c r="G231" s="18">
        <v>14845.25</v>
      </c>
      <c r="H231" s="19"/>
      <c r="I231" s="248">
        <v>103</v>
      </c>
      <c r="J231" s="249">
        <v>98</v>
      </c>
      <c r="K231" s="20">
        <v>-5</v>
      </c>
      <c r="L231" s="21"/>
      <c r="M231" s="517">
        <v>536769.98</v>
      </c>
      <c r="N231" s="517">
        <v>41149.1738</v>
      </c>
      <c r="O231" s="518">
        <v>577919.1538</v>
      </c>
      <c r="P231" s="519">
        <v>5581.2888718446593</v>
      </c>
      <c r="Q231" s="37"/>
      <c r="R231" s="531">
        <v>569473.20692180179</v>
      </c>
      <c r="S231" s="532">
        <v>-8445.946878198185</v>
      </c>
      <c r="T231" s="533">
        <v>-0.014614408992440259</v>
      </c>
      <c r="U231" s="534">
        <v>5659.4689481816513</v>
      </c>
      <c r="V231" s="533">
        <v>0.014007530900501995</v>
      </c>
      <c r="W231" s="221"/>
    </row>
    <row r="232" spans="1:23" ht="15">
      <c r="A232" s="16">
        <v>8732064</v>
      </c>
      <c r="B232" s="17" t="s">
        <v>440</v>
      </c>
      <c r="C232" s="17" t="s">
        <v>38</v>
      </c>
      <c r="D232" s="17" t="s">
        <v>475</v>
      </c>
      <c r="E232" s="17" t="s">
        <v>476</v>
      </c>
      <c r="F232" s="18">
        <v>19860.2</v>
      </c>
      <c r="G232" s="18">
        <v>19023.7762</v>
      </c>
      <c r="H232" s="19"/>
      <c r="I232" s="248">
        <v>86</v>
      </c>
      <c r="J232" s="249">
        <v>89</v>
      </c>
      <c r="K232" s="20">
        <v>3</v>
      </c>
      <c r="L232" s="21"/>
      <c r="M232" s="517">
        <v>589832.96</v>
      </c>
      <c r="N232" s="517">
        <v>38490.2044</v>
      </c>
      <c r="O232" s="518">
        <v>628323.1644</v>
      </c>
      <c r="P232" s="519">
        <v>7075.15074883721</v>
      </c>
      <c r="Q232" s="37"/>
      <c r="R232" s="531">
        <v>645028.91152556078</v>
      </c>
      <c r="S232" s="532">
        <v>16705.747125560767</v>
      </c>
      <c r="T232" s="533">
        <v>0.026587826252615503</v>
      </c>
      <c r="U232" s="534">
        <v>7033.7655654557393</v>
      </c>
      <c r="V232" s="533">
        <v>-0.0058493712502552947</v>
      </c>
      <c r="W232" s="221"/>
    </row>
    <row r="233" spans="1:23" ht="15">
      <c r="A233" s="16">
        <v>8734010</v>
      </c>
      <c r="B233" s="17" t="s">
        <v>441</v>
      </c>
      <c r="C233" s="17" t="s">
        <v>39</v>
      </c>
      <c r="D233" s="17" t="s">
        <v>477</v>
      </c>
      <c r="E233" s="17" t="s">
        <v>478</v>
      </c>
      <c r="F233" s="18">
        <v>19558.4</v>
      </c>
      <c r="G233" s="18">
        <v>20857.2</v>
      </c>
      <c r="H233" s="19"/>
      <c r="I233" s="248">
        <v>485</v>
      </c>
      <c r="J233" s="249">
        <v>561</v>
      </c>
      <c r="K233" s="20">
        <v>76</v>
      </c>
      <c r="L233" s="21"/>
      <c r="M233" s="517">
        <v>3359962.1</v>
      </c>
      <c r="N233" s="517">
        <v>268428.237</v>
      </c>
      <c r="O233" s="518">
        <v>3628390.3370000003</v>
      </c>
      <c r="P233" s="519">
        <v>7440.8905917525781</v>
      </c>
      <c r="Q233" s="37"/>
      <c r="R233" s="531">
        <v>4202543.1464132881</v>
      </c>
      <c r="S233" s="532">
        <v>574152.80941328779</v>
      </c>
      <c r="T233" s="533">
        <v>0.15823898646141935</v>
      </c>
      <c r="U233" s="534">
        <v>7453.98564423046</v>
      </c>
      <c r="V233" s="533">
        <v>0.0017598770357403568</v>
      </c>
      <c r="W233" s="221"/>
    </row>
    <row r="234" spans="1:23" ht="15">
      <c r="A234" s="16">
        <v>8732000</v>
      </c>
      <c r="B234" s="17" t="s">
        <v>442</v>
      </c>
      <c r="C234" s="17" t="s">
        <v>38</v>
      </c>
      <c r="D234" s="17" t="s">
        <v>477</v>
      </c>
      <c r="E234" s="17" t="s">
        <v>480</v>
      </c>
      <c r="F234" s="18">
        <v>13135.719999999998</v>
      </c>
      <c r="G234" s="18">
        <v>11568.89</v>
      </c>
      <c r="H234" s="19"/>
      <c r="I234" s="248">
        <v>236</v>
      </c>
      <c r="J234" s="249">
        <v>236</v>
      </c>
      <c r="K234" s="20">
        <v>0</v>
      </c>
      <c r="L234" s="21"/>
      <c r="M234" s="517">
        <v>1305484</v>
      </c>
      <c r="N234" s="517">
        <v>100339.6176</v>
      </c>
      <c r="O234" s="518">
        <v>1405823.6176</v>
      </c>
      <c r="P234" s="519">
        <v>5901.2199050847457</v>
      </c>
      <c r="Q234" s="37"/>
      <c r="R234" s="531">
        <v>1404256.7876</v>
      </c>
      <c r="S234" s="532">
        <v>-1566.8300000000745</v>
      </c>
      <c r="T234" s="533">
        <v>-0.0011145281530231667</v>
      </c>
      <c r="U234" s="534">
        <v>5901.2199050847457</v>
      </c>
      <c r="V234" s="533">
        <v>0</v>
      </c>
      <c r="W234" s="221"/>
    </row>
    <row r="235" spans="1:23" ht="15">
      <c r="A235" s="16">
        <v>8732051</v>
      </c>
      <c r="B235" s="17" t="s">
        <v>443</v>
      </c>
      <c r="C235" s="17" t="s">
        <v>38</v>
      </c>
      <c r="D235" s="17" t="s">
        <v>477</v>
      </c>
      <c r="E235" s="17" t="s">
        <v>480</v>
      </c>
      <c r="F235" s="18">
        <v>27904</v>
      </c>
      <c r="G235" s="18">
        <v>29757</v>
      </c>
      <c r="H235" s="19"/>
      <c r="I235" s="248">
        <v>403</v>
      </c>
      <c r="J235" s="249">
        <v>419</v>
      </c>
      <c r="K235" s="20">
        <v>16</v>
      </c>
      <c r="L235" s="21"/>
      <c r="M235" s="517">
        <v>1965454.06</v>
      </c>
      <c r="N235" s="517">
        <v>145015.1686</v>
      </c>
      <c r="O235" s="518">
        <v>2110469.2286</v>
      </c>
      <c r="P235" s="519">
        <v>5167.6556540942929</v>
      </c>
      <c r="Q235" s="37"/>
      <c r="R235" s="531">
        <v>2234043.5720744771</v>
      </c>
      <c r="S235" s="532">
        <v>123574.34347447706</v>
      </c>
      <c r="T235" s="533">
        <v>0.058553018352440651</v>
      </c>
      <c r="U235" s="534">
        <v>5260.8271409892059</v>
      </c>
      <c r="V235" s="533">
        <v>0.018029739814628309</v>
      </c>
      <c r="W235" s="221"/>
    </row>
    <row r="236" spans="1:23" ht="15">
      <c r="A236" s="16">
        <v>8732034</v>
      </c>
      <c r="B236" s="17" t="s">
        <v>444</v>
      </c>
      <c r="C236" s="17" t="s">
        <v>38</v>
      </c>
      <c r="D236" s="17" t="s">
        <v>477</v>
      </c>
      <c r="E236" s="17" t="s">
        <v>478</v>
      </c>
      <c r="F236" s="18">
        <v>27392</v>
      </c>
      <c r="G236" s="18">
        <v>12413.66</v>
      </c>
      <c r="H236" s="19"/>
      <c r="I236" s="248">
        <v>621</v>
      </c>
      <c r="J236" s="249">
        <v>624</v>
      </c>
      <c r="K236" s="20">
        <v>3</v>
      </c>
      <c r="L236" s="21"/>
      <c r="M236" s="517">
        <v>2890202</v>
      </c>
      <c r="N236" s="517">
        <v>187515.1071</v>
      </c>
      <c r="O236" s="518">
        <v>3077717.1071</v>
      </c>
      <c r="P236" s="519">
        <v>4911.9566942028987</v>
      </c>
      <c r="Q236" s="37"/>
      <c r="R236" s="531">
        <v>3104333.66</v>
      </c>
      <c r="S236" s="532">
        <v>26616.55290000001</v>
      </c>
      <c r="T236" s="533">
        <v>0.0086481479531039934</v>
      </c>
      <c r="U236" s="534">
        <v>4955</v>
      </c>
      <c r="V236" s="533">
        <v>0.0087629652451743124</v>
      </c>
      <c r="W236" s="221"/>
    </row>
    <row r="237" spans="1:23" ht="15">
      <c r="A237" s="16">
        <v>8732226</v>
      </c>
      <c r="B237" s="17" t="s">
        <v>445</v>
      </c>
      <c r="C237" s="17" t="s">
        <v>38</v>
      </c>
      <c r="D237" s="17" t="s">
        <v>472</v>
      </c>
      <c r="E237" s="17" t="s">
        <v>473</v>
      </c>
      <c r="F237" s="18">
        <v>4659.2</v>
      </c>
      <c r="G237" s="18">
        <v>4540.9</v>
      </c>
      <c r="H237" s="19"/>
      <c r="I237" s="248">
        <v>203</v>
      </c>
      <c r="J237" s="249">
        <v>200</v>
      </c>
      <c r="K237" s="20">
        <v>-3</v>
      </c>
      <c r="L237" s="21"/>
      <c r="M237" s="517">
        <v>989238.08</v>
      </c>
      <c r="N237" s="517">
        <v>72623.1036</v>
      </c>
      <c r="O237" s="518">
        <v>1061861.1835999999</v>
      </c>
      <c r="P237" s="519">
        <v>5207.8915448275857</v>
      </c>
      <c r="Q237" s="37"/>
      <c r="R237" s="531">
        <v>1073941.5083698081</v>
      </c>
      <c r="S237" s="532">
        <v>12080.324769808212</v>
      </c>
      <c r="T237" s="533">
        <v>0.011376557460036921</v>
      </c>
      <c r="U237" s="534">
        <v>5347.0030418490405</v>
      </c>
      <c r="V237" s="533">
        <v>0.026711673202875874</v>
      </c>
      <c r="W237" s="221"/>
    </row>
    <row r="238" spans="1:23" ht="15">
      <c r="A238" s="16">
        <v>8732256</v>
      </c>
      <c r="B238" s="17" t="s">
        <v>447</v>
      </c>
      <c r="C238" s="17" t="s">
        <v>38</v>
      </c>
      <c r="D238" s="17" t="s">
        <v>472</v>
      </c>
      <c r="E238" s="17" t="s">
        <v>473</v>
      </c>
      <c r="F238" s="18">
        <v>6604.8</v>
      </c>
      <c r="G238" s="18">
        <v>7043.4</v>
      </c>
      <c r="H238" s="19"/>
      <c r="I238" s="248">
        <v>325</v>
      </c>
      <c r="J238" s="249">
        <v>315</v>
      </c>
      <c r="K238" s="20">
        <v>-10</v>
      </c>
      <c r="L238" s="21"/>
      <c r="M238" s="517">
        <v>1556905.22</v>
      </c>
      <c r="N238" s="517">
        <v>117773.9049</v>
      </c>
      <c r="O238" s="518">
        <v>1674679.1249</v>
      </c>
      <c r="P238" s="519">
        <v>5132.5363843076921</v>
      </c>
      <c r="Q238" s="37"/>
      <c r="R238" s="531">
        <v>1631355.374448841</v>
      </c>
      <c r="S238" s="532">
        <v>-43323.750451158965</v>
      </c>
      <c r="T238" s="533">
        <v>-0.025869881463857117</v>
      </c>
      <c r="U238" s="534">
        <v>5156.5459506312418</v>
      </c>
      <c r="V238" s="533">
        <v>0.0046779144901840366</v>
      </c>
      <c r="W238" s="221"/>
    </row>
    <row r="239" spans="1:23" ht="15">
      <c r="A239" s="16">
        <v>8732048</v>
      </c>
      <c r="B239" s="17" t="s">
        <v>448</v>
      </c>
      <c r="C239" s="17" t="s">
        <v>38</v>
      </c>
      <c r="D239" s="17" t="s">
        <v>479</v>
      </c>
      <c r="E239" s="17" t="s">
        <v>483</v>
      </c>
      <c r="F239" s="18">
        <v>118614.6</v>
      </c>
      <c r="G239" s="18">
        <v>103740</v>
      </c>
      <c r="H239" s="19"/>
      <c r="I239" s="248">
        <v>517</v>
      </c>
      <c r="J239" s="249">
        <v>525</v>
      </c>
      <c r="K239" s="20">
        <v>8</v>
      </c>
      <c r="L239" s="21"/>
      <c r="M239" s="517">
        <v>2501984.6</v>
      </c>
      <c r="N239" s="517">
        <v>170790.1486</v>
      </c>
      <c r="O239" s="518">
        <v>2672774.7486</v>
      </c>
      <c r="P239" s="519">
        <v>4940.3484499032884</v>
      </c>
      <c r="Q239" s="37"/>
      <c r="R239" s="531">
        <v>2705115</v>
      </c>
      <c r="S239" s="532">
        <v>32340.25139999995</v>
      </c>
      <c r="T239" s="533">
        <v>0.012099879130083738</v>
      </c>
      <c r="U239" s="534">
        <v>4955</v>
      </c>
      <c r="V239" s="533">
        <v>0.002965691640029649</v>
      </c>
      <c r="W239" s="221"/>
    </row>
    <row r="240" spans="1:23" ht="15">
      <c r="A240" s="16">
        <v>8732232</v>
      </c>
      <c r="B240" s="17" t="s">
        <v>449</v>
      </c>
      <c r="C240" s="17" t="s">
        <v>38</v>
      </c>
      <c r="D240" s="17" t="s">
        <v>472</v>
      </c>
      <c r="E240" s="17" t="s">
        <v>474</v>
      </c>
      <c r="F240" s="18">
        <v>25948</v>
      </c>
      <c r="G240" s="18">
        <v>23078.75</v>
      </c>
      <c r="H240" s="19"/>
      <c r="I240" s="248">
        <v>248</v>
      </c>
      <c r="J240" s="249">
        <v>231</v>
      </c>
      <c r="K240" s="20">
        <v>-17</v>
      </c>
      <c r="L240" s="21"/>
      <c r="M240" s="517">
        <v>1196310.15</v>
      </c>
      <c r="N240" s="517">
        <v>88911.3182</v>
      </c>
      <c r="O240" s="518">
        <v>1285221.4682</v>
      </c>
      <c r="P240" s="519">
        <v>5077.7155975806454</v>
      </c>
      <c r="Q240" s="37"/>
      <c r="R240" s="531">
        <v>1230448.0426164283</v>
      </c>
      <c r="S240" s="532">
        <v>-54773.425583571661</v>
      </c>
      <c r="T240" s="533">
        <v>-0.042617888775452729</v>
      </c>
      <c r="U240" s="534">
        <v>5226.7068944434131</v>
      </c>
      <c r="V240" s="533">
        <v>0.029342190203357765</v>
      </c>
      <c r="W240" s="221"/>
    </row>
    <row r="241" spans="1:23" ht="15">
      <c r="A241" s="16">
        <v>8732079</v>
      </c>
      <c r="B241" s="17" t="s">
        <v>450</v>
      </c>
      <c r="C241" s="17" t="s">
        <v>38</v>
      </c>
      <c r="D241" s="17" t="s">
        <v>475</v>
      </c>
      <c r="E241" s="17" t="s">
        <v>476</v>
      </c>
      <c r="F241" s="30">
        <v>62495.899368680286</v>
      </c>
      <c r="G241" s="18">
        <v>63587.670651072032</v>
      </c>
      <c r="H241" s="19"/>
      <c r="I241" s="248">
        <v>771</v>
      </c>
      <c r="J241" s="249">
        <v>751</v>
      </c>
      <c r="K241" s="20">
        <v>-20</v>
      </c>
      <c r="L241" s="21"/>
      <c r="M241" s="517">
        <v>3699432.47</v>
      </c>
      <c r="N241" s="517">
        <v>277461.0319</v>
      </c>
      <c r="O241" s="518">
        <v>3976893.5019</v>
      </c>
      <c r="P241" s="519">
        <v>5077.0396919991181</v>
      </c>
      <c r="Q241" s="37"/>
      <c r="R241" s="531">
        <v>3969289.5807373119</v>
      </c>
      <c r="S241" s="532">
        <v>-7603.9211626881734</v>
      </c>
      <c r="T241" s="533">
        <v>-0.0019120253431617732</v>
      </c>
      <c r="U241" s="534">
        <v>5200.66832235185</v>
      </c>
      <c r="V241" s="533">
        <v>0.024350534534437061</v>
      </c>
      <c r="W241" s="221"/>
    </row>
    <row r="242" spans="1:23" ht="15">
      <c r="A242" s="16">
        <v>8733392</v>
      </c>
      <c r="B242" s="17" t="s">
        <v>451</v>
      </c>
      <c r="C242" s="17" t="s">
        <v>38</v>
      </c>
      <c r="D242" s="17" t="s">
        <v>472</v>
      </c>
      <c r="E242" s="17" t="s">
        <v>474</v>
      </c>
      <c r="F242" s="18">
        <v>6860.7999999999984</v>
      </c>
      <c r="G242" s="18">
        <v>7480.2</v>
      </c>
      <c r="H242" s="19"/>
      <c r="I242" s="248">
        <v>301</v>
      </c>
      <c r="J242" s="249">
        <v>293</v>
      </c>
      <c r="K242" s="20">
        <v>-8</v>
      </c>
      <c r="L242" s="21"/>
      <c r="M242" s="517">
        <v>1415971.98</v>
      </c>
      <c r="N242" s="517">
        <v>102853.6814</v>
      </c>
      <c r="O242" s="518">
        <v>1518825.6614</v>
      </c>
      <c r="P242" s="519">
        <v>5023.1390744186047</v>
      </c>
      <c r="Q242" s="37"/>
      <c r="R242" s="531">
        <v>1509851.4745975325</v>
      </c>
      <c r="S242" s="532">
        <v>-8974.1868024675641</v>
      </c>
      <c r="T242" s="533">
        <v>-0.0059086352242662754</v>
      </c>
      <c r="U242" s="534">
        <v>5127.5470122782681</v>
      </c>
      <c r="V242" s="533">
        <v>0.020785396604163894</v>
      </c>
      <c r="W242" s="221"/>
    </row>
    <row r="243" spans="1:23" ht="15">
      <c r="A243" s="16">
        <v>8733054</v>
      </c>
      <c r="B243" s="17" t="s">
        <v>172</v>
      </c>
      <c r="C243" s="17" t="s">
        <v>38</v>
      </c>
      <c r="D243" s="17" t="s">
        <v>482</v>
      </c>
      <c r="E243" s="17" t="s">
        <v>483</v>
      </c>
      <c r="F243" s="18">
        <v>14364.96</v>
      </c>
      <c r="G243" s="18">
        <v>12849.25</v>
      </c>
      <c r="H243" s="19"/>
      <c r="I243" s="248">
        <v>110</v>
      </c>
      <c r="J243" s="249">
        <v>103</v>
      </c>
      <c r="K243" s="20">
        <v>-7</v>
      </c>
      <c r="L243" s="21"/>
      <c r="M243" s="517">
        <v>660570.98</v>
      </c>
      <c r="N243" s="517">
        <v>44674.5377</v>
      </c>
      <c r="O243" s="518">
        <v>705245.5177</v>
      </c>
      <c r="P243" s="519">
        <v>6280.7323427272731</v>
      </c>
      <c r="Q243" s="37"/>
      <c r="R243" s="531">
        <v>704206.51045743539</v>
      </c>
      <c r="S243" s="532">
        <v>-1039.0072425645776</v>
      </c>
      <c r="T243" s="533">
        <v>-0.0014732560739316241</v>
      </c>
      <c r="U243" s="534">
        <v>6712.206412208111</v>
      </c>
      <c r="V243" s="533">
        <v>0.068698050790280865</v>
      </c>
      <c r="W243" s="221"/>
    </row>
    <row r="244" spans="1:23" ht="15">
      <c r="A244" s="16">
        <v>8732027</v>
      </c>
      <c r="B244" s="17" t="s">
        <v>452</v>
      </c>
      <c r="C244" s="17" t="s">
        <v>38</v>
      </c>
      <c r="D244" s="17" t="s">
        <v>472</v>
      </c>
      <c r="E244" s="17" t="s">
        <v>473</v>
      </c>
      <c r="F244" s="18">
        <v>6195.2</v>
      </c>
      <c r="G244" s="18">
        <v>6606.6</v>
      </c>
      <c r="H244" s="19"/>
      <c r="I244" s="248">
        <v>210</v>
      </c>
      <c r="J244" s="249">
        <v>207</v>
      </c>
      <c r="K244" s="20">
        <v>-3</v>
      </c>
      <c r="L244" s="21"/>
      <c r="M244" s="517">
        <v>1052733.04</v>
      </c>
      <c r="N244" s="517">
        <v>79453.9394</v>
      </c>
      <c r="O244" s="518">
        <v>1132186.9794</v>
      </c>
      <c r="P244" s="519">
        <v>5361.8656161904764</v>
      </c>
      <c r="Q244" s="37"/>
      <c r="R244" s="531">
        <v>1131373.610305974</v>
      </c>
      <c r="S244" s="532">
        <v>-813.36909402604215</v>
      </c>
      <c r="T244" s="533">
        <v>-0.00071840527123628048</v>
      </c>
      <c r="U244" s="534">
        <v>5433.657054618232</v>
      </c>
      <c r="V244" s="533">
        <v>0.013389264775860289</v>
      </c>
      <c r="W244" s="221"/>
    </row>
    <row r="245" spans="1:23" ht="15">
      <c r="A245" s="16">
        <v>8733032</v>
      </c>
      <c r="B245" s="17" t="s">
        <v>453</v>
      </c>
      <c r="C245" s="17" t="s">
        <v>38</v>
      </c>
      <c r="D245" s="17" t="s">
        <v>479</v>
      </c>
      <c r="E245" s="17" t="s">
        <v>480</v>
      </c>
      <c r="F245" s="18">
        <v>24993.66</v>
      </c>
      <c r="G245" s="18">
        <v>22205.5</v>
      </c>
      <c r="H245" s="19"/>
      <c r="I245" s="248">
        <v>185</v>
      </c>
      <c r="J245" s="249">
        <v>184</v>
      </c>
      <c r="K245" s="20">
        <v>-1</v>
      </c>
      <c r="L245" s="21"/>
      <c r="M245" s="517">
        <v>901810.24</v>
      </c>
      <c r="N245" s="517">
        <v>64738.4079</v>
      </c>
      <c r="O245" s="518">
        <v>966548.6479</v>
      </c>
      <c r="P245" s="519">
        <v>5089.4864210810811</v>
      </c>
      <c r="Q245" s="37"/>
      <c r="R245" s="531">
        <v>981050.00319586066</v>
      </c>
      <c r="S245" s="532">
        <v>14501.355295860674</v>
      </c>
      <c r="T245" s="533">
        <v>0.015003233750693734</v>
      </c>
      <c r="U245" s="534">
        <v>5211.1114304122866</v>
      </c>
      <c r="V245" s="533">
        <v>0.0238973050065375</v>
      </c>
      <c r="W245" s="221"/>
    </row>
    <row r="246" spans="1:23" ht="15">
      <c r="A246" s="16">
        <v>8732054</v>
      </c>
      <c r="B246" s="17" t="s">
        <v>454</v>
      </c>
      <c r="C246" s="17" t="s">
        <v>38</v>
      </c>
      <c r="D246" s="17" t="s">
        <v>479</v>
      </c>
      <c r="E246" s="17" t="s">
        <v>483</v>
      </c>
      <c r="F246" s="18">
        <v>47360</v>
      </c>
      <c r="G246" s="18">
        <v>44772</v>
      </c>
      <c r="H246" s="19"/>
      <c r="I246" s="248">
        <v>337</v>
      </c>
      <c r="J246" s="249">
        <v>341</v>
      </c>
      <c r="K246" s="20">
        <v>4</v>
      </c>
      <c r="L246" s="21"/>
      <c r="M246" s="517">
        <v>1638757.55</v>
      </c>
      <c r="N246" s="517">
        <v>118386.9676</v>
      </c>
      <c r="O246" s="518">
        <v>1757144.5176000001</v>
      </c>
      <c r="P246" s="519">
        <v>5073.544562611276</v>
      </c>
      <c r="Q246" s="37"/>
      <c r="R246" s="531">
        <v>1814583.2676604423</v>
      </c>
      <c r="S246" s="532">
        <v>57438.750060442137</v>
      </c>
      <c r="T246" s="533">
        <v>0.03268868865657959</v>
      </c>
      <c r="U246" s="534">
        <v>5190.0623685056962</v>
      </c>
      <c r="V246" s="533">
        <v>0.022965759826587648</v>
      </c>
      <c r="W246" s="221"/>
    </row>
    <row r="247" spans="1:23" ht="15">
      <c r="A247" s="16">
        <v>8732005</v>
      </c>
      <c r="B247" s="17" t="s">
        <v>455</v>
      </c>
      <c r="C247" s="17" t="s">
        <v>38</v>
      </c>
      <c r="D247" s="17" t="s">
        <v>472</v>
      </c>
      <c r="E247" s="17" t="s">
        <v>474</v>
      </c>
      <c r="F247" s="18">
        <v>5171.2</v>
      </c>
      <c r="G247" s="18">
        <v>5039.9</v>
      </c>
      <c r="H247" s="19"/>
      <c r="I247" s="248">
        <v>234</v>
      </c>
      <c r="J247" s="249">
        <v>200</v>
      </c>
      <c r="K247" s="20">
        <v>-34</v>
      </c>
      <c r="L247" s="21"/>
      <c r="M247" s="517">
        <v>1231879.27</v>
      </c>
      <c r="N247" s="517">
        <v>96026.8989</v>
      </c>
      <c r="O247" s="518">
        <v>1327906.1689</v>
      </c>
      <c r="P247" s="519">
        <v>5652.7135423076925</v>
      </c>
      <c r="Q247" s="37"/>
      <c r="R247" s="531">
        <v>1167338.2778882007</v>
      </c>
      <c r="S247" s="532">
        <v>-160567.89101179922</v>
      </c>
      <c r="T247" s="533">
        <v>-0.12091810006787539</v>
      </c>
      <c r="U247" s="534">
        <v>5811.4918894410039</v>
      </c>
      <c r="V247" s="533">
        <v>0.028088871998366103</v>
      </c>
      <c r="W247" s="221"/>
    </row>
    <row r="248" spans="1:23" ht="15">
      <c r="A248" s="16">
        <v>8732073</v>
      </c>
      <c r="B248" s="17" t="s">
        <v>456</v>
      </c>
      <c r="C248" s="17" t="s">
        <v>38</v>
      </c>
      <c r="D248" s="17" t="s">
        <v>472</v>
      </c>
      <c r="E248" s="17" t="s">
        <v>474</v>
      </c>
      <c r="F248" s="18">
        <v>30208</v>
      </c>
      <c r="G248" s="18">
        <v>22571.32</v>
      </c>
      <c r="H248" s="19"/>
      <c r="I248" s="248">
        <v>161</v>
      </c>
      <c r="J248" s="249">
        <v>263</v>
      </c>
      <c r="K248" s="20">
        <v>102</v>
      </c>
      <c r="L248" s="21"/>
      <c r="M248" s="517">
        <v>1096571.78</v>
      </c>
      <c r="N248" s="517">
        <v>64587.8726</v>
      </c>
      <c r="O248" s="518">
        <v>1161159.6526000001</v>
      </c>
      <c r="P248" s="519">
        <v>7024.5444260869572</v>
      </c>
      <c r="Q248" s="37"/>
      <c r="R248" s="531">
        <v>1778137.0314934377</v>
      </c>
      <c r="S248" s="532">
        <v>616977.37889343756</v>
      </c>
      <c r="T248" s="533">
        <v>0.53134586403509476</v>
      </c>
      <c r="U248" s="534">
        <v>6675.1547965529944</v>
      </c>
      <c r="V248" s="533">
        <v>-0.049738404135710089</v>
      </c>
      <c r="W248" s="250" t="s">
        <v>657</v>
      </c>
    </row>
    <row r="249" spans="1:23" ht="15">
      <c r="A249" s="16">
        <v>8734017</v>
      </c>
      <c r="B249" s="17" t="s">
        <v>626</v>
      </c>
      <c r="C249" s="17" t="s">
        <v>39</v>
      </c>
      <c r="D249" s="17" t="s">
        <v>475</v>
      </c>
      <c r="E249" s="17" t="s">
        <v>476</v>
      </c>
      <c r="F249" s="18">
        <v>0</v>
      </c>
      <c r="G249" s="18">
        <v>0</v>
      </c>
      <c r="H249" s="19"/>
      <c r="I249" s="248">
        <v>52.5</v>
      </c>
      <c r="J249" s="249">
        <v>171</v>
      </c>
      <c r="K249" s="20">
        <v>118.5</v>
      </c>
      <c r="L249" s="21"/>
      <c r="M249" s="517">
        <v>451718.44</v>
      </c>
      <c r="N249" s="517">
        <v>32895.2183</v>
      </c>
      <c r="O249" s="518">
        <v>484613.6583</v>
      </c>
      <c r="P249" s="519">
        <v>9230.7363485714286</v>
      </c>
      <c r="Q249" s="37"/>
      <c r="R249" s="531">
        <v>1434400.9798069173</v>
      </c>
      <c r="S249" s="532">
        <v>949787.32150691724</v>
      </c>
      <c r="T249" s="533">
        <v>1.9598855815139893</v>
      </c>
      <c r="U249" s="534">
        <v>8388.3098234322642</v>
      </c>
      <c r="V249" s="533">
        <v>-0.091263198657985753</v>
      </c>
      <c r="W249" s="250" t="s">
        <v>657</v>
      </c>
    </row>
    <row r="250" spans="1:23" ht="15">
      <c r="A250" s="16">
        <v>8732040</v>
      </c>
      <c r="B250" s="17" t="s">
        <v>458</v>
      </c>
      <c r="C250" s="17" t="s">
        <v>38</v>
      </c>
      <c r="D250" s="17" t="s">
        <v>475</v>
      </c>
      <c r="E250" s="17" t="s">
        <v>476</v>
      </c>
      <c r="F250" s="18">
        <v>5273.6</v>
      </c>
      <c r="G250" s="18">
        <v>5139.6506</v>
      </c>
      <c r="H250" s="19"/>
      <c r="I250" s="248">
        <v>188</v>
      </c>
      <c r="J250" s="249">
        <v>177</v>
      </c>
      <c r="K250" s="20">
        <v>-11</v>
      </c>
      <c r="L250" s="21"/>
      <c r="M250" s="517">
        <v>1065806.37</v>
      </c>
      <c r="N250" s="517">
        <v>80887.7968</v>
      </c>
      <c r="O250" s="518">
        <v>1146694.1668</v>
      </c>
      <c r="P250" s="519">
        <v>6071.3859936170211</v>
      </c>
      <c r="Q250" s="37"/>
      <c r="R250" s="531">
        <v>1094305.791650174</v>
      </c>
      <c r="S250" s="532">
        <v>-52388.375149826054</v>
      </c>
      <c r="T250" s="533">
        <v>-0.045686440784836871</v>
      </c>
      <c r="U250" s="534">
        <v>6153.481022882338</v>
      </c>
      <c r="V250" s="533">
        <v>0.013521629056631422</v>
      </c>
      <c r="W250" s="221"/>
    </row>
    <row r="251" spans="1:23" ht="15">
      <c r="A251" s="16">
        <v>8734055</v>
      </c>
      <c r="B251" s="17" t="s">
        <v>459</v>
      </c>
      <c r="C251" s="17" t="s">
        <v>39</v>
      </c>
      <c r="D251" s="17" t="s">
        <v>482</v>
      </c>
      <c r="E251" s="17" t="s">
        <v>483</v>
      </c>
      <c r="F251" s="18">
        <v>24576</v>
      </c>
      <c r="G251" s="18">
        <v>26208</v>
      </c>
      <c r="H251" s="19"/>
      <c r="I251" s="248">
        <v>748</v>
      </c>
      <c r="J251" s="249">
        <v>757</v>
      </c>
      <c r="K251" s="20">
        <v>9</v>
      </c>
      <c r="L251" s="21"/>
      <c r="M251" s="517">
        <v>4775250.02</v>
      </c>
      <c r="N251" s="517">
        <v>370116.5926</v>
      </c>
      <c r="O251" s="518">
        <v>5145366.6126</v>
      </c>
      <c r="P251" s="519">
        <v>6845.9767548128339</v>
      </c>
      <c r="Q251" s="37"/>
      <c r="R251" s="531">
        <v>5242273.7911818465</v>
      </c>
      <c r="S251" s="532">
        <v>96907.178581846878</v>
      </c>
      <c r="T251" s="533">
        <v>0.018833872467812127</v>
      </c>
      <c r="U251" s="534">
        <v>6890.4435814819635</v>
      </c>
      <c r="V251" s="533">
        <v>0.0064953224735781858</v>
      </c>
      <c r="W251" s="221"/>
    </row>
    <row r="252" spans="1:23" ht="15">
      <c r="A252" s="16">
        <v>8732240</v>
      </c>
      <c r="B252" s="17" t="s">
        <v>460</v>
      </c>
      <c r="C252" s="17" t="s">
        <v>38</v>
      </c>
      <c r="D252" s="17" t="s">
        <v>472</v>
      </c>
      <c r="E252" s="17" t="s">
        <v>473</v>
      </c>
      <c r="F252" s="18">
        <v>19473.48</v>
      </c>
      <c r="G252" s="18">
        <v>17340.25</v>
      </c>
      <c r="H252" s="19"/>
      <c r="I252" s="248">
        <v>153</v>
      </c>
      <c r="J252" s="249">
        <v>130</v>
      </c>
      <c r="K252" s="20">
        <v>-23</v>
      </c>
      <c r="L252" s="21"/>
      <c r="M252" s="517">
        <v>796737.91</v>
      </c>
      <c r="N252" s="517">
        <v>57358.349</v>
      </c>
      <c r="O252" s="518">
        <v>854096.25900000008</v>
      </c>
      <c r="P252" s="519">
        <v>5455.0508431372555</v>
      </c>
      <c r="Q252" s="37"/>
      <c r="R252" s="531">
        <v>748300.44264752034</v>
      </c>
      <c r="S252" s="532">
        <v>-105795.81635247974</v>
      </c>
      <c r="T252" s="533">
        <v>-0.12386872701719646</v>
      </c>
      <c r="U252" s="534">
        <v>5622.770712673233</v>
      </c>
      <c r="V252" s="533">
        <v>0.030745794009780506</v>
      </c>
      <c r="W252" s="221"/>
    </row>
    <row r="253" spans="1:23" ht="15">
      <c r="A253" s="16">
        <v>8732254</v>
      </c>
      <c r="B253" s="17" t="s">
        <v>461</v>
      </c>
      <c r="C253" s="17" t="s">
        <v>38</v>
      </c>
      <c r="D253" s="17" t="s">
        <v>472</v>
      </c>
      <c r="E253" s="17" t="s">
        <v>473</v>
      </c>
      <c r="F253" s="18">
        <v>19211.5</v>
      </c>
      <c r="G253" s="18">
        <v>18463</v>
      </c>
      <c r="H253" s="19"/>
      <c r="I253" s="248">
        <v>151</v>
      </c>
      <c r="J253" s="249">
        <v>155</v>
      </c>
      <c r="K253" s="20">
        <v>4</v>
      </c>
      <c r="L253" s="21"/>
      <c r="M253" s="517">
        <v>807817.19</v>
      </c>
      <c r="N253" s="517">
        <v>58476.0484</v>
      </c>
      <c r="O253" s="518">
        <v>866293.23839999991</v>
      </c>
      <c r="P253" s="519">
        <v>5609.8128370860923</v>
      </c>
      <c r="Q253" s="37"/>
      <c r="R253" s="531">
        <v>884141.83805808157</v>
      </c>
      <c r="S253" s="532">
        <v>17848.599658081657</v>
      </c>
      <c r="T253" s="533">
        <v>0.020603415641390812</v>
      </c>
      <c r="U253" s="534">
        <v>5585.0247616650422</v>
      </c>
      <c r="V253" s="533">
        <v>-0.0044186991867496486</v>
      </c>
      <c r="W253" s="221"/>
    </row>
    <row r="254" spans="6:22">
      <c r="F254" s="24"/>
      <c r="G254" s="24"/>
      <c r="H254" s="25"/>
      <c r="I254" s="251" t="s">
        <v>99</v>
      </c>
      <c r="J254" s="251" t="s">
        <v>99</v>
      </c>
      <c r="K254" s="26"/>
      <c r="L254" s="27"/>
      <c r="M254" s="520"/>
      <c r="N254" s="520"/>
      <c r="O254" s="520"/>
      <c r="P254" s="520"/>
      <c r="Q254" s="29"/>
      <c r="R254" s="535"/>
      <c r="S254" s="536"/>
      <c r="T254" s="536"/>
      <c r="U254" s="535"/>
      <c r="V254" s="535"/>
    </row>
    <row r="255" spans="2:22" customHeight="1">
      <c r="B255" s="32" t="s">
        <v>38</v>
      </c>
      <c r="C255" s="32"/>
      <c r="D255" s="32"/>
      <c r="E255" s="32"/>
      <c r="F255" s="33"/>
      <c r="G255" s="33"/>
      <c r="H255" s="34"/>
      <c r="I255" s="252">
        <v>50464</v>
      </c>
      <c r="J255" s="252">
        <v>49876.083333333328</v>
      </c>
      <c r="K255" s="35">
        <v>-587.91666666666674</v>
      </c>
      <c r="L255" s="36"/>
      <c r="M255" s="518">
        <v>254741844.60000008</v>
      </c>
      <c r="N255" s="518">
        <v>18159005.443500005</v>
      </c>
      <c r="O255" s="518">
        <v>272900850.04350007</v>
      </c>
      <c r="P255" s="518"/>
      <c r="Q255" s="37"/>
      <c r="R255" s="531">
        <v>272640598.53721929</v>
      </c>
      <c r="S255" s="537">
        <v>-260251.50628066191</v>
      </c>
      <c r="T255" s="530">
        <v>-0.00095364857324254629</v>
      </c>
      <c r="U255" s="531"/>
      <c r="V255" s="538"/>
    </row>
    <row r="256" spans="2:22" ht="15.75" customHeight="1">
      <c r="B256" s="32" t="s">
        <v>39</v>
      </c>
      <c r="C256" s="32"/>
      <c r="D256" s="32"/>
      <c r="E256" s="32"/>
      <c r="F256" s="33"/>
      <c r="G256" s="33"/>
      <c r="H256" s="34"/>
      <c r="I256" s="252">
        <v>34592.5</v>
      </c>
      <c r="J256" s="252">
        <v>35043.916666666672</v>
      </c>
      <c r="K256" s="35">
        <v>451.41666666666663</v>
      </c>
      <c r="L256" s="36"/>
      <c r="M256" s="518">
        <v>219043318.44</v>
      </c>
      <c r="N256" s="518">
        <v>16619724.131000001</v>
      </c>
      <c r="O256" s="518">
        <v>235663042.57099998</v>
      </c>
      <c r="P256" s="518"/>
      <c r="Q256" s="37"/>
      <c r="R256" s="531">
        <v>241658357.46278086</v>
      </c>
      <c r="S256" s="537">
        <v>5995314.8917808486</v>
      </c>
      <c r="T256" s="530">
        <v>0.025440199813997543</v>
      </c>
      <c r="U256" s="531"/>
      <c r="V256" s="538"/>
    </row>
    <row r="257" spans="2:20" ht="17.25" customHeight="1">
      <c r="B257" s="8"/>
      <c r="C257" s="8"/>
      <c r="D257" s="8"/>
      <c r="E257" s="8"/>
      <c r="F257" s="8"/>
      <c r="G257" s="8"/>
      <c r="H257" s="31"/>
      <c r="I257" s="8" t="s">
        <v>99</v>
      </c>
      <c r="J257" s="8" t="s">
        <v>99</v>
      </c>
      <c r="K257" s="8"/>
      <c r="L257" s="31"/>
      <c r="M257" s="31"/>
      <c r="N257" s="31"/>
      <c r="O257" s="31"/>
      <c r="P257" s="31"/>
      <c r="Q257" s="31"/>
      <c r="R257" s="31"/>
      <c r="S257" s="8"/>
      <c r="T257" s="8"/>
    </row>
    <row r="258" spans="2:22" ht="15">
      <c r="B258" s="39"/>
      <c r="C258" s="39"/>
      <c r="D258" s="39"/>
      <c r="E258" s="39"/>
      <c r="F258" s="498"/>
      <c r="G258" s="498"/>
      <c r="H258" s="498"/>
      <c r="I258" s="498"/>
      <c r="J258" s="498"/>
      <c r="K258" s="498"/>
      <c r="L258" s="498"/>
      <c r="M258" s="498"/>
      <c r="N258" s="498"/>
      <c r="O258" s="498"/>
      <c r="P258" s="498"/>
      <c r="Q258" s="498"/>
      <c r="R258" s="498"/>
      <c r="S258" s="498"/>
      <c r="T258" s="498"/>
      <c r="U258" s="498"/>
      <c r="V258" s="498"/>
    </row>
    <row r="259" spans="8:18" s="8" customFormat="1">
      <c r="H259" s="31"/>
      <c r="I259" s="8" t="s">
        <v>99</v>
      </c>
      <c r="J259" s="8" t="s">
        <v>99</v>
      </c>
      <c r="L259" s="31"/>
      <c r="M259" s="31"/>
      <c r="N259" s="31"/>
      <c r="O259" s="31"/>
      <c r="P259" s="31"/>
      <c r="Q259" s="31"/>
      <c r="R259" s="31"/>
    </row>
    <row r="260" spans="8:18" s="8" customFormat="1">
      <c r="H260" s="31"/>
      <c r="I260" s="8" t="s">
        <v>99</v>
      </c>
      <c r="J260" s="8" t="s">
        <v>99</v>
      </c>
      <c r="L260" s="31"/>
      <c r="M260" s="31"/>
      <c r="N260" s="31"/>
      <c r="O260" s="31"/>
      <c r="P260" s="31"/>
      <c r="Q260" s="31"/>
      <c r="R260" s="31"/>
    </row>
    <row r="261" spans="8:18" s="8" customFormat="1">
      <c r="H261" s="31"/>
      <c r="I261" s="8" t="s">
        <v>99</v>
      </c>
      <c r="J261" s="8" t="s">
        <v>99</v>
      </c>
      <c r="L261" s="31"/>
      <c r="M261" s="31"/>
      <c r="N261" s="31"/>
      <c r="O261" s="31"/>
      <c r="P261" s="31"/>
      <c r="Q261" s="31"/>
      <c r="R261" s="31"/>
    </row>
    <row r="262" spans="8:18" s="8" customFormat="1">
      <c r="H262" s="31"/>
      <c r="I262" s="8" t="s">
        <v>99</v>
      </c>
      <c r="J262" s="8" t="s">
        <v>99</v>
      </c>
      <c r="L262" s="31"/>
      <c r="M262" s="31"/>
      <c r="N262" s="31"/>
      <c r="O262" s="31"/>
      <c r="P262" s="31"/>
      <c r="Q262" s="31"/>
      <c r="R262" s="31"/>
    </row>
    <row r="263" spans="8:18" s="8" customFormat="1">
      <c r="H263" s="31"/>
      <c r="I263" s="8" t="s">
        <v>99</v>
      </c>
      <c r="J263" s="8" t="s">
        <v>99</v>
      </c>
      <c r="L263" s="31"/>
      <c r="M263" s="31"/>
      <c r="N263" s="31"/>
      <c r="O263" s="31"/>
      <c r="P263" s="31"/>
      <c r="Q263" s="31"/>
      <c r="R263" s="31"/>
    </row>
    <row r="264" spans="8:18" s="8" customFormat="1">
      <c r="H264" s="31"/>
      <c r="I264" s="8" t="s">
        <v>99</v>
      </c>
      <c r="J264" s="8" t="s">
        <v>99</v>
      </c>
      <c r="L264" s="31"/>
      <c r="M264" s="31"/>
      <c r="N264" s="31"/>
      <c r="O264" s="31"/>
      <c r="P264" s="31"/>
      <c r="Q264" s="31"/>
      <c r="R264" s="31"/>
    </row>
    <row r="265" spans="8:18" s="8" customFormat="1">
      <c r="H265" s="31"/>
      <c r="I265" s="8" t="s">
        <v>99</v>
      </c>
      <c r="J265" s="8" t="s">
        <v>99</v>
      </c>
      <c r="L265" s="31"/>
      <c r="M265" s="31"/>
      <c r="N265" s="31"/>
      <c r="O265" s="31"/>
      <c r="P265" s="31"/>
      <c r="Q265" s="31"/>
      <c r="R265" s="31"/>
    </row>
    <row r="266" spans="8:18" s="8" customFormat="1">
      <c r="H266" s="31"/>
      <c r="I266" s="8" t="s">
        <v>99</v>
      </c>
      <c r="J266" s="8" t="s">
        <v>99</v>
      </c>
      <c r="L266" s="31"/>
      <c r="M266" s="31"/>
      <c r="N266" s="31"/>
      <c r="O266" s="31"/>
      <c r="P266" s="31"/>
      <c r="Q266" s="31"/>
      <c r="R266" s="31"/>
    </row>
    <row r="267" spans="8:18" s="8" customFormat="1">
      <c r="H267" s="31"/>
      <c r="I267" s="8" t="s">
        <v>99</v>
      </c>
      <c r="J267" s="8" t="s">
        <v>99</v>
      </c>
      <c r="L267" s="31"/>
      <c r="M267" s="31"/>
      <c r="N267" s="31"/>
      <c r="O267" s="31"/>
      <c r="P267" s="31"/>
      <c r="Q267" s="31"/>
      <c r="R267" s="31"/>
    </row>
    <row r="268" spans="8:18" s="8" customFormat="1">
      <c r="H268" s="31"/>
      <c r="I268" s="8" t="s">
        <v>99</v>
      </c>
      <c r="J268" s="8" t="s">
        <v>99</v>
      </c>
      <c r="L268" s="31"/>
      <c r="M268" s="31"/>
      <c r="N268" s="31"/>
      <c r="O268" s="31"/>
      <c r="P268" s="31"/>
      <c r="Q268" s="31"/>
      <c r="R268" s="31"/>
    </row>
    <row r="269" spans="8:18" s="8" customFormat="1">
      <c r="H269" s="31"/>
      <c r="I269" s="8" t="s">
        <v>99</v>
      </c>
      <c r="J269" s="8" t="s">
        <v>99</v>
      </c>
      <c r="L269" s="31"/>
      <c r="M269" s="31"/>
      <c r="N269" s="31"/>
      <c r="O269" s="31"/>
      <c r="P269" s="31"/>
      <c r="Q269" s="31"/>
      <c r="R269" s="31"/>
    </row>
    <row r="270" spans="8:18" s="8" customFormat="1">
      <c r="H270" s="31"/>
      <c r="I270" s="8" t="s">
        <v>99</v>
      </c>
      <c r="J270" s="8" t="s">
        <v>99</v>
      </c>
      <c r="L270" s="31"/>
      <c r="M270" s="31"/>
      <c r="N270" s="31"/>
      <c r="O270" s="31"/>
      <c r="P270" s="31"/>
      <c r="Q270" s="31"/>
      <c r="R270" s="31"/>
    </row>
    <row r="271" spans="8:18" s="8" customFormat="1">
      <c r="H271" s="31"/>
      <c r="I271" s="8" t="s">
        <v>99</v>
      </c>
      <c r="J271" s="8" t="s">
        <v>99</v>
      </c>
      <c r="L271" s="31"/>
      <c r="M271" s="31"/>
      <c r="N271" s="31"/>
      <c r="O271" s="31"/>
      <c r="P271" s="31"/>
      <c r="Q271" s="31"/>
      <c r="R271" s="31"/>
    </row>
    <row r="272" spans="8:18" s="8" customFormat="1">
      <c r="H272" s="31"/>
      <c r="I272" s="8" t="s">
        <v>99</v>
      </c>
      <c r="J272" s="8" t="s">
        <v>99</v>
      </c>
      <c r="L272" s="31"/>
      <c r="M272" s="31"/>
      <c r="N272" s="31"/>
      <c r="O272" s="31"/>
      <c r="P272" s="31"/>
      <c r="Q272" s="31"/>
      <c r="R272" s="31"/>
    </row>
    <row r="273" spans="8:18" s="8" customFormat="1">
      <c r="H273" s="31"/>
      <c r="I273" s="8" t="s">
        <v>99</v>
      </c>
      <c r="J273" s="8" t="s">
        <v>99</v>
      </c>
      <c r="L273" s="31"/>
      <c r="M273" s="31"/>
      <c r="N273" s="31"/>
      <c r="O273" s="31"/>
      <c r="P273" s="31"/>
      <c r="Q273" s="31"/>
      <c r="R273" s="31"/>
    </row>
    <row r="274" spans="8:18" s="8" customFormat="1">
      <c r="H274" s="31"/>
      <c r="I274" s="8" t="s">
        <v>99</v>
      </c>
      <c r="J274" s="8" t="s">
        <v>99</v>
      </c>
      <c r="L274" s="31"/>
      <c r="M274" s="31"/>
      <c r="N274" s="31"/>
      <c r="O274" s="31"/>
      <c r="P274" s="31"/>
      <c r="Q274" s="31"/>
      <c r="R274" s="31"/>
    </row>
    <row r="275" spans="8:18" s="8" customFormat="1">
      <c r="H275" s="31"/>
      <c r="I275" s="8" t="s">
        <v>99</v>
      </c>
      <c r="J275" s="8" t="s">
        <v>99</v>
      </c>
      <c r="L275" s="31"/>
      <c r="M275" s="31"/>
      <c r="N275" s="31"/>
      <c r="O275" s="31"/>
      <c r="P275" s="31"/>
      <c r="Q275" s="31"/>
      <c r="R275" s="31"/>
    </row>
    <row r="276" spans="8:18" s="8" customFormat="1">
      <c r="H276" s="31"/>
      <c r="I276" s="8" t="s">
        <v>99</v>
      </c>
      <c r="J276" s="8" t="s">
        <v>99</v>
      </c>
      <c r="L276" s="31"/>
      <c r="M276" s="31"/>
      <c r="N276" s="31"/>
      <c r="O276" s="31"/>
      <c r="P276" s="31"/>
      <c r="Q276" s="31"/>
      <c r="R276" s="31"/>
    </row>
    <row r="277" spans="8:18" s="8" customFormat="1">
      <c r="H277" s="31"/>
      <c r="I277" s="8" t="s">
        <v>99</v>
      </c>
      <c r="J277" s="8" t="s">
        <v>99</v>
      </c>
      <c r="L277" s="31"/>
      <c r="M277" s="31"/>
      <c r="N277" s="31"/>
      <c r="O277" s="31"/>
      <c r="P277" s="31"/>
      <c r="Q277" s="31"/>
      <c r="R277" s="31"/>
    </row>
    <row r="278" spans="8:18" s="8" customFormat="1">
      <c r="H278" s="31"/>
      <c r="I278" s="8" t="s">
        <v>99</v>
      </c>
      <c r="J278" s="8" t="s">
        <v>99</v>
      </c>
      <c r="L278" s="31"/>
      <c r="M278" s="31"/>
      <c r="N278" s="31"/>
      <c r="O278" s="31"/>
      <c r="P278" s="31"/>
      <c r="Q278" s="31"/>
      <c r="R278" s="31"/>
    </row>
    <row r="279" spans="8:18" s="8" customFormat="1">
      <c r="H279" s="31"/>
      <c r="I279" s="8" t="s">
        <v>99</v>
      </c>
      <c r="J279" s="8" t="s">
        <v>99</v>
      </c>
      <c r="L279" s="31"/>
      <c r="M279" s="31"/>
      <c r="N279" s="31"/>
      <c r="O279" s="31"/>
      <c r="P279" s="31"/>
      <c r="Q279" s="31"/>
      <c r="R279" s="31"/>
    </row>
    <row r="280" spans="8:18" s="8" customFormat="1">
      <c r="H280" s="31"/>
      <c r="L280" s="31"/>
      <c r="M280" s="31"/>
      <c r="N280" s="31"/>
      <c r="O280" s="31"/>
      <c r="P280" s="31"/>
      <c r="Q280" s="31"/>
      <c r="R280" s="31"/>
    </row>
    <row r="281" spans="8:18" s="8" customFormat="1">
      <c r="H281" s="31"/>
      <c r="L281" s="31"/>
      <c r="M281" s="31"/>
      <c r="N281" s="31"/>
      <c r="O281" s="31"/>
      <c r="P281" s="31"/>
      <c r="Q281" s="31"/>
      <c r="R281" s="31"/>
    </row>
    <row r="282" spans="8:18" s="8" customFormat="1">
      <c r="H282" s="31"/>
      <c r="L282" s="31"/>
      <c r="M282" s="31"/>
      <c r="N282" s="31"/>
      <c r="O282" s="31"/>
      <c r="P282" s="31"/>
      <c r="Q282" s="31"/>
      <c r="R282" s="31"/>
    </row>
    <row r="283" spans="8:18" s="8" customFormat="1">
      <c r="H283" s="31"/>
      <c r="L283" s="31"/>
      <c r="M283" s="31"/>
      <c r="N283" s="31"/>
      <c r="O283" s="31"/>
      <c r="P283" s="31"/>
      <c r="Q283" s="31"/>
      <c r="R283" s="31"/>
    </row>
    <row r="284" spans="8:18" s="8" customFormat="1">
      <c r="H284" s="31"/>
      <c r="L284" s="31"/>
      <c r="M284" s="31"/>
      <c r="N284" s="31"/>
      <c r="O284" s="31"/>
      <c r="P284" s="31"/>
      <c r="Q284" s="31"/>
      <c r="R284" s="31"/>
    </row>
    <row r="285" spans="8:18" s="8" customFormat="1">
      <c r="H285" s="31"/>
      <c r="L285" s="31"/>
      <c r="M285" s="31"/>
      <c r="N285" s="31"/>
      <c r="O285" s="31"/>
      <c r="P285" s="31"/>
      <c r="Q285" s="31"/>
      <c r="R285" s="31"/>
    </row>
    <row r="286" spans="8:18" s="8" customFormat="1">
      <c r="H286" s="31"/>
      <c r="L286" s="31"/>
      <c r="M286" s="31"/>
      <c r="N286" s="31"/>
      <c r="O286" s="31"/>
      <c r="P286" s="31"/>
      <c r="Q286" s="31"/>
      <c r="R286" s="31"/>
    </row>
    <row r="287" spans="8:18" s="8" customFormat="1">
      <c r="H287" s="31"/>
      <c r="L287" s="31"/>
      <c r="M287" s="31"/>
      <c r="N287" s="31"/>
      <c r="O287" s="31"/>
      <c r="P287" s="31"/>
      <c r="Q287" s="31"/>
      <c r="R287" s="31"/>
    </row>
    <row r="288" spans="8:18" s="8" customFormat="1">
      <c r="H288" s="31"/>
      <c r="L288" s="31"/>
      <c r="M288" s="31"/>
      <c r="N288" s="31"/>
      <c r="O288" s="31"/>
      <c r="P288" s="31"/>
      <c r="Q288" s="31"/>
      <c r="R288" s="31"/>
    </row>
    <row r="289" spans="8:18" s="8" customFormat="1">
      <c r="H289" s="31"/>
      <c r="L289" s="31"/>
      <c r="M289" s="31"/>
      <c r="N289" s="31"/>
      <c r="O289" s="31"/>
      <c r="P289" s="31"/>
      <c r="Q289" s="31"/>
      <c r="R289" s="31"/>
    </row>
    <row r="290" spans="8:18" s="8" customFormat="1">
      <c r="H290" s="31"/>
      <c r="L290" s="31"/>
      <c r="M290" s="31"/>
      <c r="N290" s="31"/>
      <c r="O290" s="31"/>
      <c r="P290" s="31"/>
      <c r="Q290" s="31"/>
      <c r="R290" s="31"/>
    </row>
    <row r="291" spans="8:18" s="8" customFormat="1">
      <c r="H291" s="31"/>
      <c r="L291" s="31"/>
      <c r="M291" s="31"/>
      <c r="N291" s="31"/>
      <c r="O291" s="31"/>
      <c r="P291" s="31"/>
      <c r="Q291" s="31"/>
      <c r="R291" s="31"/>
    </row>
    <row r="292" spans="8:18" s="8" customFormat="1">
      <c r="H292" s="31"/>
      <c r="L292" s="31"/>
      <c r="M292" s="31"/>
      <c r="N292" s="31"/>
      <c r="O292" s="31"/>
      <c r="P292" s="31"/>
      <c r="Q292" s="31"/>
      <c r="R292" s="31"/>
    </row>
    <row r="293" spans="8:18" s="8" customFormat="1">
      <c r="H293" s="31"/>
      <c r="L293" s="31"/>
      <c r="M293" s="31"/>
      <c r="N293" s="31"/>
      <c r="O293" s="31"/>
      <c r="P293" s="31"/>
      <c r="Q293" s="31"/>
      <c r="R293" s="31"/>
    </row>
    <row r="294" spans="8:18" s="8" customFormat="1">
      <c r="H294" s="31"/>
      <c r="L294" s="31"/>
      <c r="M294" s="31"/>
      <c r="N294" s="31"/>
      <c r="O294" s="31"/>
      <c r="P294" s="31"/>
      <c r="Q294" s="31"/>
      <c r="R294" s="31"/>
    </row>
    <row r="295" spans="8:18" s="8" customFormat="1">
      <c r="H295" s="31"/>
      <c r="L295" s="31"/>
      <c r="M295" s="31"/>
      <c r="N295" s="31"/>
      <c r="O295" s="31"/>
      <c r="P295" s="31"/>
      <c r="Q295" s="31"/>
      <c r="R295" s="31"/>
    </row>
    <row r="296" spans="8:18" s="8" customFormat="1">
      <c r="H296" s="31"/>
      <c r="L296" s="31"/>
      <c r="M296" s="31"/>
      <c r="N296" s="31"/>
      <c r="O296" s="31"/>
      <c r="P296" s="31"/>
      <c r="Q296" s="31"/>
      <c r="R296" s="31"/>
    </row>
    <row r="297" spans="8:18" s="8" customFormat="1">
      <c r="H297" s="31"/>
      <c r="L297" s="31"/>
      <c r="M297" s="31"/>
      <c r="N297" s="31"/>
      <c r="O297" s="31"/>
      <c r="P297" s="31"/>
      <c r="Q297" s="31"/>
      <c r="R297" s="31"/>
    </row>
    <row r="298" spans="8:18" s="8" customFormat="1">
      <c r="H298" s="31"/>
      <c r="L298" s="31"/>
      <c r="M298" s="31"/>
      <c r="N298" s="31"/>
      <c r="O298" s="31"/>
      <c r="P298" s="31"/>
      <c r="Q298" s="31"/>
      <c r="R298" s="31"/>
    </row>
    <row r="299" spans="8:18" s="8" customFormat="1">
      <c r="H299" s="31"/>
      <c r="L299" s="31"/>
      <c r="M299" s="31"/>
      <c r="N299" s="31"/>
      <c r="O299" s="31"/>
      <c r="P299" s="31"/>
      <c r="Q299" s="31"/>
      <c r="R299" s="31"/>
    </row>
    <row r="300" spans="8:18" s="8" customFormat="1">
      <c r="H300" s="31"/>
      <c r="L300" s="31"/>
      <c r="M300" s="31"/>
      <c r="N300" s="31"/>
      <c r="O300" s="31"/>
      <c r="P300" s="31"/>
      <c r="Q300" s="31"/>
      <c r="R300" s="31"/>
    </row>
    <row r="301" spans="8:18" s="8" customFormat="1">
      <c r="H301" s="31"/>
      <c r="L301" s="31"/>
      <c r="M301" s="31"/>
      <c r="N301" s="31"/>
      <c r="O301" s="31"/>
      <c r="P301" s="31"/>
      <c r="Q301" s="31"/>
      <c r="R301" s="31"/>
    </row>
    <row r="302" s="8" customFormat="1"/>
  </sheetData>
  <sheetProtection sheet="1" objects="1" scenarios="1"/>
  <autoFilter ref="A7:Q250"/>
  <mergeCells count="5">
    <mergeCell ref="M5:P5"/>
    <mergeCell ref="R5:V5"/>
    <mergeCell ref="F258:Q258"/>
    <mergeCell ref="S6:T6"/>
    <mergeCell ref="U6:V6"/>
  </mergeCells>
  <pageMargins left="0.70866141732283472" right="0.70866141732283472" top="0.74803149606299213" bottom="0.74803149606299213" header="0.31496062992125984" footer="0.31496062992125984"/>
  <pageSetup paperSize="9" scale="53" fitToHeight="0" orientation="landscape"/>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dimension ref="A1:CB293"/>
  <sheetViews>
    <sheetView topLeftCell="A1" view="normal" workbookViewId="0">
      <pane xSplit="3" ySplit="5" topLeftCell="BP12" activePane="bottomRight" state="frozen"/>
      <selection pane="bottomRight" activeCell="C25" sqref="C25"/>
    </sheetView>
  </sheetViews>
  <sheetFormatPr defaultColWidth="8.7109375" defaultRowHeight="15"/>
  <cols>
    <col min="1" max="1" width="11.140625" style="8" customWidth="1"/>
    <col min="2" max="2" width="14.41796875" style="8" customWidth="1"/>
    <col min="3" max="3" width="56.5703125" style="8" customWidth="1"/>
    <col min="4" max="4" width="15" style="76" bestFit="1" customWidth="1"/>
    <col min="5" max="5" width="14.41796875" style="76" bestFit="1" customWidth="1"/>
    <col min="6" max="6" width="14.7109375" style="76" bestFit="1" customWidth="1"/>
    <col min="7" max="9" width="16.140625" style="76" bestFit="1" customWidth="1"/>
    <col min="10" max="10" width="13.84765625" style="76" bestFit="1" customWidth="1"/>
    <col min="11" max="11" width="16.140625" style="76" bestFit="1" customWidth="1"/>
    <col min="12" max="12" width="15.27734375" style="76" bestFit="1" customWidth="1"/>
    <col min="13" max="13" width="16.140625" style="76" bestFit="1" customWidth="1"/>
    <col min="14" max="15" width="14.84765625" style="76" bestFit="1" customWidth="1"/>
    <col min="16" max="16" width="15.140625" style="76" bestFit="1" customWidth="1"/>
    <col min="17" max="18" width="15" style="76" bestFit="1" customWidth="1"/>
    <col min="19" max="19" width="15.140625" style="76" bestFit="1" customWidth="1"/>
    <col min="20" max="21" width="14.7109375" style="76" bestFit="1" customWidth="1"/>
    <col min="22" max="22" width="15" style="76" bestFit="1" customWidth="1"/>
    <col min="23" max="24" width="14.84765625" style="76" bestFit="1" customWidth="1"/>
    <col min="25" max="25" width="15" style="76" bestFit="1" customWidth="1"/>
    <col min="26" max="26" width="11.7109375" style="76" bestFit="1" customWidth="1"/>
    <col min="27" max="27" width="11.5703125" style="76" bestFit="1" customWidth="1"/>
    <col min="28" max="29" width="15.7109375" style="76" bestFit="1" customWidth="1"/>
    <col min="30" max="31" width="13" style="76" bestFit="1" customWidth="1"/>
    <col min="32" max="32" width="14.7109375" style="76" bestFit="1" customWidth="1"/>
    <col min="33" max="33" width="12.7109375" style="76" bestFit="1" customWidth="1"/>
    <col min="34" max="34" width="12.140625" style="76" hidden="1" customWidth="1"/>
    <col min="35" max="35" width="14.27734375" style="76" bestFit="1" customWidth="1"/>
    <col min="36" max="36" width="11.27734375" style="76" bestFit="1" customWidth="1"/>
    <col min="37" max="37" width="9.5703125" style="76" bestFit="1" customWidth="1"/>
    <col min="38" max="38" width="34.7109375" style="76" hidden="1" customWidth="1"/>
    <col min="39" max="39" width="22.140625" style="76" hidden="1" customWidth="1"/>
    <col min="40" max="40" width="17.140625" style="76" customWidth="1"/>
    <col min="41" max="41" width="17.41796875" style="76" hidden="1" customWidth="1"/>
    <col min="42" max="44" width="19.5703125" style="76" hidden="1" customWidth="1"/>
    <col min="45" max="45" width="16.140625" style="76" bestFit="1" customWidth="1"/>
    <col min="46" max="46" width="14.140625" style="76" bestFit="1" customWidth="1"/>
    <col min="47" max="47" width="18.27734375" style="76" bestFit="1" customWidth="1"/>
    <col min="48" max="48" width="15.7109375" style="76" customWidth="1"/>
    <col min="49" max="49" width="14.5703125" style="41" bestFit="1" customWidth="1"/>
    <col min="50" max="50" width="19.41796875" style="76" bestFit="1" customWidth="1"/>
    <col min="51" max="51" width="18.140625" style="76" bestFit="1" customWidth="1"/>
    <col min="52" max="52" width="21.5703125" style="76" bestFit="1" customWidth="1"/>
    <col min="53" max="53" width="20" style="76" bestFit="1" customWidth="1"/>
    <col min="54" max="54" width="18.140625" style="76" bestFit="1" customWidth="1"/>
    <col min="55" max="55" width="19.27734375" style="76" bestFit="1" customWidth="1"/>
    <col min="56" max="56" width="13.7109375" style="76" bestFit="1" customWidth="1"/>
    <col min="57" max="57" width="14.7109375" style="76" bestFit="1" customWidth="1"/>
    <col min="58" max="58" width="14.7109375" style="76" hidden="1" customWidth="1"/>
    <col min="59" max="59" width="16" style="76" hidden="1" customWidth="1"/>
    <col min="60" max="60" width="14.7109375" style="76" hidden="1" customWidth="1"/>
    <col min="61" max="61" width="14.84765625" style="76" hidden="1" customWidth="1"/>
    <col min="62" max="62" width="14.7109375" style="76" hidden="1" customWidth="1"/>
    <col min="63" max="63" width="11.84765625" style="76" hidden="1" customWidth="1"/>
    <col min="64" max="64" width="12.7109375" style="76" hidden="1" customWidth="1"/>
    <col min="65" max="65" width="16" style="76" bestFit="1" customWidth="1"/>
    <col min="66" max="66" width="16.27734375" style="41" bestFit="1" customWidth="1"/>
    <col min="67" max="67" width="25.140625" style="76" customWidth="1"/>
    <col min="68" max="68" width="20.41796875" style="76" customWidth="1"/>
    <col min="69" max="69" width="22.7109375" style="76" customWidth="1"/>
    <col min="70" max="70" width="16.41796875" style="76" customWidth="1"/>
    <col min="71" max="72" width="15.140625" style="76" customWidth="1"/>
    <col min="73" max="73" width="16.84765625" style="76" customWidth="1"/>
    <col min="74" max="74" width="15.140625" style="41" customWidth="1"/>
    <col min="75" max="75" width="11.27734375" style="8" customWidth="1"/>
    <col min="76" max="76" width="18.27734375" style="8" customWidth="1"/>
    <col min="77" max="77" width="8.7109375" style="8" customWidth="1"/>
    <col min="78" max="78" width="10.27734375" style="8" customWidth="1"/>
    <col min="79" max="79" width="8.7109375" style="8" customWidth="1"/>
    <col min="80" max="80" width="13.5703125" style="8" customWidth="1"/>
    <col min="81" max="16384" width="8.7109375" style="8" customWidth="1"/>
  </cols>
  <sheetData>
    <row r="1" spans="1:3" ht="18">
      <c r="A1" s="8" t="s">
        <v>486</v>
      </c>
      <c r="C1" s="64" t="s">
        <v>583</v>
      </c>
    </row>
    <row r="2" spans="3:74" hidden="1">
      <c r="C2" s="8">
        <v>1</v>
      </c>
      <c r="D2" s="76">
        <v>2</v>
      </c>
      <c r="E2" s="76">
        <v>3</v>
      </c>
      <c r="F2" s="76">
        <v>4</v>
      </c>
      <c r="G2" s="76">
        <v>5</v>
      </c>
      <c r="H2" s="76">
        <v>6</v>
      </c>
      <c r="I2" s="76">
        <v>7</v>
      </c>
      <c r="J2" s="76">
        <v>8</v>
      </c>
      <c r="K2" s="76">
        <v>9</v>
      </c>
      <c r="L2" s="76">
        <v>10</v>
      </c>
      <c r="M2" s="76">
        <v>11</v>
      </c>
      <c r="N2" s="76">
        <v>12</v>
      </c>
      <c r="O2" s="76">
        <v>13</v>
      </c>
      <c r="P2" s="76">
        <v>14</v>
      </c>
      <c r="Q2" s="76">
        <v>15</v>
      </c>
      <c r="R2" s="76">
        <v>16</v>
      </c>
      <c r="S2" s="76">
        <v>17</v>
      </c>
      <c r="T2" s="76">
        <v>18</v>
      </c>
      <c r="U2" s="76">
        <v>19</v>
      </c>
      <c r="V2" s="76">
        <v>20</v>
      </c>
      <c r="W2" s="76">
        <v>21</v>
      </c>
      <c r="X2" s="76">
        <v>22</v>
      </c>
      <c r="Y2" s="76">
        <v>23</v>
      </c>
      <c r="Z2" s="76">
        <v>24</v>
      </c>
      <c r="AA2" s="76">
        <v>25</v>
      </c>
      <c r="AB2" s="76">
        <v>26</v>
      </c>
      <c r="AC2" s="76">
        <v>27</v>
      </c>
      <c r="AD2" s="76">
        <v>28</v>
      </c>
      <c r="AE2" s="76">
        <v>29</v>
      </c>
      <c r="AF2" s="76">
        <v>30</v>
      </c>
      <c r="AG2" s="76">
        <v>31</v>
      </c>
      <c r="AH2" s="76">
        <v>32</v>
      </c>
      <c r="AI2" s="76">
        <v>33</v>
      </c>
      <c r="AJ2" s="76">
        <v>34</v>
      </c>
      <c r="AK2" s="76">
        <v>35</v>
      </c>
      <c r="AL2" s="76">
        <v>36</v>
      </c>
      <c r="AM2" s="76">
        <v>37</v>
      </c>
      <c r="AN2" s="76">
        <v>38</v>
      </c>
      <c r="AO2" s="76">
        <v>39</v>
      </c>
      <c r="AP2" s="76">
        <v>40</v>
      </c>
      <c r="AQ2" s="76">
        <v>41</v>
      </c>
      <c r="AR2" s="76">
        <v>42</v>
      </c>
      <c r="AS2" s="76">
        <v>43</v>
      </c>
      <c r="AT2" s="76">
        <v>44</v>
      </c>
      <c r="AU2" s="76">
        <v>45</v>
      </c>
      <c r="AV2" s="76">
        <v>46</v>
      </c>
      <c r="AW2" s="41">
        <v>47</v>
      </c>
      <c r="AX2" s="76">
        <v>48</v>
      </c>
      <c r="AY2" s="76">
        <v>49</v>
      </c>
      <c r="AZ2" s="76">
        <v>50</v>
      </c>
      <c r="BA2" s="76">
        <v>51</v>
      </c>
      <c r="BB2" s="76">
        <v>52</v>
      </c>
      <c r="BC2" s="76">
        <v>53</v>
      </c>
      <c r="BD2" s="76">
        <v>54</v>
      </c>
      <c r="BE2" s="76">
        <v>55</v>
      </c>
      <c r="BF2" s="76">
        <v>56</v>
      </c>
      <c r="BG2" s="76">
        <v>57</v>
      </c>
      <c r="BH2" s="76">
        <v>58</v>
      </c>
      <c r="BI2" s="76">
        <v>59</v>
      </c>
      <c r="BJ2" s="76">
        <v>60</v>
      </c>
      <c r="BK2" s="76">
        <v>61</v>
      </c>
      <c r="BL2" s="76">
        <v>62</v>
      </c>
      <c r="BM2" s="76">
        <v>63</v>
      </c>
      <c r="BN2" s="41">
        <v>64</v>
      </c>
      <c r="BO2" s="76">
        <v>65</v>
      </c>
      <c r="BP2" s="76">
        <v>66</v>
      </c>
      <c r="BQ2" s="76">
        <v>67</v>
      </c>
      <c r="BR2" s="76">
        <v>68</v>
      </c>
      <c r="BS2" s="76">
        <v>69</v>
      </c>
      <c r="BT2" s="76">
        <v>70</v>
      </c>
      <c r="BU2" s="76">
        <v>71</v>
      </c>
      <c r="BV2" s="41">
        <v>72</v>
      </c>
    </row>
    <row r="3" spans="3:74" s="44" customFormat="1" ht="14.25">
      <c r="C3" s="44">
        <v>1</v>
      </c>
      <c r="D3" s="54">
        <v>2</v>
      </c>
      <c r="E3" s="54">
        <v>3</v>
      </c>
      <c r="F3" s="54">
        <v>4</v>
      </c>
      <c r="G3" s="44">
        <v>5</v>
      </c>
      <c r="H3" s="54">
        <v>6</v>
      </c>
      <c r="I3" s="44">
        <v>7</v>
      </c>
      <c r="J3" s="54">
        <v>8</v>
      </c>
      <c r="K3" s="44">
        <v>9</v>
      </c>
      <c r="L3" s="54">
        <v>10</v>
      </c>
      <c r="M3" s="44">
        <v>11</v>
      </c>
      <c r="N3" s="54">
        <v>12</v>
      </c>
      <c r="O3" s="44">
        <v>13</v>
      </c>
      <c r="P3" s="54">
        <v>14</v>
      </c>
      <c r="Q3" s="44">
        <v>15</v>
      </c>
      <c r="R3" s="54">
        <v>16</v>
      </c>
      <c r="S3" s="44">
        <v>17</v>
      </c>
      <c r="T3" s="54">
        <v>18</v>
      </c>
      <c r="U3" s="44">
        <v>19</v>
      </c>
      <c r="V3" s="54">
        <v>20</v>
      </c>
      <c r="W3" s="44">
        <v>21</v>
      </c>
      <c r="X3" s="54">
        <v>22</v>
      </c>
      <c r="Y3" s="44">
        <v>23</v>
      </c>
      <c r="Z3" s="54">
        <v>24</v>
      </c>
      <c r="AA3" s="44">
        <v>25</v>
      </c>
      <c r="AB3" s="54">
        <v>26</v>
      </c>
      <c r="AC3" s="44">
        <v>27</v>
      </c>
      <c r="AD3" s="54">
        <v>28</v>
      </c>
      <c r="AE3" s="44">
        <v>29</v>
      </c>
      <c r="AF3" s="54">
        <v>30</v>
      </c>
      <c r="AG3" s="44">
        <v>31</v>
      </c>
      <c r="AH3" s="54">
        <v>32</v>
      </c>
      <c r="AI3" s="44">
        <v>33</v>
      </c>
      <c r="AJ3" s="54">
        <v>34</v>
      </c>
      <c r="AK3" s="44">
        <v>35</v>
      </c>
      <c r="AL3" s="54">
        <v>36</v>
      </c>
      <c r="AM3" s="44">
        <v>37</v>
      </c>
      <c r="AN3" s="54">
        <v>38</v>
      </c>
      <c r="AO3" s="44">
        <v>39</v>
      </c>
      <c r="AP3" s="54">
        <v>40</v>
      </c>
      <c r="AQ3" s="44">
        <v>41</v>
      </c>
      <c r="AR3" s="54">
        <v>42</v>
      </c>
      <c r="AS3" s="44">
        <v>43</v>
      </c>
      <c r="AT3" s="54">
        <v>44</v>
      </c>
      <c r="AU3" s="44">
        <v>45</v>
      </c>
      <c r="AV3" s="54">
        <v>46</v>
      </c>
      <c r="AW3" s="44">
        <v>47</v>
      </c>
      <c r="AX3" s="54">
        <v>48</v>
      </c>
      <c r="AY3" s="44">
        <v>49</v>
      </c>
      <c r="AZ3" s="54">
        <v>50</v>
      </c>
      <c r="BA3" s="44">
        <v>51</v>
      </c>
      <c r="BB3" s="54">
        <v>52</v>
      </c>
      <c r="BC3" s="44">
        <v>53</v>
      </c>
      <c r="BD3" s="54">
        <v>54</v>
      </c>
      <c r="BE3" s="44">
        <v>55</v>
      </c>
      <c r="BF3" s="54">
        <v>56</v>
      </c>
      <c r="BG3" s="44">
        <v>57</v>
      </c>
      <c r="BH3" s="54">
        <v>58</v>
      </c>
      <c r="BI3" s="44">
        <v>59</v>
      </c>
      <c r="BJ3" s="54">
        <v>60</v>
      </c>
      <c r="BK3" s="44">
        <v>61</v>
      </c>
      <c r="BL3" s="54">
        <v>62</v>
      </c>
      <c r="BM3" s="44">
        <v>63</v>
      </c>
      <c r="BN3" s="54">
        <v>64</v>
      </c>
      <c r="BO3" s="44">
        <v>65</v>
      </c>
      <c r="BP3" s="54">
        <v>66</v>
      </c>
      <c r="BQ3" s="44">
        <v>67</v>
      </c>
      <c r="BR3" s="54">
        <v>68</v>
      </c>
      <c r="BS3" s="44">
        <v>69</v>
      </c>
      <c r="BT3" s="54">
        <v>70</v>
      </c>
      <c r="BU3" s="44">
        <v>71</v>
      </c>
      <c r="BV3" s="54">
        <v>72</v>
      </c>
    </row>
    <row r="4" spans="1:80" ht="105">
      <c r="A4" s="209" t="s">
        <v>487</v>
      </c>
      <c r="B4" s="209" t="s">
        <v>488</v>
      </c>
      <c r="C4" s="209" t="s">
        <v>464</v>
      </c>
      <c r="D4" s="210" t="s">
        <v>489</v>
      </c>
      <c r="E4" s="210" t="s">
        <v>490</v>
      </c>
      <c r="F4" s="210" t="s">
        <v>491</v>
      </c>
      <c r="G4" s="211" t="s">
        <v>492</v>
      </c>
      <c r="H4" s="211" t="s">
        <v>493</v>
      </c>
      <c r="I4" s="211" t="s">
        <v>494</v>
      </c>
      <c r="J4" s="211" t="s">
        <v>495</v>
      </c>
      <c r="K4" s="211" t="s">
        <v>496</v>
      </c>
      <c r="L4" s="211" t="s">
        <v>497</v>
      </c>
      <c r="M4" s="211" t="s">
        <v>498</v>
      </c>
      <c r="N4" s="211" t="s">
        <v>499</v>
      </c>
      <c r="O4" s="211" t="s">
        <v>500</v>
      </c>
      <c r="P4" s="211" t="s">
        <v>501</v>
      </c>
      <c r="Q4" s="211" t="s">
        <v>502</v>
      </c>
      <c r="R4" s="211" t="s">
        <v>503</v>
      </c>
      <c r="S4" s="211" t="s">
        <v>504</v>
      </c>
      <c r="T4" s="211" t="s">
        <v>505</v>
      </c>
      <c r="U4" s="211" t="s">
        <v>506</v>
      </c>
      <c r="V4" s="211" t="s">
        <v>507</v>
      </c>
      <c r="W4" s="211" t="s">
        <v>508</v>
      </c>
      <c r="X4" s="211" t="s">
        <v>509</v>
      </c>
      <c r="Y4" s="211" t="s">
        <v>510</v>
      </c>
      <c r="Z4" s="211" t="s">
        <v>511</v>
      </c>
      <c r="AA4" s="211" t="s">
        <v>512</v>
      </c>
      <c r="AB4" s="211" t="s">
        <v>513</v>
      </c>
      <c r="AC4" s="211" t="s">
        <v>514</v>
      </c>
      <c r="AD4" s="211" t="s">
        <v>515</v>
      </c>
      <c r="AE4" s="211" t="s">
        <v>516</v>
      </c>
      <c r="AF4" s="211" t="s">
        <v>42</v>
      </c>
      <c r="AG4" s="211" t="s">
        <v>517</v>
      </c>
      <c r="AH4" s="211" t="s">
        <v>518</v>
      </c>
      <c r="AI4" s="211" t="s">
        <v>44</v>
      </c>
      <c r="AJ4" s="211" t="s">
        <v>519</v>
      </c>
      <c r="AK4" s="211" t="s">
        <v>520</v>
      </c>
      <c r="AL4" s="211" t="s">
        <v>547</v>
      </c>
      <c r="AM4" s="211" t="s">
        <v>548</v>
      </c>
      <c r="AN4" s="211" t="s">
        <v>549</v>
      </c>
      <c r="AO4" s="211" t="s">
        <v>550</v>
      </c>
      <c r="AP4" s="211" t="s">
        <v>551</v>
      </c>
      <c r="AQ4" s="211" t="s">
        <v>552</v>
      </c>
      <c r="AR4" s="211" t="s">
        <v>553</v>
      </c>
      <c r="AS4" s="211" t="s">
        <v>521</v>
      </c>
      <c r="AT4" s="211" t="s">
        <v>522</v>
      </c>
      <c r="AU4" s="212" t="s">
        <v>523</v>
      </c>
      <c r="AV4" s="211" t="s">
        <v>180</v>
      </c>
      <c r="AW4" s="211" t="s">
        <v>524</v>
      </c>
      <c r="AX4" s="213" t="s">
        <v>525</v>
      </c>
      <c r="AY4" s="213" t="s">
        <v>526</v>
      </c>
      <c r="AZ4" s="213" t="s">
        <v>527</v>
      </c>
      <c r="BA4" s="213" t="s">
        <v>528</v>
      </c>
      <c r="BB4" s="213" t="s">
        <v>529</v>
      </c>
      <c r="BC4" s="213" t="s">
        <v>530</v>
      </c>
      <c r="BD4" s="214" t="s">
        <v>531</v>
      </c>
      <c r="BE4" s="214" t="s">
        <v>532</v>
      </c>
      <c r="BF4" s="213" t="s">
        <v>554</v>
      </c>
      <c r="BG4" s="213" t="s">
        <v>533</v>
      </c>
      <c r="BH4" s="213" t="s">
        <v>555</v>
      </c>
      <c r="BI4" s="213" t="s">
        <v>556</v>
      </c>
      <c r="BJ4" s="213" t="s">
        <v>534</v>
      </c>
      <c r="BK4" s="215" t="s">
        <v>535</v>
      </c>
      <c r="BL4" s="215" t="s">
        <v>536</v>
      </c>
      <c r="BM4" s="213" t="s">
        <v>557</v>
      </c>
      <c r="BN4" s="213" t="s">
        <v>558</v>
      </c>
      <c r="BO4" s="213" t="s">
        <v>537</v>
      </c>
      <c r="BP4" s="213" t="s">
        <v>538</v>
      </c>
      <c r="BQ4" s="214" t="s">
        <v>559</v>
      </c>
      <c r="BR4" s="216" t="s">
        <v>539</v>
      </c>
      <c r="BS4" s="214" t="s">
        <v>540</v>
      </c>
      <c r="BT4" s="214" t="s">
        <v>541</v>
      </c>
      <c r="BU4" s="214" t="s">
        <v>542</v>
      </c>
      <c r="BV4" s="214" t="s">
        <v>543</v>
      </c>
      <c r="BW4" s="214" t="s">
        <v>560</v>
      </c>
      <c r="BX4" s="214" t="s">
        <v>561</v>
      </c>
      <c r="BY4" s="217"/>
      <c r="BZ4" s="193" t="s">
        <v>488</v>
      </c>
      <c r="CB4" s="497">
        <v>0.025</v>
      </c>
    </row>
    <row r="5" spans="1:78">
      <c r="A5" s="194" t="s">
        <v>544</v>
      </c>
      <c r="B5" s="194"/>
      <c r="C5" s="195"/>
      <c r="D5" s="238">
        <f>SUM(D6:D300)</f>
        <v>85056.5</v>
      </c>
      <c r="E5" s="238">
        <f>SUM(E6:E300)</f>
        <v>50619</v>
      </c>
      <c r="F5" s="238">
        <f>SUM(F6:F300)</f>
        <v>34437.5</v>
      </c>
      <c r="G5" s="196">
        <f>SUM(G6:G300)</f>
        <v>179581979.5420053</v>
      </c>
      <c r="H5" s="196">
        <f>SUM(H6:H300)</f>
        <v>105429315.11766265</v>
      </c>
      <c r="I5" s="196">
        <f>SUM(I6:I300)</f>
        <v>75324911.526429</v>
      </c>
      <c r="J5" s="196">
        <f>SUM(J6:J300)</f>
        <v>5173668.2630906636</v>
      </c>
      <c r="K5" s="196">
        <f>SUM(K6:K300)</f>
        <v>3525361.4856609525</v>
      </c>
      <c r="L5" s="196">
        <f>SUM(L6:L300)</f>
        <v>8830846.6867751349</v>
      </c>
      <c r="M5" s="196">
        <f>SUM(M6:M300)</f>
        <v>8988122.2556036226</v>
      </c>
      <c r="N5" s="196">
        <f>SUM(N6:N300)</f>
        <v>908166.77701155958</v>
      </c>
      <c r="O5" s="196">
        <f>SUM(O6:O300)</f>
        <v>1168369.2716310134</v>
      </c>
      <c r="P5" s="196">
        <f>SUM(P6:P300)</f>
        <v>441122.77717680915</v>
      </c>
      <c r="Q5" s="196">
        <f>SUM(Q6:Q300)</f>
        <v>301620.956587462</v>
      </c>
      <c r="R5" s="196">
        <f>SUM(R6:R300)</f>
        <v>143824.28527818658</v>
      </c>
      <c r="S5" s="196">
        <f>SUM(S6:S300)</f>
        <v>77915.161192460844</v>
      </c>
      <c r="T5" s="196">
        <f>SUM(T6:T300)</f>
        <v>835802.36981815449</v>
      </c>
      <c r="U5" s="196">
        <f>SUM(U6:U300)</f>
        <v>1200609.0338845791</v>
      </c>
      <c r="V5" s="196">
        <f>SUM(V6:V300)</f>
        <v>351182.55528059625</v>
      </c>
      <c r="W5" s="196">
        <f>SUM(W6:W300)</f>
        <v>314598.807189355</v>
      </c>
      <c r="X5" s="196">
        <f>SUM(X6:X300)</f>
        <v>122447.09533387153</v>
      </c>
      <c r="Y5" s="196">
        <f>SUM(Y6:Y300)</f>
        <v>72943.544296425651</v>
      </c>
      <c r="Z5" s="196">
        <f>SUM(Z6:Z300)</f>
        <v>3311550.6964831357</v>
      </c>
      <c r="AA5" s="196">
        <f>SUM(AA6:AA300)</f>
        <v>1961604.3306746683</v>
      </c>
      <c r="AB5" s="196">
        <f>SUM(AB6:AB300)</f>
        <v>18013495.224927012</v>
      </c>
      <c r="AC5" s="196">
        <f>SUM(AC6:AC300)</f>
        <v>13833870.575606402</v>
      </c>
      <c r="AD5" s="196">
        <f>SUM(AD6:AD300)</f>
        <v>561378.13382833963</v>
      </c>
      <c r="AE5" s="196">
        <f>SUM(AE6:AE300)</f>
        <v>54336.5010734247</v>
      </c>
      <c r="AF5" s="196">
        <f>SUM(AF6:AF300)</f>
        <v>32740205.542779587</v>
      </c>
      <c r="AG5" s="196">
        <f>SUM(AG6:AG300)</f>
        <v>1430981.78219755</v>
      </c>
      <c r="AH5" s="196">
        <f>SUM(AH6:AH300)</f>
        <v>0</v>
      </c>
      <c r="AI5" s="196">
        <f>SUM(AI6:AI300)</f>
        <v>133761.54795556352</v>
      </c>
      <c r="AJ5" s="196">
        <f>SUM(AJ6:AJ300)</f>
        <v>5841233.548</v>
      </c>
      <c r="AK5" s="196">
        <f>SUM(AK6:AK300)</f>
        <v>196203</v>
      </c>
      <c r="AL5" s="196">
        <f>SUM(AL6:AL300)</f>
        <v>0</v>
      </c>
      <c r="AM5" s="196">
        <f>SUM(AM6:AM300)</f>
        <v>0</v>
      </c>
      <c r="AN5" s="196">
        <f>SUM(AN6:AN300)</f>
        <v>100154</v>
      </c>
      <c r="AO5" s="196">
        <f>SUM(AO6:AO300)</f>
        <v>0</v>
      </c>
      <c r="AP5" s="196">
        <f>SUM(AP6:AP300)</f>
        <v>0</v>
      </c>
      <c r="AQ5" s="196">
        <f>SUM(AQ6:AQ300)</f>
        <v>0</v>
      </c>
      <c r="AR5" s="196">
        <f>SUM(AR6:AR300)</f>
        <v>0</v>
      </c>
      <c r="AS5" s="196">
        <f>SUM(AS6:AS300)</f>
        <v>360336206.1860972</v>
      </c>
      <c r="AT5" s="196">
        <f>SUM(AT6:AT300)</f>
        <v>70192836.788403839</v>
      </c>
      <c r="AU5" s="196">
        <f>SUM(AU6:AU300)</f>
        <v>40442539.420932606</v>
      </c>
      <c r="AV5" s="196">
        <f>SUM(AV6:AV300)</f>
        <v>43057238.826529257</v>
      </c>
      <c r="AW5" s="196">
        <f>SUM(AW6:AW300)</f>
        <v>470971582.39543307</v>
      </c>
      <c r="AX5" s="196">
        <f>SUM(AX6:AX300)</f>
        <v>464700230.29947776</v>
      </c>
      <c r="AY5" s="196"/>
      <c r="AZ5" s="196">
        <f>SUM(AZ6:AZ300)</f>
        <v>439060423.02777779</v>
      </c>
      <c r="BA5" s="196">
        <f>SUM(BA6:BA300)</f>
        <v>2262632.8594618831</v>
      </c>
      <c r="BB5" s="196">
        <f>SUM(BB6:BB300)</f>
        <v>109293.6092431182</v>
      </c>
      <c r="BC5" s="196">
        <f>SUM(BC6:BC300)</f>
        <v>473343508.864138</v>
      </c>
      <c r="BD5" s="196">
        <f>SUM(BD6:BD300)</f>
        <v>255011424.95086762</v>
      </c>
      <c r="BE5" s="196">
        <f>SUM(BE6:BE300)</f>
        <v>218332083.91327083</v>
      </c>
      <c r="BF5" s="196">
        <v>440713795.58052635</v>
      </c>
      <c r="BG5" s="196"/>
      <c r="BH5" s="196">
        <v>431540455.63445896</v>
      </c>
      <c r="BI5" s="196">
        <v>1130330.2860272557</v>
      </c>
      <c r="BJ5" s="196">
        <v>1106576.5347657008</v>
      </c>
      <c r="BK5" s="196"/>
      <c r="BL5" s="196"/>
      <c r="BM5" s="196">
        <f>SUM(BM6:BM300)</f>
        <v>441654.13586120593</v>
      </c>
      <c r="BN5" s="196">
        <f>SUM(BN6:BN300)</f>
        <v>473785162.99999923</v>
      </c>
      <c r="BO5" s="196"/>
      <c r="BP5" s="196"/>
      <c r="BQ5" s="196"/>
      <c r="BR5" s="196"/>
      <c r="BS5" s="196">
        <f>SUM(BS6:BS250)</f>
        <v>-244580.09999999995</v>
      </c>
      <c r="BT5" s="196">
        <f>SUM(BT6:BT250)</f>
        <v>473540582.89999926</v>
      </c>
      <c r="BU5" s="196">
        <f>SUM(BU6:BU250)</f>
        <v>-268860</v>
      </c>
      <c r="BV5" s="196">
        <f>SUM(BV6:BV250)</f>
        <v>473271722.89999926</v>
      </c>
      <c r="BW5" s="196">
        <f>SUM(BW6:BW250)</f>
        <v>5494168.5000000009</v>
      </c>
      <c r="BX5" s="196">
        <f>SUM(BX6:BX250)</f>
        <v>467777554.39999944</v>
      </c>
      <c r="BZ5" s="194"/>
    </row>
    <row r="6" spans="1:80">
      <c r="A6" s="23">
        <v>137377</v>
      </c>
      <c r="B6" s="23">
        <v>8734603</v>
      </c>
      <c r="C6" s="23" t="s">
        <v>220</v>
      </c>
      <c r="D6" s="239">
        <v>948</v>
      </c>
      <c r="E6" s="239">
        <v>0</v>
      </c>
      <c r="F6" s="239">
        <v>948</v>
      </c>
      <c r="G6" s="30">
        <v>0</v>
      </c>
      <c r="H6" s="30">
        <v>2961104.2105349796</v>
      </c>
      <c r="I6" s="30">
        <v>2007235.9372288426</v>
      </c>
      <c r="J6" s="30">
        <v>0</v>
      </c>
      <c r="K6" s="30">
        <v>112736.1847586762</v>
      </c>
      <c r="L6" s="30">
        <v>0</v>
      </c>
      <c r="M6" s="30">
        <v>286845.3150499051</v>
      </c>
      <c r="N6" s="30">
        <v>0</v>
      </c>
      <c r="O6" s="30">
        <v>0</v>
      </c>
      <c r="P6" s="30">
        <v>0</v>
      </c>
      <c r="Q6" s="30">
        <v>0</v>
      </c>
      <c r="R6" s="30">
        <v>0</v>
      </c>
      <c r="S6" s="30">
        <v>0</v>
      </c>
      <c r="T6" s="30">
        <v>1015.9104908017493</v>
      </c>
      <c r="U6" s="30">
        <v>85605.398710206078</v>
      </c>
      <c r="V6" s="30">
        <v>0</v>
      </c>
      <c r="W6" s="30">
        <v>0</v>
      </c>
      <c r="X6" s="30">
        <v>0</v>
      </c>
      <c r="Y6" s="30">
        <v>0</v>
      </c>
      <c r="Z6" s="30">
        <v>0</v>
      </c>
      <c r="AA6" s="30">
        <v>14207.807453365574</v>
      </c>
      <c r="AB6" s="30">
        <v>0</v>
      </c>
      <c r="AC6" s="30">
        <v>370155.80676981225</v>
      </c>
      <c r="AD6" s="30">
        <v>0</v>
      </c>
      <c r="AE6" s="30">
        <v>0</v>
      </c>
      <c r="AF6" s="30">
        <v>133861.1470232892</v>
      </c>
      <c r="AG6" s="30">
        <v>0</v>
      </c>
      <c r="AH6" s="30">
        <v>0</v>
      </c>
      <c r="AI6" s="30">
        <v>0</v>
      </c>
      <c r="AJ6" s="30">
        <v>32768</v>
      </c>
      <c r="AK6" s="30">
        <v>0</v>
      </c>
      <c r="AL6" s="30">
        <v>0</v>
      </c>
      <c r="AM6" s="30">
        <v>0</v>
      </c>
      <c r="AN6" s="30">
        <v>0</v>
      </c>
      <c r="AO6" s="30">
        <v>0</v>
      </c>
      <c r="AP6" s="30">
        <v>0</v>
      </c>
      <c r="AQ6" s="30">
        <v>0</v>
      </c>
      <c r="AR6" s="30">
        <v>0</v>
      </c>
      <c r="AS6" s="30">
        <v>4968340.1477638222</v>
      </c>
      <c r="AT6" s="30">
        <v>870566.423232767</v>
      </c>
      <c r="AU6" s="30">
        <v>166629.1470232892</v>
      </c>
      <c r="AV6" s="30">
        <v>569594.65379385883</v>
      </c>
      <c r="AW6" s="38">
        <v>6005535.7180198785</v>
      </c>
      <c r="AX6" s="30">
        <v>5972767.7180198785</v>
      </c>
      <c r="AY6" s="30">
        <v>5995</v>
      </c>
      <c r="AZ6" s="30">
        <v>5683260</v>
      </c>
      <c r="BA6" s="30">
        <v>0</v>
      </c>
      <c r="BB6" s="30">
        <v>0</v>
      </c>
      <c r="BC6" s="30">
        <v>6005535.7180198785</v>
      </c>
      <c r="BD6" s="30">
        <v>0</v>
      </c>
      <c r="BE6" s="30">
        <v>6005535.7180198794</v>
      </c>
      <c r="BF6" s="30">
        <v>5716028</v>
      </c>
      <c r="BG6" s="30">
        <v>5549398.8529767105</v>
      </c>
      <c r="BH6" s="30">
        <v>5838906.570996589</v>
      </c>
      <c r="BI6" s="30">
        <v>6159.1841466208743</v>
      </c>
      <c r="BJ6" s="30">
        <v>6096.0884806751974</v>
      </c>
      <c r="BK6" s="197">
        <v>0.01035018867355556</v>
      </c>
      <c r="BL6" s="30">
        <v>0</v>
      </c>
      <c r="BM6" s="30">
        <v>0</v>
      </c>
      <c r="BN6" s="38">
        <v>6005535.7180198785</v>
      </c>
      <c r="BO6" s="30">
        <v>6300.3878882066228</v>
      </c>
      <c r="BP6" s="30" t="s">
        <v>545</v>
      </c>
      <c r="BQ6" s="30">
        <v>6334.9532890505052</v>
      </c>
      <c r="BR6" s="197">
        <v>0.0098226500257703186</v>
      </c>
      <c r="BS6" s="30">
        <v>0</v>
      </c>
      <c r="BT6" s="30">
        <v>6005535.7180198785</v>
      </c>
      <c r="BU6" s="30">
        <v>0</v>
      </c>
      <c r="BV6" s="38">
        <v>6005535.7180198785</v>
      </c>
      <c r="BW6" s="218">
        <v>32768</v>
      </c>
      <c r="BX6" s="219">
        <v>5972767.7180198785</v>
      </c>
      <c r="BZ6" s="23">
        <v>8734603</v>
      </c>
      <c r="CB6" s="495">
        <f>BX6*$CB$4</f>
        <v>149319.19295049697</v>
      </c>
    </row>
    <row r="7" spans="1:80">
      <c r="A7" s="23">
        <v>110850</v>
      </c>
      <c r="B7" s="23">
        <v>8733373</v>
      </c>
      <c r="C7" s="23" t="s">
        <v>221</v>
      </c>
      <c r="D7" s="239">
        <v>105</v>
      </c>
      <c r="E7" s="239">
        <v>105</v>
      </c>
      <c r="F7" s="239">
        <v>0</v>
      </c>
      <c r="G7" s="30">
        <v>372510.47732887982</v>
      </c>
      <c r="H7" s="30">
        <v>0</v>
      </c>
      <c r="I7" s="30">
        <v>0</v>
      </c>
      <c r="J7" s="30">
        <v>5368.3897504131728</v>
      </c>
      <c r="K7" s="30">
        <v>0</v>
      </c>
      <c r="L7" s="30">
        <v>8983.8359088546968</v>
      </c>
      <c r="M7" s="30">
        <v>0</v>
      </c>
      <c r="N7" s="30">
        <v>0</v>
      </c>
      <c r="O7" s="30">
        <v>3406.2887059508803</v>
      </c>
      <c r="P7" s="30">
        <v>886.43180104726309</v>
      </c>
      <c r="Q7" s="30">
        <v>483.055527613897</v>
      </c>
      <c r="R7" s="30">
        <v>0</v>
      </c>
      <c r="S7" s="30">
        <v>0</v>
      </c>
      <c r="T7" s="30">
        <v>0</v>
      </c>
      <c r="U7" s="30">
        <v>0</v>
      </c>
      <c r="V7" s="30">
        <v>0</v>
      </c>
      <c r="W7" s="30">
        <v>0</v>
      </c>
      <c r="X7" s="30">
        <v>0</v>
      </c>
      <c r="Y7" s="30">
        <v>0</v>
      </c>
      <c r="Z7" s="30">
        <v>0</v>
      </c>
      <c r="AA7" s="30">
        <v>0</v>
      </c>
      <c r="AB7" s="30">
        <v>10487.781831512166</v>
      </c>
      <c r="AC7" s="30">
        <v>0</v>
      </c>
      <c r="AD7" s="30">
        <v>0</v>
      </c>
      <c r="AE7" s="30">
        <v>0</v>
      </c>
      <c r="AF7" s="30">
        <v>133861.1470232892</v>
      </c>
      <c r="AG7" s="30">
        <v>34016.339541743706</v>
      </c>
      <c r="AH7" s="30">
        <v>0</v>
      </c>
      <c r="AI7" s="30">
        <v>0</v>
      </c>
      <c r="AJ7" s="30">
        <v>3008.6919999999996</v>
      </c>
      <c r="AK7" s="30">
        <v>0</v>
      </c>
      <c r="AL7" s="30">
        <v>0</v>
      </c>
      <c r="AM7" s="30">
        <v>0</v>
      </c>
      <c r="AN7" s="30">
        <v>0</v>
      </c>
      <c r="AO7" s="30">
        <v>0</v>
      </c>
      <c r="AP7" s="30">
        <v>0</v>
      </c>
      <c r="AQ7" s="30">
        <v>0</v>
      </c>
      <c r="AR7" s="30">
        <v>0</v>
      </c>
      <c r="AS7" s="30">
        <v>372510.47732887982</v>
      </c>
      <c r="AT7" s="30">
        <v>29615.783525392078</v>
      </c>
      <c r="AU7" s="30">
        <v>170886.17856503293</v>
      </c>
      <c r="AV7" s="30">
        <v>32087.185055799084</v>
      </c>
      <c r="AW7" s="38">
        <v>573012.43941930484</v>
      </c>
      <c r="AX7" s="30">
        <v>570003.7474193048</v>
      </c>
      <c r="AY7" s="30">
        <v>4610</v>
      </c>
      <c r="AZ7" s="30">
        <v>484050</v>
      </c>
      <c r="BA7" s="30">
        <v>0</v>
      </c>
      <c r="BB7" s="30">
        <v>0</v>
      </c>
      <c r="BC7" s="30">
        <v>573012.43941930484</v>
      </c>
      <c r="BD7" s="30">
        <v>573012.43941930484</v>
      </c>
      <c r="BE7" s="30">
        <v>0</v>
      </c>
      <c r="BF7" s="30">
        <v>487058.692</v>
      </c>
      <c r="BG7" s="30">
        <v>316172.51343496708</v>
      </c>
      <c r="BH7" s="30">
        <v>402126.26085427194</v>
      </c>
      <c r="BI7" s="30">
        <v>3829.7739128978278</v>
      </c>
      <c r="BJ7" s="30">
        <v>3789.3031538115547</v>
      </c>
      <c r="BK7" s="197">
        <v>0.010680264271166773</v>
      </c>
      <c r="BL7" s="30">
        <v>0</v>
      </c>
      <c r="BM7" s="30">
        <v>0</v>
      </c>
      <c r="BN7" s="38">
        <v>573012.43941930484</v>
      </c>
      <c r="BO7" s="30">
        <v>5428.6071182790929</v>
      </c>
      <c r="BP7" s="30" t="s">
        <v>545</v>
      </c>
      <c r="BQ7" s="30">
        <v>5457.261327802903</v>
      </c>
      <c r="BR7" s="197">
        <v>-0.0027690835670759473</v>
      </c>
      <c r="BS7" s="30">
        <v>-912.15</v>
      </c>
      <c r="BT7" s="30">
        <v>572100.28941930481</v>
      </c>
      <c r="BU7" s="30">
        <v>-1050</v>
      </c>
      <c r="BV7" s="38">
        <v>571050.28941930481</v>
      </c>
      <c r="BW7" s="218">
        <v>2764.8</v>
      </c>
      <c r="BX7" s="219">
        <v>568285.48941930477</v>
      </c>
      <c r="BZ7" s="23">
        <v>8733373</v>
      </c>
      <c r="CB7" s="495">
        <f>BX7*$CB$4</f>
        <v>14207.13723548262</v>
      </c>
    </row>
    <row r="8" spans="1:80">
      <c r="A8" s="23">
        <v>110809</v>
      </c>
      <c r="B8" s="23">
        <v>8733061</v>
      </c>
      <c r="C8" s="23" t="s">
        <v>222</v>
      </c>
      <c r="D8" s="239">
        <v>202</v>
      </c>
      <c r="E8" s="239">
        <v>202</v>
      </c>
      <c r="F8" s="239">
        <v>0</v>
      </c>
      <c r="G8" s="30">
        <v>716639.20400413068</v>
      </c>
      <c r="H8" s="30">
        <v>0</v>
      </c>
      <c r="I8" s="30">
        <v>0</v>
      </c>
      <c r="J8" s="30">
        <v>14641.062955672305</v>
      </c>
      <c r="K8" s="30">
        <v>0</v>
      </c>
      <c r="L8" s="30">
        <v>25318.0830158631</v>
      </c>
      <c r="M8" s="30">
        <v>0</v>
      </c>
      <c r="N8" s="30">
        <v>0</v>
      </c>
      <c r="O8" s="30">
        <v>0</v>
      </c>
      <c r="P8" s="30">
        <v>443.21590052363257</v>
      </c>
      <c r="Q8" s="30">
        <v>0</v>
      </c>
      <c r="R8" s="30">
        <v>0</v>
      </c>
      <c r="S8" s="30">
        <v>0</v>
      </c>
      <c r="T8" s="30">
        <v>0</v>
      </c>
      <c r="U8" s="30">
        <v>0</v>
      </c>
      <c r="V8" s="30">
        <v>0</v>
      </c>
      <c r="W8" s="30">
        <v>0</v>
      </c>
      <c r="X8" s="30">
        <v>0</v>
      </c>
      <c r="Y8" s="30">
        <v>0</v>
      </c>
      <c r="Z8" s="30">
        <v>2070.386667129831</v>
      </c>
      <c r="AA8" s="30">
        <v>0</v>
      </c>
      <c r="AB8" s="30">
        <v>72310.585117771116</v>
      </c>
      <c r="AC8" s="30">
        <v>0</v>
      </c>
      <c r="AD8" s="30">
        <v>0</v>
      </c>
      <c r="AE8" s="30">
        <v>0</v>
      </c>
      <c r="AF8" s="30">
        <v>133861.1470232892</v>
      </c>
      <c r="AG8" s="30">
        <v>0</v>
      </c>
      <c r="AH8" s="30">
        <v>0</v>
      </c>
      <c r="AI8" s="30">
        <v>0</v>
      </c>
      <c r="AJ8" s="30">
        <v>30088.16</v>
      </c>
      <c r="AK8" s="30">
        <v>0</v>
      </c>
      <c r="AL8" s="30">
        <v>0</v>
      </c>
      <c r="AM8" s="30">
        <v>0</v>
      </c>
      <c r="AN8" s="30">
        <v>0</v>
      </c>
      <c r="AO8" s="30">
        <v>0</v>
      </c>
      <c r="AP8" s="30">
        <v>0</v>
      </c>
      <c r="AQ8" s="30">
        <v>0</v>
      </c>
      <c r="AR8" s="30">
        <v>0</v>
      </c>
      <c r="AS8" s="30">
        <v>716639.20400413068</v>
      </c>
      <c r="AT8" s="30">
        <v>114783.33365695999</v>
      </c>
      <c r="AU8" s="30">
        <v>163949.30702328921</v>
      </c>
      <c r="AV8" s="30">
        <v>79866.442065791111</v>
      </c>
      <c r="AW8" s="38">
        <v>995371.84468437987</v>
      </c>
      <c r="AX8" s="30">
        <v>965283.68468437984</v>
      </c>
      <c r="AY8" s="30">
        <v>4610</v>
      </c>
      <c r="AZ8" s="30">
        <v>931220</v>
      </c>
      <c r="BA8" s="30">
        <v>0</v>
      </c>
      <c r="BB8" s="30">
        <v>0</v>
      </c>
      <c r="BC8" s="30">
        <v>995371.84468437987</v>
      </c>
      <c r="BD8" s="30">
        <v>995371.84468437964</v>
      </c>
      <c r="BE8" s="30">
        <v>0</v>
      </c>
      <c r="BF8" s="30">
        <v>961308.16</v>
      </c>
      <c r="BG8" s="30">
        <v>797358.85297671077</v>
      </c>
      <c r="BH8" s="30">
        <v>831422.53766109061</v>
      </c>
      <c r="BI8" s="30">
        <v>4115.9531567380727</v>
      </c>
      <c r="BJ8" s="30">
        <v>4091.1797793985897</v>
      </c>
      <c r="BK8" s="197">
        <v>0.0060553137909585344</v>
      </c>
      <c r="BL8" s="30">
        <v>0</v>
      </c>
      <c r="BM8" s="30">
        <v>0</v>
      </c>
      <c r="BN8" s="38">
        <v>995371.84468437987</v>
      </c>
      <c r="BO8" s="30">
        <v>4778.63210239792</v>
      </c>
      <c r="BP8" s="30" t="s">
        <v>545</v>
      </c>
      <c r="BQ8" s="30">
        <v>4927.5833895266333</v>
      </c>
      <c r="BR8" s="197">
        <v>0.020665405360160927</v>
      </c>
      <c r="BS8" s="30">
        <v>-1795.9000000000003</v>
      </c>
      <c r="BT8" s="30">
        <v>993575.94468437985</v>
      </c>
      <c r="BU8" s="30">
        <v>-2020</v>
      </c>
      <c r="BV8" s="38">
        <v>991555.94468437985</v>
      </c>
      <c r="BW8" s="218">
        <v>26624</v>
      </c>
      <c r="BX8" s="219">
        <v>964931.94468437985</v>
      </c>
      <c r="BZ8" s="23">
        <v>8733061</v>
      </c>
      <c r="CB8" s="495">
        <f>BX8*$CB$4</f>
        <v>24123.298617109496</v>
      </c>
    </row>
    <row r="9" spans="1:80">
      <c r="A9" s="23">
        <v>136653</v>
      </c>
      <c r="B9" s="23">
        <v>8732087</v>
      </c>
      <c r="C9" s="23" t="s">
        <v>223</v>
      </c>
      <c r="D9" s="239">
        <v>627</v>
      </c>
      <c r="E9" s="239">
        <v>627</v>
      </c>
      <c r="F9" s="239">
        <v>0</v>
      </c>
      <c r="G9" s="30">
        <v>2224419.707478168</v>
      </c>
      <c r="H9" s="30">
        <v>0</v>
      </c>
      <c r="I9" s="30">
        <v>0</v>
      </c>
      <c r="J9" s="30">
        <v>81013.881688053283</v>
      </c>
      <c r="K9" s="30">
        <v>0</v>
      </c>
      <c r="L9" s="30">
        <v>137207.6756988712</v>
      </c>
      <c r="M9" s="30">
        <v>0</v>
      </c>
      <c r="N9" s="30">
        <v>12873.182206485873</v>
      </c>
      <c r="O9" s="30">
        <v>60177.767138465759</v>
      </c>
      <c r="P9" s="30">
        <v>886.43180104726412</v>
      </c>
      <c r="Q9" s="30">
        <v>13525.554773189113</v>
      </c>
      <c r="R9" s="30">
        <v>512.93524793159679</v>
      </c>
      <c r="S9" s="30">
        <v>0</v>
      </c>
      <c r="T9" s="30">
        <v>0</v>
      </c>
      <c r="U9" s="30">
        <v>0</v>
      </c>
      <c r="V9" s="30">
        <v>0</v>
      </c>
      <c r="W9" s="30">
        <v>0</v>
      </c>
      <c r="X9" s="30">
        <v>0</v>
      </c>
      <c r="Y9" s="30">
        <v>0</v>
      </c>
      <c r="Z9" s="30">
        <v>8902.990345888511</v>
      </c>
      <c r="AA9" s="30">
        <v>0</v>
      </c>
      <c r="AB9" s="30">
        <v>252930.012086189</v>
      </c>
      <c r="AC9" s="30">
        <v>0</v>
      </c>
      <c r="AD9" s="30">
        <v>0</v>
      </c>
      <c r="AE9" s="30">
        <v>0</v>
      </c>
      <c r="AF9" s="30">
        <v>133861.1470232892</v>
      </c>
      <c r="AG9" s="30">
        <v>0</v>
      </c>
      <c r="AH9" s="30">
        <v>0</v>
      </c>
      <c r="AI9" s="30">
        <v>0</v>
      </c>
      <c r="AJ9" s="30">
        <v>13209.6</v>
      </c>
      <c r="AK9" s="30">
        <v>0</v>
      </c>
      <c r="AL9" s="30">
        <v>0</v>
      </c>
      <c r="AM9" s="30">
        <v>0</v>
      </c>
      <c r="AN9" s="30">
        <v>0</v>
      </c>
      <c r="AO9" s="30">
        <v>0</v>
      </c>
      <c r="AP9" s="30">
        <v>0</v>
      </c>
      <c r="AQ9" s="30">
        <v>0</v>
      </c>
      <c r="AR9" s="30">
        <v>0</v>
      </c>
      <c r="AS9" s="30">
        <v>2224419.707478168</v>
      </c>
      <c r="AT9" s="30">
        <v>568030.43098612165</v>
      </c>
      <c r="AU9" s="30">
        <v>147070.74702328921</v>
      </c>
      <c r="AV9" s="30">
        <v>335087.74700150726</v>
      </c>
      <c r="AW9" s="38">
        <v>2939520.8854875788</v>
      </c>
      <c r="AX9" s="30">
        <v>2926311.2854875787</v>
      </c>
      <c r="AY9" s="30">
        <v>4610</v>
      </c>
      <c r="AZ9" s="30">
        <v>2890470</v>
      </c>
      <c r="BA9" s="30">
        <v>0</v>
      </c>
      <c r="BB9" s="30">
        <v>0</v>
      </c>
      <c r="BC9" s="30">
        <v>2939520.8854875788</v>
      </c>
      <c r="BD9" s="30">
        <v>2939520.8854875783</v>
      </c>
      <c r="BE9" s="30">
        <v>0</v>
      </c>
      <c r="BF9" s="30">
        <v>2903679.6</v>
      </c>
      <c r="BG9" s="30">
        <v>2756608.852976711</v>
      </c>
      <c r="BH9" s="30">
        <v>2792450.1384642897</v>
      </c>
      <c r="BI9" s="30">
        <v>4453.6684823991864</v>
      </c>
      <c r="BJ9" s="30">
        <v>4406.2879299947463</v>
      </c>
      <c r="BK9" s="197">
        <v>0.010752940606061709</v>
      </c>
      <c r="BL9" s="30">
        <v>0</v>
      </c>
      <c r="BM9" s="30">
        <v>0</v>
      </c>
      <c r="BN9" s="38">
        <v>2939520.8854875788</v>
      </c>
      <c r="BO9" s="30">
        <v>4667.1631347489292</v>
      </c>
      <c r="BP9" s="30" t="s">
        <v>545</v>
      </c>
      <c r="BQ9" s="30">
        <v>4688.2310773326617</v>
      </c>
      <c r="BR9" s="197">
        <v>0.011553971053748002</v>
      </c>
      <c r="BS9" s="30">
        <v>0</v>
      </c>
      <c r="BT9" s="30">
        <v>2939520.8854875788</v>
      </c>
      <c r="BU9" s="30">
        <v>0</v>
      </c>
      <c r="BV9" s="38">
        <v>2939520.8854875788</v>
      </c>
      <c r="BW9" s="218">
        <v>13209.6</v>
      </c>
      <c r="BX9" s="219">
        <v>2926311.2854875787</v>
      </c>
      <c r="BZ9" s="23">
        <v>8732087</v>
      </c>
      <c r="CB9" s="495">
        <f>BX9*$CB$4</f>
        <v>73157.782137189468</v>
      </c>
    </row>
    <row r="10" spans="1:80">
      <c r="A10" s="23">
        <v>110644</v>
      </c>
      <c r="B10" s="23">
        <v>8732083</v>
      </c>
      <c r="C10" s="23" t="s">
        <v>224</v>
      </c>
      <c r="D10" s="239">
        <v>107</v>
      </c>
      <c r="E10" s="239">
        <v>107</v>
      </c>
      <c r="F10" s="239">
        <v>0</v>
      </c>
      <c r="G10" s="30">
        <v>379605.914992287</v>
      </c>
      <c r="H10" s="30">
        <v>0</v>
      </c>
      <c r="I10" s="30">
        <v>0</v>
      </c>
      <c r="J10" s="30">
        <v>14153.027523816538</v>
      </c>
      <c r="K10" s="30">
        <v>0</v>
      </c>
      <c r="L10" s="30">
        <v>24501.370660512763</v>
      </c>
      <c r="M10" s="30">
        <v>0</v>
      </c>
      <c r="N10" s="30">
        <v>4016.5211721437067</v>
      </c>
      <c r="O10" s="30">
        <v>0</v>
      </c>
      <c r="P10" s="30">
        <v>34896.980243115468</v>
      </c>
      <c r="Q10" s="30">
        <v>0</v>
      </c>
      <c r="R10" s="30">
        <v>0</v>
      </c>
      <c r="S10" s="30">
        <v>0</v>
      </c>
      <c r="T10" s="30">
        <v>0</v>
      </c>
      <c r="U10" s="30">
        <v>0</v>
      </c>
      <c r="V10" s="30">
        <v>0</v>
      </c>
      <c r="W10" s="30">
        <v>0</v>
      </c>
      <c r="X10" s="30">
        <v>0</v>
      </c>
      <c r="Y10" s="30">
        <v>0</v>
      </c>
      <c r="Z10" s="30">
        <v>2119.4457793891052</v>
      </c>
      <c r="AA10" s="30">
        <v>0</v>
      </c>
      <c r="AB10" s="30">
        <v>32584.54336188878</v>
      </c>
      <c r="AC10" s="30">
        <v>0</v>
      </c>
      <c r="AD10" s="30">
        <v>554.56760909647915</v>
      </c>
      <c r="AE10" s="30">
        <v>0</v>
      </c>
      <c r="AF10" s="30">
        <v>133861.1470232892</v>
      </c>
      <c r="AG10" s="30">
        <v>32497.752955058717</v>
      </c>
      <c r="AH10" s="30">
        <v>0</v>
      </c>
      <c r="AI10" s="30">
        <v>0</v>
      </c>
      <c r="AJ10" s="30">
        <v>15188.31</v>
      </c>
      <c r="AK10" s="30">
        <v>0</v>
      </c>
      <c r="AL10" s="30">
        <v>0</v>
      </c>
      <c r="AM10" s="30">
        <v>0</v>
      </c>
      <c r="AN10" s="30">
        <v>0</v>
      </c>
      <c r="AO10" s="30">
        <v>0</v>
      </c>
      <c r="AP10" s="30">
        <v>0</v>
      </c>
      <c r="AQ10" s="30">
        <v>0</v>
      </c>
      <c r="AR10" s="30">
        <v>0</v>
      </c>
      <c r="AS10" s="30">
        <v>379605.914992287</v>
      </c>
      <c r="AT10" s="30">
        <v>112826.45634996284</v>
      </c>
      <c r="AU10" s="30">
        <v>181547.20997834791</v>
      </c>
      <c r="AV10" s="30">
        <v>70489.965292264489</v>
      </c>
      <c r="AW10" s="38">
        <v>673979.58132059779</v>
      </c>
      <c r="AX10" s="30">
        <v>658791.27132059773</v>
      </c>
      <c r="AY10" s="30">
        <v>4610</v>
      </c>
      <c r="AZ10" s="30">
        <v>493270</v>
      </c>
      <c r="BA10" s="30">
        <v>0</v>
      </c>
      <c r="BB10" s="30">
        <v>0</v>
      </c>
      <c r="BC10" s="30">
        <v>673979.58132059779</v>
      </c>
      <c r="BD10" s="30">
        <v>673979.58132059779</v>
      </c>
      <c r="BE10" s="30">
        <v>0</v>
      </c>
      <c r="BF10" s="30">
        <v>508458.31</v>
      </c>
      <c r="BG10" s="30">
        <v>326911.10002165212</v>
      </c>
      <c r="BH10" s="30">
        <v>492432.37134224985</v>
      </c>
      <c r="BI10" s="30">
        <v>4602.171694787382</v>
      </c>
      <c r="BJ10" s="30">
        <v>4555.9835312165205</v>
      </c>
      <c r="BK10" s="197">
        <v>0.010137912758988498</v>
      </c>
      <c r="BL10" s="30">
        <v>0</v>
      </c>
      <c r="BM10" s="30">
        <v>0</v>
      </c>
      <c r="BN10" s="38">
        <v>673979.58132059779</v>
      </c>
      <c r="BO10" s="30">
        <v>6156.92776935138</v>
      </c>
      <c r="BP10" s="30" t="s">
        <v>545</v>
      </c>
      <c r="BQ10" s="30">
        <v>6298.8745917812876</v>
      </c>
      <c r="BR10" s="197">
        <v>-0.0039588544264524961</v>
      </c>
      <c r="BS10" s="30">
        <v>-1012.2500000000002</v>
      </c>
      <c r="BT10" s="30">
        <v>672967.33132059779</v>
      </c>
      <c r="BU10" s="30">
        <v>-1070</v>
      </c>
      <c r="BV10" s="38">
        <v>671897.33132059779</v>
      </c>
      <c r="BW10" s="218">
        <v>13597.75</v>
      </c>
      <c r="BX10" s="219">
        <v>658299.58132059779</v>
      </c>
      <c r="BZ10" s="23">
        <v>8732083</v>
      </c>
      <c r="CB10" s="495">
        <f>BX10*$CB$4</f>
        <v>16457.489533014945</v>
      </c>
    </row>
    <row r="11" spans="1:80">
      <c r="A11" s="23">
        <v>139537</v>
      </c>
      <c r="B11" s="23">
        <v>8733383</v>
      </c>
      <c r="C11" s="23" t="s">
        <v>225</v>
      </c>
      <c r="D11" s="239">
        <v>210</v>
      </c>
      <c r="E11" s="239">
        <v>210</v>
      </c>
      <c r="F11" s="239">
        <v>0</v>
      </c>
      <c r="G11" s="30">
        <v>745020.95465775963</v>
      </c>
      <c r="H11" s="30">
        <v>0</v>
      </c>
      <c r="I11" s="30">
        <v>0</v>
      </c>
      <c r="J11" s="30">
        <v>33186.40936619047</v>
      </c>
      <c r="K11" s="30">
        <v>0</v>
      </c>
      <c r="L11" s="30">
        <v>56353.152519179414</v>
      </c>
      <c r="M11" s="30">
        <v>0</v>
      </c>
      <c r="N11" s="30">
        <v>8660.1407570904921</v>
      </c>
      <c r="O11" s="30">
        <v>5677.14784325148</v>
      </c>
      <c r="P11" s="30">
        <v>4432.1590052363244</v>
      </c>
      <c r="Q11" s="30">
        <v>1449.1665828416931</v>
      </c>
      <c r="R11" s="30">
        <v>0</v>
      </c>
      <c r="S11" s="30">
        <v>0</v>
      </c>
      <c r="T11" s="30">
        <v>0</v>
      </c>
      <c r="U11" s="30">
        <v>0</v>
      </c>
      <c r="V11" s="30">
        <v>0</v>
      </c>
      <c r="W11" s="30">
        <v>0</v>
      </c>
      <c r="X11" s="30">
        <v>0</v>
      </c>
      <c r="Y11" s="30">
        <v>0</v>
      </c>
      <c r="Z11" s="30">
        <v>8863.2164853990689</v>
      </c>
      <c r="AA11" s="30">
        <v>0</v>
      </c>
      <c r="AB11" s="30">
        <v>79505.2043577773</v>
      </c>
      <c r="AC11" s="30">
        <v>0</v>
      </c>
      <c r="AD11" s="30">
        <v>4207.064620731956</v>
      </c>
      <c r="AE11" s="30">
        <v>0</v>
      </c>
      <c r="AF11" s="30">
        <v>133861.1470232892</v>
      </c>
      <c r="AG11" s="30">
        <v>0</v>
      </c>
      <c r="AH11" s="30">
        <v>0</v>
      </c>
      <c r="AI11" s="30">
        <v>0</v>
      </c>
      <c r="AJ11" s="30">
        <v>7526.4</v>
      </c>
      <c r="AK11" s="30">
        <v>0</v>
      </c>
      <c r="AL11" s="30">
        <v>0</v>
      </c>
      <c r="AM11" s="30">
        <v>0</v>
      </c>
      <c r="AN11" s="30">
        <v>0</v>
      </c>
      <c r="AO11" s="30">
        <v>0</v>
      </c>
      <c r="AP11" s="30">
        <v>0</v>
      </c>
      <c r="AQ11" s="30">
        <v>0</v>
      </c>
      <c r="AR11" s="30">
        <v>0</v>
      </c>
      <c r="AS11" s="30">
        <v>745020.95465775963</v>
      </c>
      <c r="AT11" s="30">
        <v>202333.66153769821</v>
      </c>
      <c r="AU11" s="30">
        <v>141387.5470232892</v>
      </c>
      <c r="AV11" s="30">
        <v>104596.51607031736</v>
      </c>
      <c r="AW11" s="38">
        <v>1088742.1632187471</v>
      </c>
      <c r="AX11" s="30">
        <v>1081215.7632187472</v>
      </c>
      <c r="AY11" s="30">
        <v>4610</v>
      </c>
      <c r="AZ11" s="30">
        <v>968100</v>
      </c>
      <c r="BA11" s="30">
        <v>0</v>
      </c>
      <c r="BB11" s="30">
        <v>0</v>
      </c>
      <c r="BC11" s="30">
        <v>1088742.1632187471</v>
      </c>
      <c r="BD11" s="30">
        <v>1088742.1632187469</v>
      </c>
      <c r="BE11" s="30">
        <v>0</v>
      </c>
      <c r="BF11" s="30">
        <v>975626.4</v>
      </c>
      <c r="BG11" s="30">
        <v>834238.85297671077</v>
      </c>
      <c r="BH11" s="30">
        <v>947354.61619545787</v>
      </c>
      <c r="BI11" s="30">
        <v>4511.212458073609</v>
      </c>
      <c r="BJ11" s="30">
        <v>4449.9126080036076</v>
      </c>
      <c r="BK11" s="197">
        <v>0.013775517739325392</v>
      </c>
      <c r="BL11" s="30">
        <v>0</v>
      </c>
      <c r="BM11" s="30">
        <v>0</v>
      </c>
      <c r="BN11" s="38">
        <v>1088742.1632187471</v>
      </c>
      <c r="BO11" s="30">
        <v>5148.646491517844</v>
      </c>
      <c r="BP11" s="30" t="s">
        <v>545</v>
      </c>
      <c r="BQ11" s="30">
        <v>5184.4864915178432</v>
      </c>
      <c r="BR11" s="197">
        <v>0.0039210591038176812</v>
      </c>
      <c r="BS11" s="30">
        <v>0</v>
      </c>
      <c r="BT11" s="30">
        <v>1088742.1632187471</v>
      </c>
      <c r="BU11" s="30">
        <v>0</v>
      </c>
      <c r="BV11" s="38">
        <v>1088742.1632187471</v>
      </c>
      <c r="BW11" s="218">
        <v>7526.4</v>
      </c>
      <c r="BX11" s="219">
        <v>1081215.7632187472</v>
      </c>
      <c r="BZ11" s="23">
        <v>8733383</v>
      </c>
      <c r="CB11" s="495">
        <f>BX11*$CB$4</f>
        <v>27030.394080468683</v>
      </c>
    </row>
    <row r="12" spans="1:80">
      <c r="A12" s="23">
        <v>110664</v>
      </c>
      <c r="B12" s="23">
        <v>8732118</v>
      </c>
      <c r="C12" s="23" t="s">
        <v>226</v>
      </c>
      <c r="D12" s="239">
        <v>376</v>
      </c>
      <c r="E12" s="239">
        <v>376</v>
      </c>
      <c r="F12" s="239">
        <v>0</v>
      </c>
      <c r="G12" s="30">
        <v>1333942.28072056</v>
      </c>
      <c r="H12" s="30">
        <v>0</v>
      </c>
      <c r="I12" s="30">
        <v>0</v>
      </c>
      <c r="J12" s="30">
        <v>69301.03132351533</v>
      </c>
      <c r="K12" s="30">
        <v>0</v>
      </c>
      <c r="L12" s="30">
        <v>117606.57917046112</v>
      </c>
      <c r="M12" s="30">
        <v>0</v>
      </c>
      <c r="N12" s="30">
        <v>43768.819502051992</v>
      </c>
      <c r="O12" s="30">
        <v>22424.733980843306</v>
      </c>
      <c r="P12" s="30">
        <v>0</v>
      </c>
      <c r="Q12" s="30">
        <v>0</v>
      </c>
      <c r="R12" s="30">
        <v>0</v>
      </c>
      <c r="S12" s="30">
        <v>0</v>
      </c>
      <c r="T12" s="30">
        <v>0</v>
      </c>
      <c r="U12" s="30">
        <v>0</v>
      </c>
      <c r="V12" s="30">
        <v>0</v>
      </c>
      <c r="W12" s="30">
        <v>0</v>
      </c>
      <c r="X12" s="30">
        <v>0</v>
      </c>
      <c r="Y12" s="30">
        <v>0</v>
      </c>
      <c r="Z12" s="30">
        <v>32862.901508235984</v>
      </c>
      <c r="AA12" s="30">
        <v>0</v>
      </c>
      <c r="AB12" s="30">
        <v>153910.86526315304</v>
      </c>
      <c r="AC12" s="30">
        <v>0</v>
      </c>
      <c r="AD12" s="30">
        <v>9026.0659135703572</v>
      </c>
      <c r="AE12" s="30">
        <v>0</v>
      </c>
      <c r="AF12" s="30">
        <v>133861.1470232892</v>
      </c>
      <c r="AG12" s="30">
        <v>0</v>
      </c>
      <c r="AH12" s="30">
        <v>0</v>
      </c>
      <c r="AI12" s="30">
        <v>0</v>
      </c>
      <c r="AJ12" s="30">
        <v>44815.63</v>
      </c>
      <c r="AK12" s="30">
        <v>0</v>
      </c>
      <c r="AL12" s="30">
        <v>0</v>
      </c>
      <c r="AM12" s="30">
        <v>0</v>
      </c>
      <c r="AN12" s="30">
        <v>0</v>
      </c>
      <c r="AO12" s="30">
        <v>0</v>
      </c>
      <c r="AP12" s="30">
        <v>0</v>
      </c>
      <c r="AQ12" s="30">
        <v>0</v>
      </c>
      <c r="AR12" s="30">
        <v>0</v>
      </c>
      <c r="AS12" s="30">
        <v>1333942.28072056</v>
      </c>
      <c r="AT12" s="30">
        <v>448900.9966618311</v>
      </c>
      <c r="AU12" s="30">
        <v>178676.77702328921</v>
      </c>
      <c r="AV12" s="30">
        <v>217632.3523732216</v>
      </c>
      <c r="AW12" s="38">
        <v>1961520.0544056804</v>
      </c>
      <c r="AX12" s="30">
        <v>1916704.4244056805</v>
      </c>
      <c r="AY12" s="30">
        <v>4610</v>
      </c>
      <c r="AZ12" s="30">
        <v>1733360</v>
      </c>
      <c r="BA12" s="30">
        <v>0</v>
      </c>
      <c r="BB12" s="30">
        <v>0</v>
      </c>
      <c r="BC12" s="30">
        <v>1961520.0544056804</v>
      </c>
      <c r="BD12" s="30">
        <v>1961520.0544056804</v>
      </c>
      <c r="BE12" s="30">
        <v>0</v>
      </c>
      <c r="BF12" s="30">
        <v>1778175.63</v>
      </c>
      <c r="BG12" s="30">
        <v>1599498.8529767108</v>
      </c>
      <c r="BH12" s="30">
        <v>1782843.2773823913</v>
      </c>
      <c r="BI12" s="30">
        <v>4741.604461123381</v>
      </c>
      <c r="BJ12" s="30">
        <v>4666.353034708115</v>
      </c>
      <c r="BK12" s="197">
        <v>0.016126389464223862</v>
      </c>
      <c r="BL12" s="30">
        <v>0</v>
      </c>
      <c r="BM12" s="30">
        <v>0</v>
      </c>
      <c r="BN12" s="38">
        <v>1961520.0544056804</v>
      </c>
      <c r="BO12" s="30">
        <v>5097.6181500151079</v>
      </c>
      <c r="BP12" s="30" t="s">
        <v>545</v>
      </c>
      <c r="BQ12" s="30">
        <v>5216.8086553342564</v>
      </c>
      <c r="BR12" s="197">
        <v>0.020488419517142198</v>
      </c>
      <c r="BS12" s="30">
        <v>-3743.5</v>
      </c>
      <c r="BT12" s="30">
        <v>1957776.5544056804</v>
      </c>
      <c r="BU12" s="30">
        <v>-3760</v>
      </c>
      <c r="BV12" s="38">
        <v>1954016.5544056804</v>
      </c>
      <c r="BW12" s="218">
        <v>39936</v>
      </c>
      <c r="BX12" s="219">
        <v>1914080.5544056804</v>
      </c>
      <c r="BZ12" s="23">
        <v>8732118</v>
      </c>
      <c r="CB12" s="495">
        <f>BX12*$CB$4</f>
        <v>47852.013860142011</v>
      </c>
    </row>
    <row r="13" spans="1:80">
      <c r="A13" s="23">
        <v>143440</v>
      </c>
      <c r="B13" s="23">
        <v>8733000</v>
      </c>
      <c r="C13" s="23" t="s">
        <v>227</v>
      </c>
      <c r="D13" s="239">
        <v>90</v>
      </c>
      <c r="E13" s="239">
        <v>90</v>
      </c>
      <c r="F13" s="239">
        <v>0</v>
      </c>
      <c r="G13" s="30">
        <v>319294.69485332555</v>
      </c>
      <c r="H13" s="30">
        <v>0</v>
      </c>
      <c r="I13" s="30">
        <v>0</v>
      </c>
      <c r="J13" s="30">
        <v>2440.1771592787118</v>
      </c>
      <c r="K13" s="30">
        <v>0</v>
      </c>
      <c r="L13" s="30">
        <v>4900.2741321025533</v>
      </c>
      <c r="M13" s="30">
        <v>0</v>
      </c>
      <c r="N13" s="30">
        <v>0</v>
      </c>
      <c r="O13" s="30">
        <v>0</v>
      </c>
      <c r="P13" s="30">
        <v>0</v>
      </c>
      <c r="Q13" s="30">
        <v>0</v>
      </c>
      <c r="R13" s="30">
        <v>0</v>
      </c>
      <c r="S13" s="30">
        <v>0</v>
      </c>
      <c r="T13" s="30">
        <v>0</v>
      </c>
      <c r="U13" s="30">
        <v>0</v>
      </c>
      <c r="V13" s="30">
        <v>0</v>
      </c>
      <c r="W13" s="30">
        <v>0</v>
      </c>
      <c r="X13" s="30">
        <v>0</v>
      </c>
      <c r="Y13" s="30">
        <v>0</v>
      </c>
      <c r="Z13" s="30">
        <v>7756.7753944745436</v>
      </c>
      <c r="AA13" s="30">
        <v>0</v>
      </c>
      <c r="AB13" s="30">
        <v>34959.272771707212</v>
      </c>
      <c r="AC13" s="30">
        <v>0</v>
      </c>
      <c r="AD13" s="30">
        <v>0</v>
      </c>
      <c r="AE13" s="30">
        <v>0</v>
      </c>
      <c r="AF13" s="30">
        <v>133861.1470232892</v>
      </c>
      <c r="AG13" s="30">
        <v>27243.443365128674</v>
      </c>
      <c r="AH13" s="30">
        <v>0</v>
      </c>
      <c r="AI13" s="30">
        <v>0</v>
      </c>
      <c r="AJ13" s="30">
        <v>3353.6</v>
      </c>
      <c r="AK13" s="30">
        <v>0</v>
      </c>
      <c r="AL13" s="30">
        <v>0</v>
      </c>
      <c r="AM13" s="30">
        <v>0</v>
      </c>
      <c r="AN13" s="30">
        <v>0</v>
      </c>
      <c r="AO13" s="30">
        <v>0</v>
      </c>
      <c r="AP13" s="30">
        <v>0</v>
      </c>
      <c r="AQ13" s="30">
        <v>0</v>
      </c>
      <c r="AR13" s="30">
        <v>0</v>
      </c>
      <c r="AS13" s="30">
        <v>319294.69485332555</v>
      </c>
      <c r="AT13" s="30">
        <v>50056.499457563019</v>
      </c>
      <c r="AU13" s="30">
        <v>164458.19038841789</v>
      </c>
      <c r="AV13" s="30">
        <v>35623.399567605906</v>
      </c>
      <c r="AW13" s="38">
        <v>533809.38469930645</v>
      </c>
      <c r="AX13" s="30">
        <v>530455.78469930647</v>
      </c>
      <c r="AY13" s="30">
        <v>4610</v>
      </c>
      <c r="AZ13" s="30">
        <v>414900</v>
      </c>
      <c r="BA13" s="30">
        <v>0</v>
      </c>
      <c r="BB13" s="30">
        <v>0</v>
      </c>
      <c r="BC13" s="30">
        <v>533809.38469930645</v>
      </c>
      <c r="BD13" s="30">
        <v>533809.38469930645</v>
      </c>
      <c r="BE13" s="30">
        <v>0</v>
      </c>
      <c r="BF13" s="30">
        <v>418253.6</v>
      </c>
      <c r="BG13" s="30">
        <v>253795.40961158209</v>
      </c>
      <c r="BH13" s="30">
        <v>369351.19431088859</v>
      </c>
      <c r="BI13" s="30">
        <v>4103.9021590098728</v>
      </c>
      <c r="BJ13" s="30">
        <v>4047.325400131615</v>
      </c>
      <c r="BK13" s="197">
        <v>0.013978801624504416</v>
      </c>
      <c r="BL13" s="30">
        <v>0</v>
      </c>
      <c r="BM13" s="30">
        <v>0</v>
      </c>
      <c r="BN13" s="38">
        <v>533809.38469930645</v>
      </c>
      <c r="BO13" s="30">
        <v>5893.9531633256274</v>
      </c>
      <c r="BP13" s="30" t="s">
        <v>545</v>
      </c>
      <c r="BQ13" s="30">
        <v>5931.2153855478491</v>
      </c>
      <c r="BR13" s="197">
        <v>0.0042222570210757038</v>
      </c>
      <c r="BS13" s="30">
        <v>0</v>
      </c>
      <c r="BT13" s="30">
        <v>533809.38469930645</v>
      </c>
      <c r="BU13" s="30">
        <v>0</v>
      </c>
      <c r="BV13" s="38">
        <v>533809.38469930645</v>
      </c>
      <c r="BW13" s="218">
        <v>3353.6</v>
      </c>
      <c r="BX13" s="219">
        <v>530455.78469930647</v>
      </c>
      <c r="BZ13" s="23">
        <v>8733000</v>
      </c>
      <c r="CB13" s="495">
        <f>BX13*$CB$4</f>
        <v>13261.394617482663</v>
      </c>
    </row>
    <row r="14" spans="1:80">
      <c r="A14" s="23">
        <v>145801</v>
      </c>
      <c r="B14" s="23">
        <v>8732058</v>
      </c>
      <c r="C14" s="23" t="s">
        <v>228</v>
      </c>
      <c r="D14" s="239">
        <v>289</v>
      </c>
      <c r="E14" s="239">
        <v>289</v>
      </c>
      <c r="F14" s="239">
        <v>0</v>
      </c>
      <c r="G14" s="30">
        <v>1025290.7423623453</v>
      </c>
      <c r="H14" s="30">
        <v>0</v>
      </c>
      <c r="I14" s="30">
        <v>0</v>
      </c>
      <c r="J14" s="30">
        <v>13176.956660105032</v>
      </c>
      <c r="K14" s="30">
        <v>0</v>
      </c>
      <c r="L14" s="30">
        <v>22051.233594461482</v>
      </c>
      <c r="M14" s="30">
        <v>0</v>
      </c>
      <c r="N14" s="30">
        <v>0</v>
      </c>
      <c r="O14" s="30">
        <v>0</v>
      </c>
      <c r="P14" s="30">
        <v>0</v>
      </c>
      <c r="Q14" s="30">
        <v>0</v>
      </c>
      <c r="R14" s="30">
        <v>0</v>
      </c>
      <c r="S14" s="30">
        <v>0</v>
      </c>
      <c r="T14" s="30">
        <v>0</v>
      </c>
      <c r="U14" s="30">
        <v>0</v>
      </c>
      <c r="V14" s="30">
        <v>0</v>
      </c>
      <c r="W14" s="30">
        <v>0</v>
      </c>
      <c r="X14" s="30">
        <v>0</v>
      </c>
      <c r="Y14" s="30">
        <v>0</v>
      </c>
      <c r="Z14" s="30">
        <v>33040.1498791878</v>
      </c>
      <c r="AA14" s="30">
        <v>0</v>
      </c>
      <c r="AB14" s="30">
        <v>89378.31347780113</v>
      </c>
      <c r="AC14" s="30">
        <v>0</v>
      </c>
      <c r="AD14" s="30">
        <v>631.059693109805</v>
      </c>
      <c r="AE14" s="30">
        <v>0</v>
      </c>
      <c r="AF14" s="30">
        <v>133861.1470232892</v>
      </c>
      <c r="AG14" s="30">
        <v>0</v>
      </c>
      <c r="AH14" s="30">
        <v>0</v>
      </c>
      <c r="AI14" s="30">
        <v>0</v>
      </c>
      <c r="AJ14" s="30">
        <v>6246.4</v>
      </c>
      <c r="AK14" s="30">
        <v>0</v>
      </c>
      <c r="AL14" s="30">
        <v>0</v>
      </c>
      <c r="AM14" s="30">
        <v>0</v>
      </c>
      <c r="AN14" s="30">
        <v>0</v>
      </c>
      <c r="AO14" s="30">
        <v>0</v>
      </c>
      <c r="AP14" s="30">
        <v>0</v>
      </c>
      <c r="AQ14" s="30">
        <v>0</v>
      </c>
      <c r="AR14" s="30">
        <v>0</v>
      </c>
      <c r="AS14" s="30">
        <v>1025290.7423623453</v>
      </c>
      <c r="AT14" s="30">
        <v>158277.71330466523</v>
      </c>
      <c r="AU14" s="30">
        <v>140107.5470232892</v>
      </c>
      <c r="AV14" s="30">
        <v>105260.50463220789</v>
      </c>
      <c r="AW14" s="38">
        <v>1323676.0026902996</v>
      </c>
      <c r="AX14" s="30">
        <v>1317429.6026902997</v>
      </c>
      <c r="AY14" s="30">
        <v>4610</v>
      </c>
      <c r="AZ14" s="30">
        <v>1332290</v>
      </c>
      <c r="BA14" s="30">
        <v>14860.39730970026</v>
      </c>
      <c r="BB14" s="30">
        <v>0</v>
      </c>
      <c r="BC14" s="30">
        <v>1338536.4</v>
      </c>
      <c r="BD14" s="30">
        <v>1338536.4</v>
      </c>
      <c r="BE14" s="30">
        <v>0</v>
      </c>
      <c r="BF14" s="30">
        <v>1338536.4</v>
      </c>
      <c r="BG14" s="30">
        <v>1198428.8529767108</v>
      </c>
      <c r="BH14" s="30">
        <v>1198428.8529767108</v>
      </c>
      <c r="BI14" s="30">
        <v>4146.812640057823</v>
      </c>
      <c r="BJ14" s="30">
        <v>4075.6343085590638</v>
      </c>
      <c r="BK14" s="197">
        <v>0.017464356738110847</v>
      </c>
      <c r="BL14" s="30">
        <v>0</v>
      </c>
      <c r="BM14" s="30">
        <v>0</v>
      </c>
      <c r="BN14" s="38">
        <v>1338536.4</v>
      </c>
      <c r="BO14" s="30">
        <v>4610</v>
      </c>
      <c r="BP14" s="30" t="s">
        <v>545</v>
      </c>
      <c r="BQ14" s="30">
        <v>4631.61384083045</v>
      </c>
      <c r="BR14" s="197">
        <v>0.0063574918558080284</v>
      </c>
      <c r="BS14" s="30">
        <v>0</v>
      </c>
      <c r="BT14" s="30">
        <v>1338536.4</v>
      </c>
      <c r="BU14" s="30">
        <v>0</v>
      </c>
      <c r="BV14" s="38">
        <v>1338536.4</v>
      </c>
      <c r="BW14" s="218">
        <v>6246.4</v>
      </c>
      <c r="BX14" s="219">
        <v>1332290</v>
      </c>
      <c r="BZ14" s="23">
        <v>8732058</v>
      </c>
      <c r="CB14" s="495">
        <f>BX14*$CB$4</f>
        <v>33307.25</v>
      </c>
    </row>
    <row r="15" spans="1:80">
      <c r="A15" s="23">
        <v>110814</v>
      </c>
      <c r="B15" s="23">
        <v>8733067</v>
      </c>
      <c r="C15" s="23" t="s">
        <v>229</v>
      </c>
      <c r="D15" s="239">
        <v>140</v>
      </c>
      <c r="E15" s="239">
        <v>140</v>
      </c>
      <c r="F15" s="239">
        <v>0</v>
      </c>
      <c r="G15" s="30">
        <v>496680.63643850636</v>
      </c>
      <c r="H15" s="30">
        <v>0</v>
      </c>
      <c r="I15" s="30">
        <v>0</v>
      </c>
      <c r="J15" s="30">
        <v>5368.3897504131628</v>
      </c>
      <c r="K15" s="30">
        <v>0</v>
      </c>
      <c r="L15" s="30">
        <v>11433.972974905952</v>
      </c>
      <c r="M15" s="30">
        <v>0</v>
      </c>
      <c r="N15" s="30">
        <v>0</v>
      </c>
      <c r="O15" s="30">
        <v>0</v>
      </c>
      <c r="P15" s="30">
        <v>0</v>
      </c>
      <c r="Q15" s="30">
        <v>0</v>
      </c>
      <c r="R15" s="30">
        <v>0</v>
      </c>
      <c r="S15" s="30">
        <v>0</v>
      </c>
      <c r="T15" s="30">
        <v>0</v>
      </c>
      <c r="U15" s="30">
        <v>0</v>
      </c>
      <c r="V15" s="30">
        <v>0</v>
      </c>
      <c r="W15" s="30">
        <v>0</v>
      </c>
      <c r="X15" s="30">
        <v>0</v>
      </c>
      <c r="Y15" s="30">
        <v>0</v>
      </c>
      <c r="Z15" s="30">
        <v>1348.66934330158</v>
      </c>
      <c r="AA15" s="30">
        <v>0</v>
      </c>
      <c r="AB15" s="30">
        <v>50424.012800146978</v>
      </c>
      <c r="AC15" s="30">
        <v>0</v>
      </c>
      <c r="AD15" s="30">
        <v>573.69063009981221</v>
      </c>
      <c r="AE15" s="30">
        <v>0</v>
      </c>
      <c r="AF15" s="30">
        <v>133861.1470232892</v>
      </c>
      <c r="AG15" s="30">
        <v>7441.0742747564318</v>
      </c>
      <c r="AH15" s="30">
        <v>0</v>
      </c>
      <c r="AI15" s="30">
        <v>0</v>
      </c>
      <c r="AJ15" s="30">
        <v>17608.46</v>
      </c>
      <c r="AK15" s="30">
        <v>0</v>
      </c>
      <c r="AL15" s="30">
        <v>0</v>
      </c>
      <c r="AM15" s="30">
        <v>0</v>
      </c>
      <c r="AN15" s="30">
        <v>0</v>
      </c>
      <c r="AO15" s="30">
        <v>0</v>
      </c>
      <c r="AP15" s="30">
        <v>0</v>
      </c>
      <c r="AQ15" s="30">
        <v>0</v>
      </c>
      <c r="AR15" s="30">
        <v>0</v>
      </c>
      <c r="AS15" s="30">
        <v>496680.63643850636</v>
      </c>
      <c r="AT15" s="30">
        <v>69148.735498867478</v>
      </c>
      <c r="AU15" s="30">
        <v>158910.68129804562</v>
      </c>
      <c r="AV15" s="30">
        <v>54171.880218908438</v>
      </c>
      <c r="AW15" s="38">
        <v>724740.05323541956</v>
      </c>
      <c r="AX15" s="30">
        <v>707131.5932354196</v>
      </c>
      <c r="AY15" s="30">
        <v>4610</v>
      </c>
      <c r="AZ15" s="30">
        <v>645400</v>
      </c>
      <c r="BA15" s="30">
        <v>0</v>
      </c>
      <c r="BB15" s="30">
        <v>0</v>
      </c>
      <c r="BC15" s="30">
        <v>724740.05323541956</v>
      </c>
      <c r="BD15" s="30">
        <v>724740.05323541956</v>
      </c>
      <c r="BE15" s="30">
        <v>0</v>
      </c>
      <c r="BF15" s="30">
        <v>663008.46</v>
      </c>
      <c r="BG15" s="30">
        <v>504097.77870195435</v>
      </c>
      <c r="BH15" s="30">
        <v>565829.371937374</v>
      </c>
      <c r="BI15" s="30">
        <v>4041.638370981243</v>
      </c>
      <c r="BJ15" s="30">
        <v>3905.7060251833632</v>
      </c>
      <c r="BK15" s="197">
        <v>0.034803527178289918</v>
      </c>
      <c r="BL15" s="30">
        <v>0</v>
      </c>
      <c r="BM15" s="30">
        <v>0</v>
      </c>
      <c r="BN15" s="38">
        <v>724740.05323541956</v>
      </c>
      <c r="BO15" s="30">
        <v>5050.9399516815683</v>
      </c>
      <c r="BP15" s="30" t="s">
        <v>545</v>
      </c>
      <c r="BQ15" s="30">
        <v>5176.7146659672826</v>
      </c>
      <c r="BR15" s="197">
        <v>0.045529725613650651</v>
      </c>
      <c r="BS15" s="30">
        <v>-1199.15</v>
      </c>
      <c r="BT15" s="30">
        <v>723540.90323541954</v>
      </c>
      <c r="BU15" s="30">
        <v>-1400</v>
      </c>
      <c r="BV15" s="38">
        <v>722140.90323541954</v>
      </c>
      <c r="BW15" s="218">
        <v>15718.5</v>
      </c>
      <c r="BX15" s="219">
        <v>706422.40323541954</v>
      </c>
      <c r="BZ15" s="23">
        <v>8733067</v>
      </c>
      <c r="CB15" s="495">
        <f>BX15*$CB$4</f>
        <v>17660.560080885491</v>
      </c>
    </row>
    <row r="16" spans="1:80">
      <c r="A16" s="23">
        <v>110781</v>
      </c>
      <c r="B16" s="23">
        <v>8733001</v>
      </c>
      <c r="C16" s="23" t="s">
        <v>230</v>
      </c>
      <c r="D16" s="239">
        <v>150</v>
      </c>
      <c r="E16" s="239">
        <v>150</v>
      </c>
      <c r="F16" s="239">
        <v>0</v>
      </c>
      <c r="G16" s="30">
        <v>532157.82475554256</v>
      </c>
      <c r="H16" s="30">
        <v>0</v>
      </c>
      <c r="I16" s="30">
        <v>0</v>
      </c>
      <c r="J16" s="30">
        <v>7808.5669096918946</v>
      </c>
      <c r="K16" s="30">
        <v>0</v>
      </c>
      <c r="L16" s="30">
        <v>13067.397685606842</v>
      </c>
      <c r="M16" s="30">
        <v>0</v>
      </c>
      <c r="N16" s="30">
        <v>0</v>
      </c>
      <c r="O16" s="30">
        <v>0</v>
      </c>
      <c r="P16" s="30">
        <v>0</v>
      </c>
      <c r="Q16" s="30">
        <v>0</v>
      </c>
      <c r="R16" s="30">
        <v>0</v>
      </c>
      <c r="S16" s="30">
        <v>0</v>
      </c>
      <c r="T16" s="30">
        <v>0</v>
      </c>
      <c r="U16" s="30">
        <v>0</v>
      </c>
      <c r="V16" s="30">
        <v>0</v>
      </c>
      <c r="W16" s="30">
        <v>0</v>
      </c>
      <c r="X16" s="30">
        <v>0</v>
      </c>
      <c r="Y16" s="30">
        <v>0</v>
      </c>
      <c r="Z16" s="30">
        <v>9872.259592967579</v>
      </c>
      <c r="AA16" s="30">
        <v>0</v>
      </c>
      <c r="AB16" s="30">
        <v>31869.166423215072</v>
      </c>
      <c r="AC16" s="30">
        <v>0</v>
      </c>
      <c r="AD16" s="30">
        <v>0</v>
      </c>
      <c r="AE16" s="30">
        <v>0</v>
      </c>
      <c r="AF16" s="30">
        <v>133861.1470232892</v>
      </c>
      <c r="AG16" s="30">
        <v>0</v>
      </c>
      <c r="AH16" s="30">
        <v>0</v>
      </c>
      <c r="AI16" s="30">
        <v>0</v>
      </c>
      <c r="AJ16" s="30">
        <v>23141.13</v>
      </c>
      <c r="AK16" s="30">
        <v>0</v>
      </c>
      <c r="AL16" s="30">
        <v>0</v>
      </c>
      <c r="AM16" s="30">
        <v>0</v>
      </c>
      <c r="AN16" s="30">
        <v>0</v>
      </c>
      <c r="AO16" s="30">
        <v>0</v>
      </c>
      <c r="AP16" s="30">
        <v>0</v>
      </c>
      <c r="AQ16" s="30">
        <v>0</v>
      </c>
      <c r="AR16" s="30">
        <v>0</v>
      </c>
      <c r="AS16" s="30">
        <v>532157.82475554256</v>
      </c>
      <c r="AT16" s="30">
        <v>62617.390611481387</v>
      </c>
      <c r="AU16" s="30">
        <v>157002.27702328921</v>
      </c>
      <c r="AV16" s="30">
        <v>48358.190835309215</v>
      </c>
      <c r="AW16" s="38">
        <v>751777.49239031319</v>
      </c>
      <c r="AX16" s="30">
        <v>728636.36239031318</v>
      </c>
      <c r="AY16" s="30">
        <v>4610</v>
      </c>
      <c r="AZ16" s="30">
        <v>691500</v>
      </c>
      <c r="BA16" s="30">
        <v>0</v>
      </c>
      <c r="BB16" s="30">
        <v>0</v>
      </c>
      <c r="BC16" s="30">
        <v>751777.49239031319</v>
      </c>
      <c r="BD16" s="30">
        <v>751777.49239031319</v>
      </c>
      <c r="BE16" s="30">
        <v>0</v>
      </c>
      <c r="BF16" s="30">
        <v>714641.13</v>
      </c>
      <c r="BG16" s="30">
        <v>557638.85297671077</v>
      </c>
      <c r="BH16" s="30">
        <v>594775.215367024</v>
      </c>
      <c r="BI16" s="30">
        <v>3965.1681024468262</v>
      </c>
      <c r="BJ16" s="30">
        <v>4150.3700371396335</v>
      </c>
      <c r="BK16" s="197">
        <v>-0.04462299338023494</v>
      </c>
      <c r="BL16" s="30">
        <v>0.049622993380234938</v>
      </c>
      <c r="BM16" s="30">
        <v>30893.06773177582</v>
      </c>
      <c r="BN16" s="38">
        <v>782670.560122089</v>
      </c>
      <c r="BO16" s="30">
        <v>5063.52953414726</v>
      </c>
      <c r="BP16" s="30" t="s">
        <v>545</v>
      </c>
      <c r="BQ16" s="30">
        <v>5217.80373414726</v>
      </c>
      <c r="BR16" s="197">
        <v>-0.0045881872256023915</v>
      </c>
      <c r="BS16" s="30">
        <v>-1304.4000000000003</v>
      </c>
      <c r="BT16" s="30">
        <v>781366.160122089</v>
      </c>
      <c r="BU16" s="30">
        <v>-1500</v>
      </c>
      <c r="BV16" s="38">
        <v>779866.160122089</v>
      </c>
      <c r="BW16" s="218">
        <v>21082.75</v>
      </c>
      <c r="BX16" s="219">
        <v>758783.410122089</v>
      </c>
      <c r="BZ16" s="23">
        <v>8733001</v>
      </c>
      <c r="CB16" s="495">
        <f>BX16*$CB$4</f>
        <v>18969.585253052224</v>
      </c>
    </row>
    <row r="17" spans="1:80">
      <c r="A17" s="23">
        <v>110829</v>
      </c>
      <c r="B17" s="23">
        <v>8733301</v>
      </c>
      <c r="C17" s="23" t="s">
        <v>231</v>
      </c>
      <c r="D17" s="239">
        <v>110</v>
      </c>
      <c r="E17" s="239">
        <v>110</v>
      </c>
      <c r="F17" s="239">
        <v>0</v>
      </c>
      <c r="G17" s="30">
        <v>390249.07148739789</v>
      </c>
      <c r="H17" s="30">
        <v>0</v>
      </c>
      <c r="I17" s="30">
        <v>0</v>
      </c>
      <c r="J17" s="30">
        <v>3904.2834548459332</v>
      </c>
      <c r="K17" s="30">
        <v>0</v>
      </c>
      <c r="L17" s="30">
        <v>7350.4111981538244</v>
      </c>
      <c r="M17" s="30">
        <v>0</v>
      </c>
      <c r="N17" s="30">
        <v>0</v>
      </c>
      <c r="O17" s="30">
        <v>0</v>
      </c>
      <c r="P17" s="30">
        <v>0</v>
      </c>
      <c r="Q17" s="30">
        <v>0</v>
      </c>
      <c r="R17" s="30">
        <v>0</v>
      </c>
      <c r="S17" s="30">
        <v>0</v>
      </c>
      <c r="T17" s="30">
        <v>0</v>
      </c>
      <c r="U17" s="30">
        <v>0</v>
      </c>
      <c r="V17" s="30">
        <v>0</v>
      </c>
      <c r="W17" s="30">
        <v>0</v>
      </c>
      <c r="X17" s="30">
        <v>0</v>
      </c>
      <c r="Y17" s="30">
        <v>0</v>
      </c>
      <c r="Z17" s="30">
        <v>6950.5155864467006</v>
      </c>
      <c r="AA17" s="30">
        <v>0</v>
      </c>
      <c r="AB17" s="30">
        <v>32669.116708190268</v>
      </c>
      <c r="AC17" s="30">
        <v>0</v>
      </c>
      <c r="AD17" s="30">
        <v>382.46042006653721</v>
      </c>
      <c r="AE17" s="30">
        <v>0</v>
      </c>
      <c r="AF17" s="30">
        <v>133861.1470232892</v>
      </c>
      <c r="AG17" s="30">
        <v>16545.380508579598</v>
      </c>
      <c r="AH17" s="30">
        <v>0</v>
      </c>
      <c r="AI17" s="30">
        <v>0</v>
      </c>
      <c r="AJ17" s="30">
        <v>3105.558</v>
      </c>
      <c r="AK17" s="30">
        <v>0</v>
      </c>
      <c r="AL17" s="30">
        <v>0</v>
      </c>
      <c r="AM17" s="30">
        <v>0</v>
      </c>
      <c r="AN17" s="30">
        <v>0</v>
      </c>
      <c r="AO17" s="30">
        <v>0</v>
      </c>
      <c r="AP17" s="30">
        <v>0</v>
      </c>
      <c r="AQ17" s="30">
        <v>0</v>
      </c>
      <c r="AR17" s="30">
        <v>0</v>
      </c>
      <c r="AS17" s="30">
        <v>390249.07148739789</v>
      </c>
      <c r="AT17" s="30">
        <v>51256.787367703262</v>
      </c>
      <c r="AU17" s="30">
        <v>153512.0855318688</v>
      </c>
      <c r="AV17" s="30">
        <v>39241.51627322947</v>
      </c>
      <c r="AW17" s="38">
        <v>595017.94438697</v>
      </c>
      <c r="AX17" s="30">
        <v>591912.38638697</v>
      </c>
      <c r="AY17" s="30">
        <v>4610</v>
      </c>
      <c r="AZ17" s="30">
        <v>507100</v>
      </c>
      <c r="BA17" s="30">
        <v>0</v>
      </c>
      <c r="BB17" s="30">
        <v>0</v>
      </c>
      <c r="BC17" s="30">
        <v>595017.94438697</v>
      </c>
      <c r="BD17" s="30">
        <v>595017.9443869699</v>
      </c>
      <c r="BE17" s="30">
        <v>0</v>
      </c>
      <c r="BF17" s="30">
        <v>510205.558</v>
      </c>
      <c r="BG17" s="30">
        <v>356693.47246813116</v>
      </c>
      <c r="BH17" s="30">
        <v>441505.85885510122</v>
      </c>
      <c r="BI17" s="30">
        <v>4013.6896259554655</v>
      </c>
      <c r="BJ17" s="30">
        <v>3951.3412928944781</v>
      </c>
      <c r="BK17" s="197">
        <v>0.015779030065842626</v>
      </c>
      <c r="BL17" s="30">
        <v>0</v>
      </c>
      <c r="BM17" s="30">
        <v>0</v>
      </c>
      <c r="BN17" s="38">
        <v>595017.94438697</v>
      </c>
      <c r="BO17" s="30">
        <v>5381.0216944270005</v>
      </c>
      <c r="BP17" s="30" t="s">
        <v>545</v>
      </c>
      <c r="BQ17" s="30">
        <v>5409.2540398815454</v>
      </c>
      <c r="BR17" s="197">
        <v>-0.0037128131900376893</v>
      </c>
      <c r="BS17" s="30">
        <v>-939.19999999999982</v>
      </c>
      <c r="BT17" s="30">
        <v>594078.74438697007</v>
      </c>
      <c r="BU17" s="30">
        <v>-1100</v>
      </c>
      <c r="BV17" s="38">
        <v>592978.74438697007</v>
      </c>
      <c r="BW17" s="218">
        <v>2790.4</v>
      </c>
      <c r="BX17" s="219">
        <v>590188.34438697</v>
      </c>
      <c r="BZ17" s="23">
        <v>8733301</v>
      </c>
      <c r="CB17" s="495">
        <f>BX17*$CB$4</f>
        <v>14754.708609674251</v>
      </c>
    </row>
    <row r="18" spans="1:80">
      <c r="A18" s="23">
        <v>110602</v>
      </c>
      <c r="B18" s="23">
        <v>8732002</v>
      </c>
      <c r="C18" s="23" t="s">
        <v>232</v>
      </c>
      <c r="D18" s="239">
        <v>371</v>
      </c>
      <c r="E18" s="239">
        <v>371</v>
      </c>
      <c r="F18" s="239">
        <v>0</v>
      </c>
      <c r="G18" s="30">
        <v>1316203.686562042</v>
      </c>
      <c r="H18" s="30">
        <v>0</v>
      </c>
      <c r="I18" s="30">
        <v>0</v>
      </c>
      <c r="J18" s="30">
        <v>27818.019615777375</v>
      </c>
      <c r="K18" s="30">
        <v>0</v>
      </c>
      <c r="L18" s="30">
        <v>46552.60425497438</v>
      </c>
      <c r="M18" s="30">
        <v>0</v>
      </c>
      <c r="N18" s="30">
        <v>936.23143319897736</v>
      </c>
      <c r="O18" s="30">
        <v>0</v>
      </c>
      <c r="P18" s="30">
        <v>0</v>
      </c>
      <c r="Q18" s="30">
        <v>0</v>
      </c>
      <c r="R18" s="30">
        <v>0</v>
      </c>
      <c r="S18" s="30">
        <v>0</v>
      </c>
      <c r="T18" s="30">
        <v>0</v>
      </c>
      <c r="U18" s="30">
        <v>0</v>
      </c>
      <c r="V18" s="30">
        <v>0</v>
      </c>
      <c r="W18" s="30">
        <v>0</v>
      </c>
      <c r="X18" s="30">
        <v>0</v>
      </c>
      <c r="Y18" s="30">
        <v>0</v>
      </c>
      <c r="Z18" s="30">
        <v>5285.1490750230378</v>
      </c>
      <c r="AA18" s="30">
        <v>0</v>
      </c>
      <c r="AB18" s="30">
        <v>97842.614347960873</v>
      </c>
      <c r="AC18" s="30">
        <v>0</v>
      </c>
      <c r="AD18" s="30">
        <v>0</v>
      </c>
      <c r="AE18" s="30">
        <v>0</v>
      </c>
      <c r="AF18" s="30">
        <v>133861.1470232892</v>
      </c>
      <c r="AG18" s="30">
        <v>0</v>
      </c>
      <c r="AH18" s="30">
        <v>0</v>
      </c>
      <c r="AI18" s="30">
        <v>0</v>
      </c>
      <c r="AJ18" s="30">
        <v>42066.2</v>
      </c>
      <c r="AK18" s="30">
        <v>0</v>
      </c>
      <c r="AL18" s="30">
        <v>0</v>
      </c>
      <c r="AM18" s="30">
        <v>0</v>
      </c>
      <c r="AN18" s="30">
        <v>0</v>
      </c>
      <c r="AO18" s="30">
        <v>0</v>
      </c>
      <c r="AP18" s="30">
        <v>0</v>
      </c>
      <c r="AQ18" s="30">
        <v>0</v>
      </c>
      <c r="AR18" s="30">
        <v>0</v>
      </c>
      <c r="AS18" s="30">
        <v>1316203.686562042</v>
      </c>
      <c r="AT18" s="30">
        <v>178434.61872693466</v>
      </c>
      <c r="AU18" s="30">
        <v>175927.34702328919</v>
      </c>
      <c r="AV18" s="30">
        <v>131140.63361227934</v>
      </c>
      <c r="AW18" s="38">
        <v>1670565.6523122657</v>
      </c>
      <c r="AX18" s="30">
        <v>1628499.4523122658</v>
      </c>
      <c r="AY18" s="30">
        <v>4610</v>
      </c>
      <c r="AZ18" s="30">
        <v>1710310</v>
      </c>
      <c r="BA18" s="30">
        <v>81810.547687734244</v>
      </c>
      <c r="BB18" s="30">
        <v>0</v>
      </c>
      <c r="BC18" s="30">
        <v>1752376.2</v>
      </c>
      <c r="BD18" s="30">
        <v>1752376.2</v>
      </c>
      <c r="BE18" s="30">
        <v>0</v>
      </c>
      <c r="BF18" s="30">
        <v>1752376.2</v>
      </c>
      <c r="BG18" s="30">
        <v>1576448.8529767108</v>
      </c>
      <c r="BH18" s="30">
        <v>1576448.8529767108</v>
      </c>
      <c r="BI18" s="30">
        <v>4249.1882829560936</v>
      </c>
      <c r="BJ18" s="30">
        <v>4212.9336391152337</v>
      </c>
      <c r="BK18" s="197">
        <v>0.00860555777671205</v>
      </c>
      <c r="BL18" s="30">
        <v>0</v>
      </c>
      <c r="BM18" s="30">
        <v>0</v>
      </c>
      <c r="BN18" s="38">
        <v>1752376.2</v>
      </c>
      <c r="BO18" s="30">
        <v>4610</v>
      </c>
      <c r="BP18" s="30" t="s">
        <v>545</v>
      </c>
      <c r="BQ18" s="30">
        <v>4723.385983827493</v>
      </c>
      <c r="BR18" s="197">
        <v>0.018066595442537192</v>
      </c>
      <c r="BS18" s="30">
        <v>-3307.2500000000009</v>
      </c>
      <c r="BT18" s="30">
        <v>1749068.95</v>
      </c>
      <c r="BU18" s="30">
        <v>-3710</v>
      </c>
      <c r="BV18" s="38">
        <v>1745358.95</v>
      </c>
      <c r="BW18" s="218">
        <v>37888</v>
      </c>
      <c r="BX18" s="219">
        <v>1707470.95</v>
      </c>
      <c r="BZ18" s="23">
        <v>8732002</v>
      </c>
      <c r="CB18" s="495">
        <f>BX18*$CB$4</f>
        <v>42686.77375</v>
      </c>
    </row>
    <row r="19" spans="1:80">
      <c r="A19" s="23">
        <v>137427</v>
      </c>
      <c r="B19" s="23">
        <v>8735401</v>
      </c>
      <c r="C19" s="23" t="s">
        <v>233</v>
      </c>
      <c r="D19" s="239">
        <v>671</v>
      </c>
      <c r="E19" s="239">
        <v>0</v>
      </c>
      <c r="F19" s="239">
        <v>671</v>
      </c>
      <c r="G19" s="30">
        <v>0</v>
      </c>
      <c r="H19" s="30">
        <v>2070772.2012862863</v>
      </c>
      <c r="I19" s="30">
        <v>1449043.9209770015</v>
      </c>
      <c r="J19" s="30">
        <v>0</v>
      </c>
      <c r="K19" s="30">
        <v>51243.720344852838</v>
      </c>
      <c r="L19" s="30">
        <v>0</v>
      </c>
      <c r="M19" s="30">
        <v>133861.14702328938</v>
      </c>
      <c r="N19" s="30">
        <v>0</v>
      </c>
      <c r="O19" s="30">
        <v>0</v>
      </c>
      <c r="P19" s="30">
        <v>0</v>
      </c>
      <c r="Q19" s="30">
        <v>0</v>
      </c>
      <c r="R19" s="30">
        <v>0</v>
      </c>
      <c r="S19" s="30">
        <v>0</v>
      </c>
      <c r="T19" s="30">
        <v>6772.73660534498</v>
      </c>
      <c r="U19" s="30">
        <v>896.39160953095336</v>
      </c>
      <c r="V19" s="30">
        <v>0</v>
      </c>
      <c r="W19" s="30">
        <v>0</v>
      </c>
      <c r="X19" s="30">
        <v>0</v>
      </c>
      <c r="Y19" s="30">
        <v>0</v>
      </c>
      <c r="Z19" s="30">
        <v>0</v>
      </c>
      <c r="AA19" s="30">
        <v>7916.8234522573466</v>
      </c>
      <c r="AB19" s="30">
        <v>0</v>
      </c>
      <c r="AC19" s="30">
        <v>237412.34866138321</v>
      </c>
      <c r="AD19" s="30">
        <v>0</v>
      </c>
      <c r="AE19" s="30">
        <v>0</v>
      </c>
      <c r="AF19" s="30">
        <v>133861.1470232892</v>
      </c>
      <c r="AG19" s="30">
        <v>0</v>
      </c>
      <c r="AH19" s="30">
        <v>0</v>
      </c>
      <c r="AI19" s="30">
        <v>0</v>
      </c>
      <c r="AJ19" s="30">
        <v>25856</v>
      </c>
      <c r="AK19" s="30">
        <v>0</v>
      </c>
      <c r="AL19" s="30">
        <v>0</v>
      </c>
      <c r="AM19" s="30">
        <v>0</v>
      </c>
      <c r="AN19" s="30">
        <v>0</v>
      </c>
      <c r="AO19" s="30">
        <v>0</v>
      </c>
      <c r="AP19" s="30">
        <v>0</v>
      </c>
      <c r="AQ19" s="30">
        <v>0</v>
      </c>
      <c r="AR19" s="30">
        <v>0</v>
      </c>
      <c r="AS19" s="30">
        <v>3519816.1222632881</v>
      </c>
      <c r="AT19" s="30">
        <v>438103.1676966587</v>
      </c>
      <c r="AU19" s="30">
        <v>159717.1470232892</v>
      </c>
      <c r="AV19" s="30">
        <v>342286.85713139083</v>
      </c>
      <c r="AW19" s="38">
        <v>4117636.4369832356</v>
      </c>
      <c r="AX19" s="30">
        <v>4091780.4369832356</v>
      </c>
      <c r="AY19" s="30">
        <v>5995</v>
      </c>
      <c r="AZ19" s="30">
        <v>4022645</v>
      </c>
      <c r="BA19" s="30">
        <v>0</v>
      </c>
      <c r="BB19" s="30">
        <v>0</v>
      </c>
      <c r="BC19" s="30">
        <v>4117636.4369832356</v>
      </c>
      <c r="BD19" s="30">
        <v>0</v>
      </c>
      <c r="BE19" s="30">
        <v>4117636.4369832356</v>
      </c>
      <c r="BF19" s="30">
        <v>4048501</v>
      </c>
      <c r="BG19" s="30">
        <v>3888783.852976711</v>
      </c>
      <c r="BH19" s="30">
        <v>3957919.2899599466</v>
      </c>
      <c r="BI19" s="30">
        <v>5898.5384351116936</v>
      </c>
      <c r="BJ19" s="30">
        <v>5793.16331272509</v>
      </c>
      <c r="BK19" s="197">
        <v>0.018189565302800973</v>
      </c>
      <c r="BL19" s="30">
        <v>0</v>
      </c>
      <c r="BM19" s="30">
        <v>0</v>
      </c>
      <c r="BN19" s="38">
        <v>4117636.4369832356</v>
      </c>
      <c r="BO19" s="30">
        <v>6098.0334381270277</v>
      </c>
      <c r="BP19" s="30" t="s">
        <v>545</v>
      </c>
      <c r="BQ19" s="30">
        <v>6136.5669701687566</v>
      </c>
      <c r="BR19" s="197">
        <v>0.018767005589006569</v>
      </c>
      <c r="BS19" s="30">
        <v>0</v>
      </c>
      <c r="BT19" s="30">
        <v>4117636.4369832356</v>
      </c>
      <c r="BU19" s="30">
        <v>0</v>
      </c>
      <c r="BV19" s="38">
        <v>4117636.4369832356</v>
      </c>
      <c r="BW19" s="218">
        <v>25856</v>
      </c>
      <c r="BX19" s="219">
        <v>4091780.4369832356</v>
      </c>
      <c r="BZ19" s="23">
        <v>8735401</v>
      </c>
      <c r="CB19" s="495">
        <f>BX19*$CB$4</f>
        <v>102294.5109245809</v>
      </c>
    </row>
    <row r="20" spans="1:80">
      <c r="A20" s="23">
        <v>110643</v>
      </c>
      <c r="B20" s="23">
        <v>8732082</v>
      </c>
      <c r="C20" s="23" t="s">
        <v>234</v>
      </c>
      <c r="D20" s="239">
        <v>173</v>
      </c>
      <c r="E20" s="239">
        <v>173</v>
      </c>
      <c r="F20" s="239">
        <v>0</v>
      </c>
      <c r="G20" s="30">
        <v>613755.35788472579</v>
      </c>
      <c r="H20" s="30">
        <v>0</v>
      </c>
      <c r="I20" s="30">
        <v>0</v>
      </c>
      <c r="J20" s="30">
        <v>32210.338502478928</v>
      </c>
      <c r="K20" s="30">
        <v>0</v>
      </c>
      <c r="L20" s="30">
        <v>53903.015453128</v>
      </c>
      <c r="M20" s="30">
        <v>0</v>
      </c>
      <c r="N20" s="30">
        <v>1404.34714979846</v>
      </c>
      <c r="O20" s="30">
        <v>10218.866117852671</v>
      </c>
      <c r="P20" s="30">
        <v>1329.6477015708942</v>
      </c>
      <c r="Q20" s="30">
        <v>483.05552761389737</v>
      </c>
      <c r="R20" s="30">
        <v>0</v>
      </c>
      <c r="S20" s="30">
        <v>0</v>
      </c>
      <c r="T20" s="30">
        <v>0</v>
      </c>
      <c r="U20" s="30">
        <v>0</v>
      </c>
      <c r="V20" s="30">
        <v>0</v>
      </c>
      <c r="W20" s="30">
        <v>0</v>
      </c>
      <c r="X20" s="30">
        <v>0</v>
      </c>
      <c r="Y20" s="30">
        <v>0</v>
      </c>
      <c r="Z20" s="30">
        <v>2006.4625347549277</v>
      </c>
      <c r="AA20" s="30">
        <v>0</v>
      </c>
      <c r="AB20" s="30">
        <v>61601.65019771165</v>
      </c>
      <c r="AC20" s="30">
        <v>0</v>
      </c>
      <c r="AD20" s="30">
        <v>0</v>
      </c>
      <c r="AE20" s="30">
        <v>0</v>
      </c>
      <c r="AF20" s="30">
        <v>133861.1470232892</v>
      </c>
      <c r="AG20" s="30">
        <v>0</v>
      </c>
      <c r="AH20" s="30">
        <v>0</v>
      </c>
      <c r="AI20" s="30">
        <v>0</v>
      </c>
      <c r="AJ20" s="30">
        <v>20446.53</v>
      </c>
      <c r="AK20" s="30">
        <v>0</v>
      </c>
      <c r="AL20" s="30">
        <v>0</v>
      </c>
      <c r="AM20" s="30">
        <v>0</v>
      </c>
      <c r="AN20" s="30">
        <v>0</v>
      </c>
      <c r="AO20" s="30">
        <v>0</v>
      </c>
      <c r="AP20" s="30">
        <v>0</v>
      </c>
      <c r="AQ20" s="30">
        <v>0</v>
      </c>
      <c r="AR20" s="30">
        <v>0</v>
      </c>
      <c r="AS20" s="30">
        <v>613755.35788472579</v>
      </c>
      <c r="AT20" s="30">
        <v>163157.38318490941</v>
      </c>
      <c r="AU20" s="30">
        <v>154307.6770232892</v>
      </c>
      <c r="AV20" s="30">
        <v>83234.336830241431</v>
      </c>
      <c r="AW20" s="38">
        <v>931220.4180929244</v>
      </c>
      <c r="AX20" s="30">
        <v>910773.88809292438</v>
      </c>
      <c r="AY20" s="30">
        <v>4610</v>
      </c>
      <c r="AZ20" s="30">
        <v>797530</v>
      </c>
      <c r="BA20" s="30">
        <v>0</v>
      </c>
      <c r="BB20" s="30">
        <v>0</v>
      </c>
      <c r="BC20" s="30">
        <v>931220.4180929244</v>
      </c>
      <c r="BD20" s="30">
        <v>931220.41809292417</v>
      </c>
      <c r="BE20" s="30">
        <v>0</v>
      </c>
      <c r="BF20" s="30">
        <v>817976.53</v>
      </c>
      <c r="BG20" s="30">
        <v>663668.85297671077</v>
      </c>
      <c r="BH20" s="30">
        <v>776912.74106963514</v>
      </c>
      <c r="BI20" s="30">
        <v>4490.8250928880643</v>
      </c>
      <c r="BJ20" s="30">
        <v>4439.76866707909</v>
      </c>
      <c r="BK20" s="197">
        <v>0.01149979416440277</v>
      </c>
      <c r="BL20" s="30">
        <v>0</v>
      </c>
      <c r="BM20" s="30">
        <v>0</v>
      </c>
      <c r="BN20" s="38">
        <v>931220.4180929244</v>
      </c>
      <c r="BO20" s="30">
        <v>5264.5889485140133</v>
      </c>
      <c r="BP20" s="30" t="s">
        <v>545</v>
      </c>
      <c r="BQ20" s="30">
        <v>5382.776983196095</v>
      </c>
      <c r="BR20" s="197">
        <v>0.029487219806436427</v>
      </c>
      <c r="BS20" s="30">
        <v>-1725.4999999999995</v>
      </c>
      <c r="BT20" s="30">
        <v>929494.9180929244</v>
      </c>
      <c r="BU20" s="30">
        <v>-1730</v>
      </c>
      <c r="BV20" s="38">
        <v>927764.9180929244</v>
      </c>
      <c r="BW20" s="218">
        <v>18463</v>
      </c>
      <c r="BX20" s="219">
        <v>909301.9180929244</v>
      </c>
      <c r="BZ20" s="23">
        <v>8732082</v>
      </c>
      <c r="CB20" s="495">
        <f>BX20*$CB$4</f>
        <v>22732.547952323112</v>
      </c>
    </row>
    <row r="21" spans="1:80">
      <c r="A21" s="23">
        <v>110627</v>
      </c>
      <c r="B21" s="23">
        <v>8732060</v>
      </c>
      <c r="C21" s="23" t="s">
        <v>235</v>
      </c>
      <c r="D21" s="239">
        <v>95</v>
      </c>
      <c r="E21" s="239">
        <v>95</v>
      </c>
      <c r="F21" s="239">
        <v>0</v>
      </c>
      <c r="G21" s="30">
        <v>337033.28901184362</v>
      </c>
      <c r="H21" s="30">
        <v>0</v>
      </c>
      <c r="I21" s="30">
        <v>0</v>
      </c>
      <c r="J21" s="30">
        <v>13176.95666010501</v>
      </c>
      <c r="K21" s="30">
        <v>0</v>
      </c>
      <c r="L21" s="30">
        <v>22051.233594461442</v>
      </c>
      <c r="M21" s="30">
        <v>0</v>
      </c>
      <c r="N21" s="30">
        <v>468.11571659948726</v>
      </c>
      <c r="O21" s="30">
        <v>21005.447020030493</v>
      </c>
      <c r="P21" s="30">
        <v>443.21590052363331</v>
      </c>
      <c r="Q21" s="30">
        <v>966.111055227796</v>
      </c>
      <c r="R21" s="30">
        <v>0</v>
      </c>
      <c r="S21" s="30">
        <v>0</v>
      </c>
      <c r="T21" s="30">
        <v>0</v>
      </c>
      <c r="U21" s="30">
        <v>0</v>
      </c>
      <c r="V21" s="30">
        <v>0</v>
      </c>
      <c r="W21" s="30">
        <v>0</v>
      </c>
      <c r="X21" s="30">
        <v>0</v>
      </c>
      <c r="Y21" s="30">
        <v>0</v>
      </c>
      <c r="Z21" s="30">
        <v>0</v>
      </c>
      <c r="AA21" s="30">
        <v>0</v>
      </c>
      <c r="AB21" s="30">
        <v>31984.04356183757</v>
      </c>
      <c r="AC21" s="30">
        <v>0</v>
      </c>
      <c r="AD21" s="30">
        <v>0</v>
      </c>
      <c r="AE21" s="30">
        <v>0</v>
      </c>
      <c r="AF21" s="30">
        <v>133861.1470232892</v>
      </c>
      <c r="AG21" s="30">
        <v>41609.272475168647</v>
      </c>
      <c r="AH21" s="30">
        <v>0</v>
      </c>
      <c r="AI21" s="30">
        <v>0</v>
      </c>
      <c r="AJ21" s="30">
        <v>12911.619999999999</v>
      </c>
      <c r="AK21" s="30">
        <v>0</v>
      </c>
      <c r="AL21" s="30">
        <v>0</v>
      </c>
      <c r="AM21" s="30">
        <v>0</v>
      </c>
      <c r="AN21" s="30">
        <v>0</v>
      </c>
      <c r="AO21" s="30">
        <v>0</v>
      </c>
      <c r="AP21" s="30">
        <v>0</v>
      </c>
      <c r="AQ21" s="30">
        <v>0</v>
      </c>
      <c r="AR21" s="30">
        <v>0</v>
      </c>
      <c r="AS21" s="30">
        <v>337033.28901184362</v>
      </c>
      <c r="AT21" s="30">
        <v>90095.123508785429</v>
      </c>
      <c r="AU21" s="30">
        <v>188382.03949845786</v>
      </c>
      <c r="AV21" s="30">
        <v>55299.803238280227</v>
      </c>
      <c r="AW21" s="38">
        <v>615510.45201908692</v>
      </c>
      <c r="AX21" s="30">
        <v>602598.83201908693</v>
      </c>
      <c r="AY21" s="30">
        <v>4610</v>
      </c>
      <c r="AZ21" s="30">
        <v>437950</v>
      </c>
      <c r="BA21" s="30">
        <v>0</v>
      </c>
      <c r="BB21" s="30">
        <v>0</v>
      </c>
      <c r="BC21" s="30">
        <v>615510.45201908692</v>
      </c>
      <c r="BD21" s="30">
        <v>615510.452019087</v>
      </c>
      <c r="BE21" s="30">
        <v>0</v>
      </c>
      <c r="BF21" s="30">
        <v>450861.62</v>
      </c>
      <c r="BG21" s="30">
        <v>262479.58050154214</v>
      </c>
      <c r="BH21" s="30">
        <v>427128.41252062906</v>
      </c>
      <c r="BI21" s="30">
        <v>4496.088552848727</v>
      </c>
      <c r="BJ21" s="30">
        <v>4489.213773091752</v>
      </c>
      <c r="BK21" s="197">
        <v>0.0015313995065644253</v>
      </c>
      <c r="BL21" s="30">
        <v>0.003468600493435575</v>
      </c>
      <c r="BM21" s="30">
        <v>1479.2724653059638</v>
      </c>
      <c r="BN21" s="38">
        <v>616989.72448439291</v>
      </c>
      <c r="BO21" s="30">
        <v>6358.7168893093994</v>
      </c>
      <c r="BP21" s="30" t="s">
        <v>545</v>
      </c>
      <c r="BQ21" s="30">
        <v>6494.6286787830832</v>
      </c>
      <c r="BR21" s="197">
        <v>0.037638165327123607</v>
      </c>
      <c r="BS21" s="30">
        <v>-904.54999999999973</v>
      </c>
      <c r="BT21" s="30">
        <v>616085.17448439286</v>
      </c>
      <c r="BU21" s="30">
        <v>-950</v>
      </c>
      <c r="BV21" s="38">
        <v>615135.17448439286</v>
      </c>
      <c r="BW21" s="218">
        <v>11601.75</v>
      </c>
      <c r="BX21" s="219">
        <v>603533.42448439286</v>
      </c>
      <c r="BZ21" s="23">
        <v>8732060</v>
      </c>
      <c r="CB21" s="495">
        <f>BX21*$CB$4</f>
        <v>15088.335612109822</v>
      </c>
    </row>
    <row r="22" spans="1:80">
      <c r="A22" s="23">
        <v>110746</v>
      </c>
      <c r="B22" s="23">
        <v>8732312</v>
      </c>
      <c r="C22" s="23" t="s">
        <v>236</v>
      </c>
      <c r="D22" s="239">
        <v>194</v>
      </c>
      <c r="E22" s="239">
        <v>194</v>
      </c>
      <c r="F22" s="239">
        <v>0</v>
      </c>
      <c r="G22" s="30">
        <v>688257.45335050172</v>
      </c>
      <c r="H22" s="30">
        <v>0</v>
      </c>
      <c r="I22" s="30">
        <v>0</v>
      </c>
      <c r="J22" s="30">
        <v>13176.956660105052</v>
      </c>
      <c r="K22" s="30">
        <v>0</v>
      </c>
      <c r="L22" s="30">
        <v>22051.233594461512</v>
      </c>
      <c r="M22" s="30">
        <v>0</v>
      </c>
      <c r="N22" s="30">
        <v>3510.86787449615</v>
      </c>
      <c r="O22" s="30">
        <v>0</v>
      </c>
      <c r="P22" s="30">
        <v>0</v>
      </c>
      <c r="Q22" s="30">
        <v>0</v>
      </c>
      <c r="R22" s="30">
        <v>0</v>
      </c>
      <c r="S22" s="30">
        <v>0</v>
      </c>
      <c r="T22" s="30">
        <v>0</v>
      </c>
      <c r="U22" s="30">
        <v>0</v>
      </c>
      <c r="V22" s="30">
        <v>0</v>
      </c>
      <c r="W22" s="30">
        <v>0</v>
      </c>
      <c r="X22" s="30">
        <v>0</v>
      </c>
      <c r="Y22" s="30">
        <v>0</v>
      </c>
      <c r="Z22" s="30">
        <v>27110.015998981034</v>
      </c>
      <c r="AA22" s="30">
        <v>0</v>
      </c>
      <c r="AB22" s="30">
        <v>64690.954588884277</v>
      </c>
      <c r="AC22" s="30">
        <v>0</v>
      </c>
      <c r="AD22" s="30">
        <v>6081.1206790580009</v>
      </c>
      <c r="AE22" s="30">
        <v>0</v>
      </c>
      <c r="AF22" s="30">
        <v>133861.1470232892</v>
      </c>
      <c r="AG22" s="30">
        <v>0</v>
      </c>
      <c r="AH22" s="30">
        <v>0</v>
      </c>
      <c r="AI22" s="30">
        <v>0</v>
      </c>
      <c r="AJ22" s="30">
        <v>42496</v>
      </c>
      <c r="AK22" s="30">
        <v>0</v>
      </c>
      <c r="AL22" s="30">
        <v>0</v>
      </c>
      <c r="AM22" s="30">
        <v>0</v>
      </c>
      <c r="AN22" s="30">
        <v>0</v>
      </c>
      <c r="AO22" s="30">
        <v>0</v>
      </c>
      <c r="AP22" s="30">
        <v>0</v>
      </c>
      <c r="AQ22" s="30">
        <v>0</v>
      </c>
      <c r="AR22" s="30">
        <v>0</v>
      </c>
      <c r="AS22" s="30">
        <v>688257.45335050172</v>
      </c>
      <c r="AT22" s="30">
        <v>136621.14939598602</v>
      </c>
      <c r="AU22" s="30">
        <v>176357.1470232892</v>
      </c>
      <c r="AV22" s="30">
        <v>76562.3466973568</v>
      </c>
      <c r="AW22" s="38">
        <v>1001235.7497697769</v>
      </c>
      <c r="AX22" s="30">
        <v>958739.749769777</v>
      </c>
      <c r="AY22" s="30">
        <v>4610</v>
      </c>
      <c r="AZ22" s="30">
        <v>894340</v>
      </c>
      <c r="BA22" s="30">
        <v>0</v>
      </c>
      <c r="BB22" s="30">
        <v>0</v>
      </c>
      <c r="BC22" s="30">
        <v>1001235.7497697769</v>
      </c>
      <c r="BD22" s="30">
        <v>1001235.7497697769</v>
      </c>
      <c r="BE22" s="30">
        <v>0</v>
      </c>
      <c r="BF22" s="30">
        <v>936836</v>
      </c>
      <c r="BG22" s="30">
        <v>760478.85297671077</v>
      </c>
      <c r="BH22" s="30">
        <v>824878.60274648771</v>
      </c>
      <c r="BI22" s="30">
        <v>4251.9515605489059</v>
      </c>
      <c r="BJ22" s="30">
        <v>4259.354090784549</v>
      </c>
      <c r="BK22" s="197">
        <v>-0.001737946664650178</v>
      </c>
      <c r="BL22" s="30">
        <v>0.0067379466646501785</v>
      </c>
      <c r="BM22" s="30">
        <v>5567.6643337757741</v>
      </c>
      <c r="BN22" s="38">
        <v>1006803.4141035527</v>
      </c>
      <c r="BO22" s="30">
        <v>4970.6567737296527</v>
      </c>
      <c r="BP22" s="30" t="s">
        <v>545</v>
      </c>
      <c r="BQ22" s="30">
        <v>5189.7083201214054</v>
      </c>
      <c r="BR22" s="197">
        <v>0.036362887644205477</v>
      </c>
      <c r="BS22" s="30">
        <v>-1716.3500000000001</v>
      </c>
      <c r="BT22" s="30">
        <v>1005087.0641035527</v>
      </c>
      <c r="BU22" s="30">
        <v>-1940</v>
      </c>
      <c r="BV22" s="38">
        <v>1003147.0641035527</v>
      </c>
      <c r="BW22" s="218">
        <v>40704</v>
      </c>
      <c r="BX22" s="219">
        <v>962443.06410355272</v>
      </c>
      <c r="BZ22" s="23">
        <v>8732312</v>
      </c>
      <c r="CB22" s="495">
        <f>BX22*$CB$4</f>
        <v>24061.076602588819</v>
      </c>
    </row>
    <row r="23" spans="1:80">
      <c r="A23" s="23">
        <v>145425</v>
      </c>
      <c r="B23" s="23">
        <v>8732200</v>
      </c>
      <c r="C23" s="23" t="s">
        <v>237</v>
      </c>
      <c r="D23" s="239">
        <v>277</v>
      </c>
      <c r="E23" s="239">
        <v>277</v>
      </c>
      <c r="F23" s="239">
        <v>0</v>
      </c>
      <c r="G23" s="30">
        <v>982718.1163819019</v>
      </c>
      <c r="H23" s="30">
        <v>0</v>
      </c>
      <c r="I23" s="30">
        <v>0</v>
      </c>
      <c r="J23" s="30">
        <v>22937.665297219923</v>
      </c>
      <c r="K23" s="30">
        <v>0</v>
      </c>
      <c r="L23" s="30">
        <v>38385.480701470071</v>
      </c>
      <c r="M23" s="30">
        <v>0</v>
      </c>
      <c r="N23" s="30">
        <v>0</v>
      </c>
      <c r="O23" s="30">
        <v>567.71478432514846</v>
      </c>
      <c r="P23" s="30">
        <v>0</v>
      </c>
      <c r="Q23" s="30">
        <v>0</v>
      </c>
      <c r="R23" s="30">
        <v>0</v>
      </c>
      <c r="S23" s="30">
        <v>0</v>
      </c>
      <c r="T23" s="30">
        <v>0</v>
      </c>
      <c r="U23" s="30">
        <v>0</v>
      </c>
      <c r="V23" s="30">
        <v>0</v>
      </c>
      <c r="W23" s="30">
        <v>0</v>
      </c>
      <c r="X23" s="30">
        <v>0</v>
      </c>
      <c r="Y23" s="30">
        <v>0</v>
      </c>
      <c r="Z23" s="30">
        <v>14975.277587332484</v>
      </c>
      <c r="AA23" s="30">
        <v>0</v>
      </c>
      <c r="AB23" s="30">
        <v>74141.921233028988</v>
      </c>
      <c r="AC23" s="30">
        <v>0</v>
      </c>
      <c r="AD23" s="30">
        <v>0</v>
      </c>
      <c r="AE23" s="30">
        <v>0</v>
      </c>
      <c r="AF23" s="30">
        <v>133861.1470232892</v>
      </c>
      <c r="AG23" s="30">
        <v>0</v>
      </c>
      <c r="AH23" s="30">
        <v>0</v>
      </c>
      <c r="AI23" s="30">
        <v>0</v>
      </c>
      <c r="AJ23" s="30">
        <v>5171.2</v>
      </c>
      <c r="AK23" s="30">
        <v>0</v>
      </c>
      <c r="AL23" s="30">
        <v>0</v>
      </c>
      <c r="AM23" s="30">
        <v>0</v>
      </c>
      <c r="AN23" s="30">
        <v>0</v>
      </c>
      <c r="AO23" s="30">
        <v>0</v>
      </c>
      <c r="AP23" s="30">
        <v>0</v>
      </c>
      <c r="AQ23" s="30">
        <v>0</v>
      </c>
      <c r="AR23" s="30">
        <v>0</v>
      </c>
      <c r="AS23" s="30">
        <v>982718.1163819019</v>
      </c>
      <c r="AT23" s="30">
        <v>151008.05960337661</v>
      </c>
      <c r="AU23" s="30">
        <v>139032.34702328921</v>
      </c>
      <c r="AV23" s="30">
        <v>98885.052225890016</v>
      </c>
      <c r="AW23" s="38">
        <v>1272758.5230085677</v>
      </c>
      <c r="AX23" s="30">
        <v>1267587.3230085678</v>
      </c>
      <c r="AY23" s="30">
        <v>4610</v>
      </c>
      <c r="AZ23" s="30">
        <v>1276970</v>
      </c>
      <c r="BA23" s="30">
        <v>9382.6769914322067</v>
      </c>
      <c r="BB23" s="30">
        <v>0</v>
      </c>
      <c r="BC23" s="30">
        <v>1282141.2</v>
      </c>
      <c r="BD23" s="30">
        <v>1282141.2</v>
      </c>
      <c r="BE23" s="30">
        <v>0</v>
      </c>
      <c r="BF23" s="30">
        <v>1282141.2</v>
      </c>
      <c r="BG23" s="30">
        <v>1143108.8529767108</v>
      </c>
      <c r="BH23" s="30">
        <v>1143108.8529767108</v>
      </c>
      <c r="BI23" s="30">
        <v>4126.7467616487756</v>
      </c>
      <c r="BJ23" s="30">
        <v>4092.0297799882946</v>
      </c>
      <c r="BK23" s="197">
        <v>0.008484049121602508</v>
      </c>
      <c r="BL23" s="30">
        <v>0</v>
      </c>
      <c r="BM23" s="30">
        <v>0</v>
      </c>
      <c r="BN23" s="38">
        <v>1282141.2</v>
      </c>
      <c r="BO23" s="30">
        <v>4610</v>
      </c>
      <c r="BP23" s="30" t="s">
        <v>545</v>
      </c>
      <c r="BQ23" s="30">
        <v>4628.668592057762</v>
      </c>
      <c r="BR23" s="197">
        <v>0.0096278928985649159</v>
      </c>
      <c r="BS23" s="30">
        <v>0</v>
      </c>
      <c r="BT23" s="30">
        <v>1282141.2</v>
      </c>
      <c r="BU23" s="30">
        <v>0</v>
      </c>
      <c r="BV23" s="38">
        <v>1282141.2</v>
      </c>
      <c r="BW23" s="218">
        <v>5171.2</v>
      </c>
      <c r="BX23" s="219">
        <v>1276970</v>
      </c>
      <c r="BZ23" s="23">
        <v>8732200</v>
      </c>
      <c r="CB23" s="495">
        <f>BX23*$CB$4</f>
        <v>31924.25</v>
      </c>
    </row>
    <row r="24" spans="1:80">
      <c r="A24" s="23">
        <v>136677</v>
      </c>
      <c r="B24" s="23">
        <v>8734002</v>
      </c>
      <c r="C24" s="23" t="s">
        <v>238</v>
      </c>
      <c r="D24" s="239">
        <v>1462</v>
      </c>
      <c r="E24" s="239">
        <v>0</v>
      </c>
      <c r="F24" s="239">
        <v>1462</v>
      </c>
      <c r="G24" s="30">
        <v>0</v>
      </c>
      <c r="H24" s="30">
        <v>4461663.7766844621</v>
      </c>
      <c r="I24" s="30">
        <v>3213832.8208439336</v>
      </c>
      <c r="J24" s="30">
        <v>0</v>
      </c>
      <c r="K24" s="30">
        <v>128841.35400991602</v>
      </c>
      <c r="L24" s="30">
        <v>0</v>
      </c>
      <c r="M24" s="30">
        <v>323896.16824385122</v>
      </c>
      <c r="N24" s="30">
        <v>0</v>
      </c>
      <c r="O24" s="30">
        <v>0</v>
      </c>
      <c r="P24" s="30">
        <v>0</v>
      </c>
      <c r="Q24" s="30">
        <v>0</v>
      </c>
      <c r="R24" s="30">
        <v>0</v>
      </c>
      <c r="S24" s="30">
        <v>0</v>
      </c>
      <c r="T24" s="30">
        <v>19640.936155500473</v>
      </c>
      <c r="U24" s="30">
        <v>12549.482533433351</v>
      </c>
      <c r="V24" s="30">
        <v>16314.327293463404</v>
      </c>
      <c r="W24" s="30">
        <v>0</v>
      </c>
      <c r="X24" s="30">
        <v>0</v>
      </c>
      <c r="Y24" s="30">
        <v>0</v>
      </c>
      <c r="Z24" s="30">
        <v>0</v>
      </c>
      <c r="AA24" s="30">
        <v>44202.067632692859</v>
      </c>
      <c r="AB24" s="30">
        <v>0</v>
      </c>
      <c r="AC24" s="30">
        <v>533263.52287495625</v>
      </c>
      <c r="AD24" s="30">
        <v>0</v>
      </c>
      <c r="AE24" s="30">
        <v>0</v>
      </c>
      <c r="AF24" s="30">
        <v>133861.1470232892</v>
      </c>
      <c r="AG24" s="30">
        <v>0</v>
      </c>
      <c r="AH24" s="30">
        <v>0</v>
      </c>
      <c r="AI24" s="30">
        <v>0</v>
      </c>
      <c r="AJ24" s="30">
        <v>52224</v>
      </c>
      <c r="AK24" s="30">
        <v>0</v>
      </c>
      <c r="AL24" s="30">
        <v>0</v>
      </c>
      <c r="AM24" s="30">
        <v>0</v>
      </c>
      <c r="AN24" s="30">
        <v>0</v>
      </c>
      <c r="AO24" s="30">
        <v>0</v>
      </c>
      <c r="AP24" s="30">
        <v>0</v>
      </c>
      <c r="AQ24" s="30">
        <v>0</v>
      </c>
      <c r="AR24" s="30">
        <v>0</v>
      </c>
      <c r="AS24" s="30">
        <v>7675496.5975283962</v>
      </c>
      <c r="AT24" s="30">
        <v>1078707.8587438136</v>
      </c>
      <c r="AU24" s="30">
        <v>186085.1470232892</v>
      </c>
      <c r="AV24" s="30">
        <v>782150.69285760866</v>
      </c>
      <c r="AW24" s="38">
        <v>8940289.6032954976</v>
      </c>
      <c r="AX24" s="30">
        <v>8888065.6032954976</v>
      </c>
      <c r="AY24" s="30">
        <v>5995</v>
      </c>
      <c r="AZ24" s="30">
        <v>8764690</v>
      </c>
      <c r="BA24" s="30">
        <v>0</v>
      </c>
      <c r="BB24" s="30">
        <v>0</v>
      </c>
      <c r="BC24" s="30">
        <v>8940289.6032954976</v>
      </c>
      <c r="BD24" s="30">
        <v>0</v>
      </c>
      <c r="BE24" s="30">
        <v>8940289.6032955</v>
      </c>
      <c r="BF24" s="30">
        <v>8816914</v>
      </c>
      <c r="BG24" s="30">
        <v>8630828.8529767115</v>
      </c>
      <c r="BH24" s="30">
        <v>8754204.4562722091</v>
      </c>
      <c r="BI24" s="30">
        <v>5987.8279454666272</v>
      </c>
      <c r="BJ24" s="30">
        <v>5925.8751550475818</v>
      </c>
      <c r="BK24" s="197">
        <v>0.01045462295409225</v>
      </c>
      <c r="BL24" s="30">
        <v>0</v>
      </c>
      <c r="BM24" s="30">
        <v>0</v>
      </c>
      <c r="BN24" s="38">
        <v>8940289.6032954976</v>
      </c>
      <c r="BO24" s="30">
        <v>6079.38823754822</v>
      </c>
      <c r="BP24" s="30" t="s">
        <v>545</v>
      </c>
      <c r="BQ24" s="30">
        <v>6115.1091677807781</v>
      </c>
      <c r="BR24" s="197">
        <v>0.0093265159955389088</v>
      </c>
      <c r="BS24" s="30">
        <v>0</v>
      </c>
      <c r="BT24" s="30">
        <v>8940289.6032954976</v>
      </c>
      <c r="BU24" s="30">
        <v>0</v>
      </c>
      <c r="BV24" s="38">
        <v>8940289.6032954976</v>
      </c>
      <c r="BW24" s="218">
        <v>52224</v>
      </c>
      <c r="BX24" s="219">
        <v>8888065.6032954976</v>
      </c>
      <c r="BZ24" s="23">
        <v>8734002</v>
      </c>
      <c r="CB24" s="495">
        <f>BX24*$CB$4</f>
        <v>222201.64008238746</v>
      </c>
    </row>
    <row r="25" spans="1:80">
      <c r="A25" s="23">
        <v>137626</v>
      </c>
      <c r="B25" s="23">
        <v>8733002</v>
      </c>
      <c r="C25" s="23" t="s">
        <v>239</v>
      </c>
      <c r="D25" s="239">
        <v>206</v>
      </c>
      <c r="E25" s="239">
        <v>206</v>
      </c>
      <c r="F25" s="239">
        <v>0</v>
      </c>
      <c r="G25" s="30">
        <v>730830.07933094515</v>
      </c>
      <c r="H25" s="30">
        <v>0</v>
      </c>
      <c r="I25" s="30">
        <v>0</v>
      </c>
      <c r="J25" s="30">
        <v>10736.779500826286</v>
      </c>
      <c r="K25" s="30">
        <v>0</v>
      </c>
      <c r="L25" s="30">
        <v>17967.671817709292</v>
      </c>
      <c r="M25" s="30">
        <v>0</v>
      </c>
      <c r="N25" s="30">
        <v>0</v>
      </c>
      <c r="O25" s="30">
        <v>0</v>
      </c>
      <c r="P25" s="30">
        <v>0</v>
      </c>
      <c r="Q25" s="30">
        <v>0</v>
      </c>
      <c r="R25" s="30">
        <v>0</v>
      </c>
      <c r="S25" s="30">
        <v>0</v>
      </c>
      <c r="T25" s="30">
        <v>0</v>
      </c>
      <c r="U25" s="30">
        <v>0</v>
      </c>
      <c r="V25" s="30">
        <v>0</v>
      </c>
      <c r="W25" s="30">
        <v>0</v>
      </c>
      <c r="X25" s="30">
        <v>0</v>
      </c>
      <c r="Y25" s="30">
        <v>0</v>
      </c>
      <c r="Z25" s="30">
        <v>4103.4815902972623</v>
      </c>
      <c r="AA25" s="30">
        <v>0</v>
      </c>
      <c r="AB25" s="30">
        <v>64283.66695735995</v>
      </c>
      <c r="AC25" s="30">
        <v>0</v>
      </c>
      <c r="AD25" s="30">
        <v>3480.3898226055267</v>
      </c>
      <c r="AE25" s="30">
        <v>0</v>
      </c>
      <c r="AF25" s="30">
        <v>133861.1470232892</v>
      </c>
      <c r="AG25" s="30">
        <v>0</v>
      </c>
      <c r="AH25" s="30">
        <v>0</v>
      </c>
      <c r="AI25" s="30">
        <v>0</v>
      </c>
      <c r="AJ25" s="30">
        <v>6297.6</v>
      </c>
      <c r="AK25" s="30">
        <v>0</v>
      </c>
      <c r="AL25" s="30">
        <v>0</v>
      </c>
      <c r="AM25" s="30">
        <v>0</v>
      </c>
      <c r="AN25" s="30">
        <v>0</v>
      </c>
      <c r="AO25" s="30">
        <v>0</v>
      </c>
      <c r="AP25" s="30">
        <v>0</v>
      </c>
      <c r="AQ25" s="30">
        <v>0</v>
      </c>
      <c r="AR25" s="30">
        <v>0</v>
      </c>
      <c r="AS25" s="30">
        <v>730830.07933094515</v>
      </c>
      <c r="AT25" s="30">
        <v>100571.98968879832</v>
      </c>
      <c r="AU25" s="30">
        <v>140158.74702328921</v>
      </c>
      <c r="AV25" s="30">
        <v>75647.900022522241</v>
      </c>
      <c r="AW25" s="38">
        <v>971560.81604303268</v>
      </c>
      <c r="AX25" s="30">
        <v>965263.21604303271</v>
      </c>
      <c r="AY25" s="30">
        <v>4610</v>
      </c>
      <c r="AZ25" s="30">
        <v>949660</v>
      </c>
      <c r="BA25" s="30">
        <v>0</v>
      </c>
      <c r="BB25" s="30">
        <v>0</v>
      </c>
      <c r="BC25" s="30">
        <v>971560.81604303268</v>
      </c>
      <c r="BD25" s="30">
        <v>971560.8160430328</v>
      </c>
      <c r="BE25" s="30">
        <v>0</v>
      </c>
      <c r="BF25" s="30">
        <v>955957.6</v>
      </c>
      <c r="BG25" s="30">
        <v>815798.85297671077</v>
      </c>
      <c r="BH25" s="30">
        <v>831402.06901974347</v>
      </c>
      <c r="BI25" s="30">
        <v>4035.93237388225</v>
      </c>
      <c r="BJ25" s="30">
        <v>3912.4490396927708</v>
      </c>
      <c r="BK25" s="197">
        <v>0.031561646665991025</v>
      </c>
      <c r="BL25" s="30">
        <v>0</v>
      </c>
      <c r="BM25" s="30">
        <v>0</v>
      </c>
      <c r="BN25" s="38">
        <v>971560.81604303268</v>
      </c>
      <c r="BO25" s="30">
        <v>4685.7437671991875</v>
      </c>
      <c r="BP25" s="30" t="s">
        <v>545</v>
      </c>
      <c r="BQ25" s="30">
        <v>4716.3146409855954</v>
      </c>
      <c r="BR25" s="197">
        <v>0.029057936959905106</v>
      </c>
      <c r="BS25" s="30">
        <v>0</v>
      </c>
      <c r="BT25" s="30">
        <v>971560.81604303268</v>
      </c>
      <c r="BU25" s="30">
        <v>0</v>
      </c>
      <c r="BV25" s="38">
        <v>971560.81604303268</v>
      </c>
      <c r="BW25" s="218">
        <v>6297.6</v>
      </c>
      <c r="BX25" s="219">
        <v>965263.21604303271</v>
      </c>
      <c r="BZ25" s="23">
        <v>8733002</v>
      </c>
      <c r="CB25" s="495">
        <f>BX25*$CB$4</f>
        <v>24131.580401075818</v>
      </c>
    </row>
    <row r="26" spans="1:80">
      <c r="A26" s="23">
        <v>135131</v>
      </c>
      <c r="B26" s="23">
        <v>8733942</v>
      </c>
      <c r="C26" s="23" t="s">
        <v>240</v>
      </c>
      <c r="D26" s="239">
        <v>605</v>
      </c>
      <c r="E26" s="239">
        <v>605</v>
      </c>
      <c r="F26" s="239">
        <v>0</v>
      </c>
      <c r="G26" s="30">
        <v>2146369.8931806884</v>
      </c>
      <c r="H26" s="30">
        <v>0</v>
      </c>
      <c r="I26" s="30">
        <v>0</v>
      </c>
      <c r="J26" s="30">
        <v>72229.24391464988</v>
      </c>
      <c r="K26" s="30">
        <v>0</v>
      </c>
      <c r="L26" s="30">
        <v>121690.14094721325</v>
      </c>
      <c r="M26" s="30">
        <v>0</v>
      </c>
      <c r="N26" s="30">
        <v>468.11571659948623</v>
      </c>
      <c r="O26" s="30">
        <v>851.57217648772166</v>
      </c>
      <c r="P26" s="30">
        <v>0</v>
      </c>
      <c r="Q26" s="30">
        <v>0</v>
      </c>
      <c r="R26" s="30">
        <v>0</v>
      </c>
      <c r="S26" s="30">
        <v>0</v>
      </c>
      <c r="T26" s="30">
        <v>0</v>
      </c>
      <c r="U26" s="30">
        <v>0</v>
      </c>
      <c r="V26" s="30">
        <v>0</v>
      </c>
      <c r="W26" s="30">
        <v>0</v>
      </c>
      <c r="X26" s="30">
        <v>0</v>
      </c>
      <c r="Y26" s="30">
        <v>0</v>
      </c>
      <c r="Z26" s="30">
        <v>37821.1566219945</v>
      </c>
      <c r="AA26" s="30">
        <v>0</v>
      </c>
      <c r="AB26" s="30">
        <v>239819.65604252435</v>
      </c>
      <c r="AC26" s="30">
        <v>0</v>
      </c>
      <c r="AD26" s="30">
        <v>9274.66518661363</v>
      </c>
      <c r="AE26" s="30">
        <v>0</v>
      </c>
      <c r="AF26" s="30">
        <v>133861.1470232892</v>
      </c>
      <c r="AG26" s="30">
        <v>0</v>
      </c>
      <c r="AH26" s="30">
        <v>0</v>
      </c>
      <c r="AI26" s="30">
        <v>0</v>
      </c>
      <c r="AJ26" s="30">
        <v>60928</v>
      </c>
      <c r="AK26" s="30">
        <v>0</v>
      </c>
      <c r="AL26" s="30">
        <v>0</v>
      </c>
      <c r="AM26" s="30">
        <v>0</v>
      </c>
      <c r="AN26" s="30">
        <v>0</v>
      </c>
      <c r="AO26" s="30">
        <v>0</v>
      </c>
      <c r="AP26" s="30">
        <v>0</v>
      </c>
      <c r="AQ26" s="30">
        <v>0</v>
      </c>
      <c r="AR26" s="30">
        <v>0</v>
      </c>
      <c r="AS26" s="30">
        <v>2146369.8931806884</v>
      </c>
      <c r="AT26" s="30">
        <v>482154.55060608283</v>
      </c>
      <c r="AU26" s="30">
        <v>194789.1470232892</v>
      </c>
      <c r="AV26" s="30">
        <v>257082.74321597896</v>
      </c>
      <c r="AW26" s="38">
        <v>2823313.59081006</v>
      </c>
      <c r="AX26" s="30">
        <v>2762385.59081006</v>
      </c>
      <c r="AY26" s="30">
        <v>4610</v>
      </c>
      <c r="AZ26" s="30">
        <v>2789050</v>
      </c>
      <c r="BA26" s="30">
        <v>26664.409189939965</v>
      </c>
      <c r="BB26" s="30">
        <v>0</v>
      </c>
      <c r="BC26" s="30">
        <v>2849978</v>
      </c>
      <c r="BD26" s="30">
        <v>2849978</v>
      </c>
      <c r="BE26" s="30">
        <v>0</v>
      </c>
      <c r="BF26" s="30">
        <v>2849978</v>
      </c>
      <c r="BG26" s="30">
        <v>2655188.852976711</v>
      </c>
      <c r="BH26" s="30">
        <v>2655188.852976711</v>
      </c>
      <c r="BI26" s="30">
        <v>4388.7419057466295</v>
      </c>
      <c r="BJ26" s="30">
        <v>4337.1794737154669</v>
      </c>
      <c r="BK26" s="197">
        <v>0.01188847091609779</v>
      </c>
      <c r="BL26" s="30">
        <v>0</v>
      </c>
      <c r="BM26" s="30">
        <v>0</v>
      </c>
      <c r="BN26" s="38">
        <v>2849978</v>
      </c>
      <c r="BO26" s="30">
        <v>4610</v>
      </c>
      <c r="BP26" s="30" t="s">
        <v>545</v>
      </c>
      <c r="BQ26" s="30">
        <v>4710.7074380165286</v>
      </c>
      <c r="BR26" s="197">
        <v>0.0099730239864126435</v>
      </c>
      <c r="BS26" s="30">
        <v>-5649.2000000000007</v>
      </c>
      <c r="BT26" s="30">
        <v>2844328.8</v>
      </c>
      <c r="BU26" s="30">
        <v>-6050</v>
      </c>
      <c r="BV26" s="38">
        <v>2838278.8</v>
      </c>
      <c r="BW26" s="218">
        <v>62464</v>
      </c>
      <c r="BX26" s="219">
        <v>2775814.8</v>
      </c>
      <c r="BZ26" s="23">
        <v>8733942</v>
      </c>
      <c r="CB26" s="495">
        <f>BX26*$CB$4</f>
        <v>69395.37</v>
      </c>
    </row>
    <row r="27" spans="1:80">
      <c r="A27" s="23">
        <v>110827</v>
      </c>
      <c r="B27" s="23">
        <v>8733081</v>
      </c>
      <c r="C27" s="23" t="s">
        <v>241</v>
      </c>
      <c r="D27" s="239">
        <v>102</v>
      </c>
      <c r="E27" s="239">
        <v>102</v>
      </c>
      <c r="F27" s="239">
        <v>0</v>
      </c>
      <c r="G27" s="30">
        <v>361867.32083376893</v>
      </c>
      <c r="H27" s="30">
        <v>0</v>
      </c>
      <c r="I27" s="30">
        <v>0</v>
      </c>
      <c r="J27" s="30">
        <v>6344.46061412465</v>
      </c>
      <c r="K27" s="30">
        <v>0</v>
      </c>
      <c r="L27" s="30">
        <v>11433.972974905926</v>
      </c>
      <c r="M27" s="30">
        <v>0</v>
      </c>
      <c r="N27" s="30">
        <v>0</v>
      </c>
      <c r="O27" s="30">
        <v>0</v>
      </c>
      <c r="P27" s="30">
        <v>0</v>
      </c>
      <c r="Q27" s="30">
        <v>0</v>
      </c>
      <c r="R27" s="30">
        <v>0</v>
      </c>
      <c r="S27" s="30">
        <v>0</v>
      </c>
      <c r="T27" s="30">
        <v>0</v>
      </c>
      <c r="U27" s="30">
        <v>0</v>
      </c>
      <c r="V27" s="30">
        <v>0</v>
      </c>
      <c r="W27" s="30">
        <v>0</v>
      </c>
      <c r="X27" s="30">
        <v>0</v>
      </c>
      <c r="Y27" s="30">
        <v>0</v>
      </c>
      <c r="Z27" s="30">
        <v>696.96184834073517</v>
      </c>
      <c r="AA27" s="30">
        <v>0</v>
      </c>
      <c r="AB27" s="30">
        <v>20196.168620711382</v>
      </c>
      <c r="AC27" s="30">
        <v>0</v>
      </c>
      <c r="AD27" s="30">
        <v>7667.0060644428549</v>
      </c>
      <c r="AE27" s="30">
        <v>0</v>
      </c>
      <c r="AF27" s="30">
        <v>133861.1470232892</v>
      </c>
      <c r="AG27" s="30">
        <v>36294.219421771188</v>
      </c>
      <c r="AH27" s="30">
        <v>0</v>
      </c>
      <c r="AI27" s="30">
        <v>0</v>
      </c>
      <c r="AJ27" s="30">
        <v>13223.5</v>
      </c>
      <c r="AK27" s="30">
        <v>0</v>
      </c>
      <c r="AL27" s="30">
        <v>0</v>
      </c>
      <c r="AM27" s="30">
        <v>0</v>
      </c>
      <c r="AN27" s="30">
        <v>0</v>
      </c>
      <c r="AO27" s="30">
        <v>0</v>
      </c>
      <c r="AP27" s="30">
        <v>0</v>
      </c>
      <c r="AQ27" s="30">
        <v>0</v>
      </c>
      <c r="AR27" s="30">
        <v>0</v>
      </c>
      <c r="AS27" s="30">
        <v>361867.32083376893</v>
      </c>
      <c r="AT27" s="30">
        <v>46338.570122525547</v>
      </c>
      <c r="AU27" s="30">
        <v>183378.86644506038</v>
      </c>
      <c r="AV27" s="30">
        <v>32578.158488249312</v>
      </c>
      <c r="AW27" s="38">
        <v>591584.75740135484</v>
      </c>
      <c r="AX27" s="30">
        <v>578361.25740135484</v>
      </c>
      <c r="AY27" s="30">
        <v>4610</v>
      </c>
      <c r="AZ27" s="30">
        <v>470220</v>
      </c>
      <c r="BA27" s="30">
        <v>0</v>
      </c>
      <c r="BB27" s="30">
        <v>0</v>
      </c>
      <c r="BC27" s="30">
        <v>591584.75740135484</v>
      </c>
      <c r="BD27" s="30">
        <v>591584.75740135484</v>
      </c>
      <c r="BE27" s="30">
        <v>0</v>
      </c>
      <c r="BF27" s="30">
        <v>483443.5</v>
      </c>
      <c r="BG27" s="30">
        <v>300064.63355493965</v>
      </c>
      <c r="BH27" s="30">
        <v>408205.89095629449</v>
      </c>
      <c r="BI27" s="30">
        <v>4002.0185387872007</v>
      </c>
      <c r="BJ27" s="30">
        <v>3809.5566069260526</v>
      </c>
      <c r="BK27" s="197">
        <v>0.05052082216372325</v>
      </c>
      <c r="BL27" s="30">
        <v>0</v>
      </c>
      <c r="BM27" s="30">
        <v>0</v>
      </c>
      <c r="BN27" s="38">
        <v>591584.75740135484</v>
      </c>
      <c r="BO27" s="30">
        <v>5670.2084058956361</v>
      </c>
      <c r="BP27" s="30" t="s">
        <v>545</v>
      </c>
      <c r="BQ27" s="30">
        <v>5799.8505627583809</v>
      </c>
      <c r="BR27" s="197">
        <v>0.060356814640085021</v>
      </c>
      <c r="BS27" s="30">
        <v>-896.85</v>
      </c>
      <c r="BT27" s="30">
        <v>590687.90740135487</v>
      </c>
      <c r="BU27" s="30">
        <v>-1020</v>
      </c>
      <c r="BV27" s="38">
        <v>589667.90740135487</v>
      </c>
      <c r="BW27" s="218">
        <v>12100.75</v>
      </c>
      <c r="BX27" s="219">
        <v>577567.15740135487</v>
      </c>
      <c r="BZ27" s="23">
        <v>8733081</v>
      </c>
      <c r="CB27" s="495">
        <f>BX27*$CB$4</f>
        <v>14439.178935033873</v>
      </c>
    </row>
    <row r="28" spans="1:80">
      <c r="A28" s="23">
        <v>137639</v>
      </c>
      <c r="B28" s="23">
        <v>8733063</v>
      </c>
      <c r="C28" s="23" t="s">
        <v>242</v>
      </c>
      <c r="D28" s="239">
        <v>339</v>
      </c>
      <c r="E28" s="239">
        <v>339</v>
      </c>
      <c r="F28" s="239">
        <v>0</v>
      </c>
      <c r="G28" s="30">
        <v>1202676.6839475262</v>
      </c>
      <c r="H28" s="30">
        <v>0</v>
      </c>
      <c r="I28" s="30">
        <v>0</v>
      </c>
      <c r="J28" s="30">
        <v>21961.594433508319</v>
      </c>
      <c r="K28" s="30">
        <v>0</v>
      </c>
      <c r="L28" s="30">
        <v>37568.768346119548</v>
      </c>
      <c r="M28" s="30">
        <v>0</v>
      </c>
      <c r="N28" s="30">
        <v>468.11571659948629</v>
      </c>
      <c r="O28" s="30">
        <v>567.71478432514789</v>
      </c>
      <c r="P28" s="30">
        <v>0</v>
      </c>
      <c r="Q28" s="30">
        <v>0</v>
      </c>
      <c r="R28" s="30">
        <v>0</v>
      </c>
      <c r="S28" s="30">
        <v>0</v>
      </c>
      <c r="T28" s="30">
        <v>0</v>
      </c>
      <c r="U28" s="30">
        <v>0</v>
      </c>
      <c r="V28" s="30">
        <v>0</v>
      </c>
      <c r="W28" s="30">
        <v>0</v>
      </c>
      <c r="X28" s="30">
        <v>0</v>
      </c>
      <c r="Y28" s="30">
        <v>0</v>
      </c>
      <c r="Z28" s="30">
        <v>3422.8195078710537</v>
      </c>
      <c r="AA28" s="30">
        <v>0</v>
      </c>
      <c r="AB28" s="30">
        <v>105448.27239826682</v>
      </c>
      <c r="AC28" s="30">
        <v>0</v>
      </c>
      <c r="AD28" s="30">
        <v>11148.721244939657</v>
      </c>
      <c r="AE28" s="30">
        <v>0</v>
      </c>
      <c r="AF28" s="30">
        <v>133861.1470232892</v>
      </c>
      <c r="AG28" s="30">
        <v>0</v>
      </c>
      <c r="AH28" s="30">
        <v>0</v>
      </c>
      <c r="AI28" s="30">
        <v>0</v>
      </c>
      <c r="AJ28" s="30">
        <v>5888</v>
      </c>
      <c r="AK28" s="30">
        <v>0</v>
      </c>
      <c r="AL28" s="30">
        <v>0</v>
      </c>
      <c r="AM28" s="30">
        <v>0</v>
      </c>
      <c r="AN28" s="30">
        <v>0</v>
      </c>
      <c r="AO28" s="30">
        <v>0</v>
      </c>
      <c r="AP28" s="30">
        <v>0</v>
      </c>
      <c r="AQ28" s="30">
        <v>0</v>
      </c>
      <c r="AR28" s="30">
        <v>0</v>
      </c>
      <c r="AS28" s="30">
        <v>1202676.6839475262</v>
      </c>
      <c r="AT28" s="30">
        <v>180586.00643163006</v>
      </c>
      <c r="AU28" s="30">
        <v>139749.1470232892</v>
      </c>
      <c r="AV28" s="30">
        <v>126342.23276972791</v>
      </c>
      <c r="AW28" s="38">
        <v>1523011.8374024455</v>
      </c>
      <c r="AX28" s="30">
        <v>1517123.8374024455</v>
      </c>
      <c r="AY28" s="30">
        <v>4610</v>
      </c>
      <c r="AZ28" s="30">
        <v>1562790</v>
      </c>
      <c r="BA28" s="30">
        <v>45666.1625975545</v>
      </c>
      <c r="BB28" s="30">
        <v>0</v>
      </c>
      <c r="BC28" s="30">
        <v>1568678</v>
      </c>
      <c r="BD28" s="30">
        <v>1568677.9999999995</v>
      </c>
      <c r="BE28" s="30">
        <v>0</v>
      </c>
      <c r="BF28" s="30">
        <v>1568678</v>
      </c>
      <c r="BG28" s="30">
        <v>1428928.8529767108</v>
      </c>
      <c r="BH28" s="30">
        <v>1428928.8529767108</v>
      </c>
      <c r="BI28" s="30">
        <v>4215.1293598133061</v>
      </c>
      <c r="BJ28" s="30">
        <v>4161.9970870052639</v>
      </c>
      <c r="BK28" s="197">
        <v>0.012766052377579431</v>
      </c>
      <c r="BL28" s="30">
        <v>0</v>
      </c>
      <c r="BM28" s="30">
        <v>0</v>
      </c>
      <c r="BN28" s="38">
        <v>1568678</v>
      </c>
      <c r="BO28" s="30">
        <v>4610</v>
      </c>
      <c r="BP28" s="30" t="s">
        <v>545</v>
      </c>
      <c r="BQ28" s="30">
        <v>4627.3687315634215</v>
      </c>
      <c r="BR28" s="197">
        <v>0.0087936449172858477</v>
      </c>
      <c r="BS28" s="30">
        <v>0</v>
      </c>
      <c r="BT28" s="30">
        <v>1568678</v>
      </c>
      <c r="BU28" s="30">
        <v>0</v>
      </c>
      <c r="BV28" s="38">
        <v>1568678</v>
      </c>
      <c r="BW28" s="218">
        <v>5888</v>
      </c>
      <c r="BX28" s="219">
        <v>1562790</v>
      </c>
      <c r="BZ28" s="23">
        <v>8733063</v>
      </c>
      <c r="CB28" s="495">
        <f>BX28*$CB$4</f>
        <v>39069.75</v>
      </c>
    </row>
    <row r="29" spans="1:80">
      <c r="A29" s="23">
        <v>110783</v>
      </c>
      <c r="B29" s="548">
        <v>8732102</v>
      </c>
      <c r="C29" s="23" t="s">
        <v>243</v>
      </c>
      <c r="D29" s="239">
        <v>61</v>
      </c>
      <c r="E29" s="239">
        <v>61</v>
      </c>
      <c r="F29" s="239">
        <v>0</v>
      </c>
      <c r="G29" s="30">
        <v>216410.84873392063</v>
      </c>
      <c r="H29" s="30">
        <v>0</v>
      </c>
      <c r="I29" s="30">
        <v>0</v>
      </c>
      <c r="J29" s="30">
        <v>6832.4960459803724</v>
      </c>
      <c r="K29" s="30">
        <v>0</v>
      </c>
      <c r="L29" s="30">
        <v>11433.972974905928</v>
      </c>
      <c r="M29" s="30">
        <v>0</v>
      </c>
      <c r="N29" s="30">
        <v>0</v>
      </c>
      <c r="O29" s="30">
        <v>0</v>
      </c>
      <c r="P29" s="30">
        <v>0</v>
      </c>
      <c r="Q29" s="30">
        <v>0</v>
      </c>
      <c r="R29" s="30">
        <v>0</v>
      </c>
      <c r="S29" s="30">
        <v>0</v>
      </c>
      <c r="T29" s="30">
        <v>0</v>
      </c>
      <c r="U29" s="30">
        <v>0</v>
      </c>
      <c r="V29" s="30">
        <v>0</v>
      </c>
      <c r="W29" s="30">
        <v>0</v>
      </c>
      <c r="X29" s="30">
        <v>0</v>
      </c>
      <c r="Y29" s="30">
        <v>0</v>
      </c>
      <c r="Z29" s="30">
        <v>0</v>
      </c>
      <c r="AA29" s="30">
        <v>0</v>
      </c>
      <c r="AB29" s="30">
        <v>26494.891273345391</v>
      </c>
      <c r="AC29" s="30">
        <v>0</v>
      </c>
      <c r="AD29" s="30">
        <v>0</v>
      </c>
      <c r="AE29" s="30">
        <v>0</v>
      </c>
      <c r="AF29" s="30">
        <v>133861.1470232892</v>
      </c>
      <c r="AG29" s="30">
        <v>56871.067671352772</v>
      </c>
      <c r="AH29" s="30">
        <v>0</v>
      </c>
      <c r="AI29" s="30">
        <v>0</v>
      </c>
      <c r="AJ29" s="30">
        <v>31477.600000000002</v>
      </c>
      <c r="AK29" s="30">
        <v>0</v>
      </c>
      <c r="AL29" s="30">
        <v>0</v>
      </c>
      <c r="AM29" s="30">
        <v>0</v>
      </c>
      <c r="AN29" s="30">
        <v>0</v>
      </c>
      <c r="AO29" s="30">
        <v>0</v>
      </c>
      <c r="AP29" s="30">
        <v>0</v>
      </c>
      <c r="AQ29" s="30">
        <v>0</v>
      </c>
      <c r="AR29" s="30">
        <v>0</v>
      </c>
      <c r="AS29" s="30">
        <v>216410.84873392063</v>
      </c>
      <c r="AT29" s="30">
        <v>44761.360294231694</v>
      </c>
      <c r="AU29" s="30">
        <v>222209.81469464197</v>
      </c>
      <c r="AV29" s="30">
        <v>26733.998899129292</v>
      </c>
      <c r="AW29" s="38">
        <v>483382.02372279431</v>
      </c>
      <c r="AX29" s="30">
        <v>451904.42372279434</v>
      </c>
      <c r="AY29" s="30">
        <v>4610</v>
      </c>
      <c r="AZ29" s="30">
        <v>281210</v>
      </c>
      <c r="BA29" s="30">
        <v>0</v>
      </c>
      <c r="BB29" s="30">
        <v>0</v>
      </c>
      <c r="BC29" s="30">
        <v>483382.02372279431</v>
      </c>
      <c r="BD29" s="30">
        <v>483382.02372279426</v>
      </c>
      <c r="BE29" s="30">
        <v>0</v>
      </c>
      <c r="BF29" s="30">
        <v>312687.6</v>
      </c>
      <c r="BG29" s="30">
        <v>90477.785305358</v>
      </c>
      <c r="BH29" s="30">
        <v>261172.20902815237</v>
      </c>
      <c r="BI29" s="30">
        <v>4281.5116234123343</v>
      </c>
      <c r="BJ29" s="30">
        <v>3822.1222207512405</v>
      </c>
      <c r="BK29" s="197">
        <v>0.12019223251599748</v>
      </c>
      <c r="BL29" s="30">
        <v>0</v>
      </c>
      <c r="BM29" s="30">
        <v>0</v>
      </c>
      <c r="BN29" s="38">
        <v>483382.02372279431</v>
      </c>
      <c r="BO29" s="30">
        <v>7408.269241357284</v>
      </c>
      <c r="BP29" s="30" t="s">
        <v>545</v>
      </c>
      <c r="BQ29" s="30">
        <v>7924.2954708654806</v>
      </c>
      <c r="BR29" s="197">
        <v>0.27415024128442367</v>
      </c>
      <c r="BS29" s="30">
        <v>-565.29999999999984</v>
      </c>
      <c r="BT29" s="30">
        <v>482816.72372279433</v>
      </c>
      <c r="BU29" s="30">
        <v>-610</v>
      </c>
      <c r="BV29" s="38">
        <v>482206.72372279433</v>
      </c>
      <c r="BW29" s="218">
        <v>28774.4</v>
      </c>
      <c r="BX29" s="219">
        <v>453432.3237227943</v>
      </c>
      <c r="BZ29" s="23">
        <v>8733004</v>
      </c>
      <c r="CB29" s="495">
        <f>BX29*$CB$4</f>
        <v>11335.808093069858</v>
      </c>
    </row>
    <row r="30" spans="1:80">
      <c r="A30" s="23">
        <v>139843</v>
      </c>
      <c r="B30" s="548">
        <v>8732101</v>
      </c>
      <c r="C30" s="548" t="s">
        <v>624</v>
      </c>
      <c r="D30" s="239">
        <v>284</v>
      </c>
      <c r="E30" s="239">
        <v>284</v>
      </c>
      <c r="F30" s="239">
        <v>0</v>
      </c>
      <c r="G30" s="30">
        <v>1007552.1482038272</v>
      </c>
      <c r="H30" s="30">
        <v>0</v>
      </c>
      <c r="I30" s="30">
        <v>0</v>
      </c>
      <c r="J30" s="30">
        <v>60028.358118256278</v>
      </c>
      <c r="K30" s="30">
        <v>0</v>
      </c>
      <c r="L30" s="30">
        <v>103722.46912950392</v>
      </c>
      <c r="M30" s="30">
        <v>0</v>
      </c>
      <c r="N30" s="30">
        <v>5383.3307408940991</v>
      </c>
      <c r="O30" s="30">
        <v>2270.8591373005893</v>
      </c>
      <c r="P30" s="30">
        <v>16398.988319374403</v>
      </c>
      <c r="Q30" s="30">
        <v>8694.9994970501448</v>
      </c>
      <c r="R30" s="30">
        <v>0</v>
      </c>
      <c r="S30" s="30">
        <v>0</v>
      </c>
      <c r="T30" s="30">
        <v>0</v>
      </c>
      <c r="U30" s="30">
        <v>0</v>
      </c>
      <c r="V30" s="30">
        <v>0</v>
      </c>
      <c r="W30" s="30">
        <v>0</v>
      </c>
      <c r="X30" s="30">
        <v>0</v>
      </c>
      <c r="Y30" s="30">
        <v>0</v>
      </c>
      <c r="Z30" s="30">
        <v>10471.416337638815</v>
      </c>
      <c r="AA30" s="30">
        <v>0</v>
      </c>
      <c r="AB30" s="30">
        <v>110970.46492153523</v>
      </c>
      <c r="AC30" s="30">
        <v>0</v>
      </c>
      <c r="AD30" s="30">
        <v>0</v>
      </c>
      <c r="AE30" s="30">
        <v>0</v>
      </c>
      <c r="AF30" s="30">
        <v>133861.1470232892</v>
      </c>
      <c r="AG30" s="30">
        <v>0</v>
      </c>
      <c r="AH30" s="30">
        <v>0</v>
      </c>
      <c r="AI30" s="30">
        <v>0</v>
      </c>
      <c r="AJ30" s="30">
        <v>8243.2</v>
      </c>
      <c r="AK30" s="30">
        <v>0</v>
      </c>
      <c r="AL30" s="30">
        <v>0</v>
      </c>
      <c r="AM30" s="30">
        <v>0</v>
      </c>
      <c r="AN30" s="30">
        <v>0</v>
      </c>
      <c r="AO30" s="30">
        <v>0</v>
      </c>
      <c r="AP30" s="30">
        <v>0</v>
      </c>
      <c r="AQ30" s="30">
        <v>0</v>
      </c>
      <c r="AR30" s="30">
        <v>0</v>
      </c>
      <c r="AS30" s="30">
        <v>1007552.1482038272</v>
      </c>
      <c r="AT30" s="30">
        <v>317940.88620155351</v>
      </c>
      <c r="AU30" s="30">
        <v>142104.34702328921</v>
      </c>
      <c r="AV30" s="30">
        <v>151326.05410266091</v>
      </c>
      <c r="AW30" s="38">
        <v>1467597.38142867</v>
      </c>
      <c r="AX30" s="30">
        <v>1459354.18142867</v>
      </c>
      <c r="AY30" s="30">
        <v>4610</v>
      </c>
      <c r="AZ30" s="30">
        <v>1309240</v>
      </c>
      <c r="BA30" s="30">
        <v>0</v>
      </c>
      <c r="BB30" s="30">
        <v>0</v>
      </c>
      <c r="BC30" s="30">
        <v>1467597.38142867</v>
      </c>
      <c r="BD30" s="30">
        <v>1467597.3814286701</v>
      </c>
      <c r="BE30" s="30">
        <v>0</v>
      </c>
      <c r="BF30" s="30">
        <v>1317483.2</v>
      </c>
      <c r="BG30" s="30">
        <v>1175378.8529767108</v>
      </c>
      <c r="BH30" s="30">
        <v>1325493.0344053807</v>
      </c>
      <c r="BI30" s="30">
        <v>4667.2289943851438</v>
      </c>
      <c r="BJ30" s="30">
        <v>4483.9452999294263</v>
      </c>
      <c r="BK30" s="197">
        <v>0.040875542005073581</v>
      </c>
      <c r="BL30" s="30">
        <v>0</v>
      </c>
      <c r="BM30" s="30">
        <v>0</v>
      </c>
      <c r="BN30" s="38">
        <v>1467597.38142867</v>
      </c>
      <c r="BO30" s="30">
        <v>5138.571061368556</v>
      </c>
      <c r="BP30" s="30" t="s">
        <v>545</v>
      </c>
      <c r="BQ30" s="30">
        <v>5167.596413481232</v>
      </c>
      <c r="BR30" s="197">
        <v>0.052216924920013064</v>
      </c>
      <c r="BS30" s="30">
        <v>0</v>
      </c>
      <c r="BT30" s="30">
        <v>1467597.38142867</v>
      </c>
      <c r="BU30" s="30">
        <v>0</v>
      </c>
      <c r="BV30" s="38">
        <v>1467597.38142867</v>
      </c>
      <c r="BW30" s="218">
        <v>8243.2</v>
      </c>
      <c r="BX30" s="219">
        <v>1459354.18142867</v>
      </c>
      <c r="BZ30" s="23">
        <v>8732076</v>
      </c>
      <c r="CB30" s="495">
        <f>BX30*$CB$4</f>
        <v>36483.854535716753</v>
      </c>
    </row>
    <row r="31" spans="1:80">
      <c r="A31" s="23">
        <v>110758</v>
      </c>
      <c r="B31" s="23">
        <v>8732327</v>
      </c>
      <c r="C31" s="23" t="s">
        <v>244</v>
      </c>
      <c r="D31" s="239">
        <v>376</v>
      </c>
      <c r="E31" s="239">
        <v>376</v>
      </c>
      <c r="F31" s="239">
        <v>0</v>
      </c>
      <c r="G31" s="30">
        <v>1333942.28072056</v>
      </c>
      <c r="H31" s="30">
        <v>0</v>
      </c>
      <c r="I31" s="30">
        <v>0</v>
      </c>
      <c r="J31" s="30">
        <v>36114.621957324918</v>
      </c>
      <c r="K31" s="30">
        <v>0</v>
      </c>
      <c r="L31" s="30">
        <v>61253.426651281894</v>
      </c>
      <c r="M31" s="30">
        <v>0</v>
      </c>
      <c r="N31" s="30">
        <v>0</v>
      </c>
      <c r="O31" s="30">
        <v>0</v>
      </c>
      <c r="P31" s="30">
        <v>0</v>
      </c>
      <c r="Q31" s="30">
        <v>0</v>
      </c>
      <c r="R31" s="30">
        <v>0</v>
      </c>
      <c r="S31" s="30">
        <v>0</v>
      </c>
      <c r="T31" s="30">
        <v>0</v>
      </c>
      <c r="U31" s="30">
        <v>0</v>
      </c>
      <c r="V31" s="30">
        <v>0</v>
      </c>
      <c r="W31" s="30">
        <v>0</v>
      </c>
      <c r="X31" s="30">
        <v>0</v>
      </c>
      <c r="Y31" s="30">
        <v>0</v>
      </c>
      <c r="Z31" s="30">
        <v>3337.62193115722</v>
      </c>
      <c r="AA31" s="30">
        <v>0</v>
      </c>
      <c r="AB31" s="30">
        <v>146913.92559284071</v>
      </c>
      <c r="AC31" s="30">
        <v>0</v>
      </c>
      <c r="AD31" s="30">
        <v>0</v>
      </c>
      <c r="AE31" s="30">
        <v>0</v>
      </c>
      <c r="AF31" s="30">
        <v>133861.1470232892</v>
      </c>
      <c r="AG31" s="30">
        <v>0</v>
      </c>
      <c r="AH31" s="30">
        <v>0</v>
      </c>
      <c r="AI31" s="30">
        <v>0</v>
      </c>
      <c r="AJ31" s="30">
        <v>78336</v>
      </c>
      <c r="AK31" s="30">
        <v>0</v>
      </c>
      <c r="AL31" s="30">
        <v>0</v>
      </c>
      <c r="AM31" s="30">
        <v>0</v>
      </c>
      <c r="AN31" s="30">
        <v>0</v>
      </c>
      <c r="AO31" s="30">
        <v>0</v>
      </c>
      <c r="AP31" s="30">
        <v>0</v>
      </c>
      <c r="AQ31" s="30">
        <v>0</v>
      </c>
      <c r="AR31" s="30">
        <v>0</v>
      </c>
      <c r="AS31" s="30">
        <v>1333942.28072056</v>
      </c>
      <c r="AT31" s="30">
        <v>247619.59613260475</v>
      </c>
      <c r="AU31" s="30">
        <v>212197.1470232892</v>
      </c>
      <c r="AV31" s="30">
        <v>155884.60822087261</v>
      </c>
      <c r="AW31" s="38">
        <v>1793759.023876454</v>
      </c>
      <c r="AX31" s="30">
        <v>1715423.023876454</v>
      </c>
      <c r="AY31" s="30">
        <v>4610</v>
      </c>
      <c r="AZ31" s="30">
        <v>1733360</v>
      </c>
      <c r="BA31" s="30">
        <v>17936.976123546017</v>
      </c>
      <c r="BB31" s="30">
        <v>0</v>
      </c>
      <c r="BC31" s="30">
        <v>1811696</v>
      </c>
      <c r="BD31" s="30">
        <v>1811696.0000000002</v>
      </c>
      <c r="BE31" s="30">
        <v>0</v>
      </c>
      <c r="BF31" s="30">
        <v>1811696</v>
      </c>
      <c r="BG31" s="30">
        <v>1599498.8529767108</v>
      </c>
      <c r="BH31" s="30">
        <v>1599498.8529767108</v>
      </c>
      <c r="BI31" s="30">
        <v>4253.9863111082732</v>
      </c>
      <c r="BJ31" s="30">
        <v>4241.3767565398748</v>
      </c>
      <c r="BK31" s="197">
        <v>0.0029729862005197774</v>
      </c>
      <c r="BL31" s="30">
        <v>0.0020270137994802227</v>
      </c>
      <c r="BM31" s="30">
        <v>3232.5957845771741</v>
      </c>
      <c r="BN31" s="38">
        <v>1814928.5957845771</v>
      </c>
      <c r="BO31" s="30">
        <v>4618.5973292143008</v>
      </c>
      <c r="BP31" s="30" t="s">
        <v>545</v>
      </c>
      <c r="BQ31" s="30">
        <v>4826.9377547462154</v>
      </c>
      <c r="BR31" s="197">
        <v>0.024757092876593667</v>
      </c>
      <c r="BS31" s="30">
        <v>-3427.3</v>
      </c>
      <c r="BT31" s="30">
        <v>1811501.295784577</v>
      </c>
      <c r="BU31" s="30">
        <v>-3760</v>
      </c>
      <c r="BV31" s="38">
        <v>1807741.295784577</v>
      </c>
      <c r="BW31" s="218">
        <v>65024</v>
      </c>
      <c r="BX31" s="219">
        <v>1742717.295784577</v>
      </c>
      <c r="BZ31" s="23">
        <v>8732327</v>
      </c>
      <c r="CB31" s="495">
        <f>BX31*$CB$4</f>
        <v>43567.932394614429</v>
      </c>
    </row>
    <row r="32" spans="1:80">
      <c r="A32" s="23">
        <v>139844</v>
      </c>
      <c r="B32" s="23">
        <v>8733367</v>
      </c>
      <c r="C32" s="23" t="s">
        <v>245</v>
      </c>
      <c r="D32" s="239">
        <v>202</v>
      </c>
      <c r="E32" s="239">
        <v>202</v>
      </c>
      <c r="F32" s="239">
        <v>0</v>
      </c>
      <c r="G32" s="30">
        <v>716639.20400413068</v>
      </c>
      <c r="H32" s="30">
        <v>0</v>
      </c>
      <c r="I32" s="30">
        <v>0</v>
      </c>
      <c r="J32" s="30">
        <v>11712.850364537824</v>
      </c>
      <c r="K32" s="30">
        <v>0</v>
      </c>
      <c r="L32" s="30">
        <v>19601.096528410235</v>
      </c>
      <c r="M32" s="30">
        <v>0</v>
      </c>
      <c r="N32" s="30">
        <v>234.05785829974323</v>
      </c>
      <c r="O32" s="30">
        <v>3406.2887059508885</v>
      </c>
      <c r="P32" s="30">
        <v>0</v>
      </c>
      <c r="Q32" s="30">
        <v>0</v>
      </c>
      <c r="R32" s="30">
        <v>0</v>
      </c>
      <c r="S32" s="30">
        <v>0</v>
      </c>
      <c r="T32" s="30">
        <v>0</v>
      </c>
      <c r="U32" s="30">
        <v>0</v>
      </c>
      <c r="V32" s="30">
        <v>0</v>
      </c>
      <c r="W32" s="30">
        <v>0</v>
      </c>
      <c r="X32" s="30">
        <v>0</v>
      </c>
      <c r="Y32" s="30">
        <v>0</v>
      </c>
      <c r="Z32" s="30">
        <v>2760.5155561731081</v>
      </c>
      <c r="AA32" s="30">
        <v>0</v>
      </c>
      <c r="AB32" s="30">
        <v>76549.246763963471</v>
      </c>
      <c r="AC32" s="30">
        <v>0</v>
      </c>
      <c r="AD32" s="30">
        <v>0</v>
      </c>
      <c r="AE32" s="30">
        <v>0</v>
      </c>
      <c r="AF32" s="30">
        <v>133861.1470232892</v>
      </c>
      <c r="AG32" s="30">
        <v>0</v>
      </c>
      <c r="AH32" s="30">
        <v>0</v>
      </c>
      <c r="AI32" s="30">
        <v>0</v>
      </c>
      <c r="AJ32" s="30">
        <v>4966.4</v>
      </c>
      <c r="AK32" s="30">
        <v>0</v>
      </c>
      <c r="AL32" s="30">
        <v>0</v>
      </c>
      <c r="AM32" s="30">
        <v>0</v>
      </c>
      <c r="AN32" s="30">
        <v>0</v>
      </c>
      <c r="AO32" s="30">
        <v>0</v>
      </c>
      <c r="AP32" s="30">
        <v>0</v>
      </c>
      <c r="AQ32" s="30">
        <v>0</v>
      </c>
      <c r="AR32" s="30">
        <v>0</v>
      </c>
      <c r="AS32" s="30">
        <v>716639.20400413068</v>
      </c>
      <c r="AT32" s="30">
        <v>114264.05577733528</v>
      </c>
      <c r="AU32" s="30">
        <v>138827.5470232892</v>
      </c>
      <c r="AV32" s="30">
        <v>83307.167896514176</v>
      </c>
      <c r="AW32" s="38">
        <v>969730.80680475524</v>
      </c>
      <c r="AX32" s="30">
        <v>964764.40680475521</v>
      </c>
      <c r="AY32" s="30">
        <v>4610</v>
      </c>
      <c r="AZ32" s="30">
        <v>931220</v>
      </c>
      <c r="BA32" s="30">
        <v>0</v>
      </c>
      <c r="BB32" s="30">
        <v>0</v>
      </c>
      <c r="BC32" s="30">
        <v>969730.80680475524</v>
      </c>
      <c r="BD32" s="30">
        <v>969730.806804755</v>
      </c>
      <c r="BE32" s="30">
        <v>0</v>
      </c>
      <c r="BF32" s="30">
        <v>936186.4</v>
      </c>
      <c r="BG32" s="30">
        <v>797358.85297671077</v>
      </c>
      <c r="BH32" s="30">
        <v>830903.259781466</v>
      </c>
      <c r="BI32" s="30">
        <v>4113.3824741656736</v>
      </c>
      <c r="BJ32" s="30">
        <v>4030.5386935275706</v>
      </c>
      <c r="BK32" s="197">
        <v>0.020554021915516519</v>
      </c>
      <c r="BL32" s="30">
        <v>0</v>
      </c>
      <c r="BM32" s="30">
        <v>0</v>
      </c>
      <c r="BN32" s="38">
        <v>969730.80680475524</v>
      </c>
      <c r="BO32" s="30">
        <v>4776.0614198255207</v>
      </c>
      <c r="BP32" s="30" t="s">
        <v>545</v>
      </c>
      <c r="BQ32" s="30">
        <v>4800.647558439382</v>
      </c>
      <c r="BR32" s="197">
        <v>0.0084683783377181854</v>
      </c>
      <c r="BS32" s="30">
        <v>0</v>
      </c>
      <c r="BT32" s="30">
        <v>969730.80680475524</v>
      </c>
      <c r="BU32" s="30">
        <v>0</v>
      </c>
      <c r="BV32" s="38">
        <v>969730.80680475524</v>
      </c>
      <c r="BW32" s="218">
        <v>4966.4</v>
      </c>
      <c r="BX32" s="219">
        <v>964764.40680475521</v>
      </c>
      <c r="BZ32" s="23">
        <v>8733367</v>
      </c>
      <c r="CB32" s="495">
        <f>BX32*$CB$4</f>
        <v>24119.110170118882</v>
      </c>
    </row>
    <row r="33" spans="1:80">
      <c r="A33" s="23">
        <v>132031</v>
      </c>
      <c r="B33" s="23">
        <v>8732452</v>
      </c>
      <c r="C33" s="23" t="s">
        <v>246</v>
      </c>
      <c r="D33" s="239">
        <v>377</v>
      </c>
      <c r="E33" s="239">
        <v>377</v>
      </c>
      <c r="F33" s="239">
        <v>0</v>
      </c>
      <c r="G33" s="30">
        <v>1337489.9995522636</v>
      </c>
      <c r="H33" s="30">
        <v>0</v>
      </c>
      <c r="I33" s="30">
        <v>0</v>
      </c>
      <c r="J33" s="30">
        <v>47339.436890007004</v>
      </c>
      <c r="K33" s="30">
        <v>0</v>
      </c>
      <c r="L33" s="30">
        <v>81671.23553504239</v>
      </c>
      <c r="M33" s="30">
        <v>0</v>
      </c>
      <c r="N33" s="30">
        <v>1872.4628663979431</v>
      </c>
      <c r="O33" s="30">
        <v>44281.75317736157</v>
      </c>
      <c r="P33" s="30">
        <v>0</v>
      </c>
      <c r="Q33" s="30">
        <v>0</v>
      </c>
      <c r="R33" s="30">
        <v>0</v>
      </c>
      <c r="S33" s="30">
        <v>0</v>
      </c>
      <c r="T33" s="30">
        <v>0</v>
      </c>
      <c r="U33" s="30">
        <v>0</v>
      </c>
      <c r="V33" s="30">
        <v>0</v>
      </c>
      <c r="W33" s="30">
        <v>0</v>
      </c>
      <c r="X33" s="30">
        <v>0</v>
      </c>
      <c r="Y33" s="30">
        <v>0</v>
      </c>
      <c r="Z33" s="30">
        <v>10482.880426286551</v>
      </c>
      <c r="AA33" s="30">
        <v>0</v>
      </c>
      <c r="AB33" s="30">
        <v>164960.720479585</v>
      </c>
      <c r="AC33" s="30">
        <v>0</v>
      </c>
      <c r="AD33" s="30">
        <v>5144.0926498949657</v>
      </c>
      <c r="AE33" s="30">
        <v>0</v>
      </c>
      <c r="AF33" s="30">
        <v>133861.1470232892</v>
      </c>
      <c r="AG33" s="30">
        <v>0</v>
      </c>
      <c r="AH33" s="30">
        <v>0</v>
      </c>
      <c r="AI33" s="30">
        <v>0</v>
      </c>
      <c r="AJ33" s="30">
        <v>47872</v>
      </c>
      <c r="AK33" s="30">
        <v>0</v>
      </c>
      <c r="AL33" s="30">
        <v>0</v>
      </c>
      <c r="AM33" s="30">
        <v>0</v>
      </c>
      <c r="AN33" s="30">
        <v>0</v>
      </c>
      <c r="AO33" s="30">
        <v>0</v>
      </c>
      <c r="AP33" s="30">
        <v>0</v>
      </c>
      <c r="AQ33" s="30">
        <v>0</v>
      </c>
      <c r="AR33" s="30">
        <v>0</v>
      </c>
      <c r="AS33" s="30">
        <v>1337489.9995522636</v>
      </c>
      <c r="AT33" s="30">
        <v>355752.58202457539</v>
      </c>
      <c r="AU33" s="30">
        <v>181733.1470232892</v>
      </c>
      <c r="AV33" s="30">
        <v>201998.45346427365</v>
      </c>
      <c r="AW33" s="38">
        <v>1874975.7286001283</v>
      </c>
      <c r="AX33" s="30">
        <v>1827103.7286001283</v>
      </c>
      <c r="AY33" s="30">
        <v>4610</v>
      </c>
      <c r="AZ33" s="30">
        <v>1737970</v>
      </c>
      <c r="BA33" s="30">
        <v>0</v>
      </c>
      <c r="BB33" s="30">
        <v>0</v>
      </c>
      <c r="BC33" s="30">
        <v>1874975.7286001283</v>
      </c>
      <c r="BD33" s="30">
        <v>1874975.7286001283</v>
      </c>
      <c r="BE33" s="30">
        <v>0</v>
      </c>
      <c r="BF33" s="30">
        <v>1785842</v>
      </c>
      <c r="BG33" s="30">
        <v>1604108.8529767108</v>
      </c>
      <c r="BH33" s="30">
        <v>1693242.5815768391</v>
      </c>
      <c r="BI33" s="30">
        <v>4491.3596328298117</v>
      </c>
      <c r="BJ33" s="30">
        <v>4431.6384954656723</v>
      </c>
      <c r="BK33" s="197">
        <v>0.013476085069945208</v>
      </c>
      <c r="BL33" s="30">
        <v>0</v>
      </c>
      <c r="BM33" s="30">
        <v>0</v>
      </c>
      <c r="BN33" s="38">
        <v>1874975.7286001283</v>
      </c>
      <c r="BO33" s="30">
        <v>4846.4289883292531</v>
      </c>
      <c r="BP33" s="30" t="s">
        <v>545</v>
      </c>
      <c r="BQ33" s="30">
        <v>4973.4104206899956</v>
      </c>
      <c r="BR33" s="197">
        <v>0.011085547211664659</v>
      </c>
      <c r="BS33" s="30">
        <v>-3542.45</v>
      </c>
      <c r="BT33" s="30">
        <v>1871433.2786001284</v>
      </c>
      <c r="BU33" s="30">
        <v>-3770</v>
      </c>
      <c r="BV33" s="38">
        <v>1867663.2786001284</v>
      </c>
      <c r="BW33" s="218">
        <v>44544</v>
      </c>
      <c r="BX33" s="219">
        <v>1823119.2786001284</v>
      </c>
      <c r="BZ33" s="23">
        <v>8732452</v>
      </c>
      <c r="CB33" s="495">
        <f>BX33*$CB$4</f>
        <v>45577.981965003215</v>
      </c>
    </row>
    <row r="34" spans="1:80">
      <c r="A34" s="23">
        <v>110603</v>
      </c>
      <c r="B34" s="23">
        <v>8732004</v>
      </c>
      <c r="C34" s="23" t="s">
        <v>247</v>
      </c>
      <c r="D34" s="239">
        <v>203</v>
      </c>
      <c r="E34" s="239">
        <v>203</v>
      </c>
      <c r="F34" s="239">
        <v>0</v>
      </c>
      <c r="G34" s="30">
        <v>720186.92283583421</v>
      </c>
      <c r="H34" s="30">
        <v>0</v>
      </c>
      <c r="I34" s="30">
        <v>0</v>
      </c>
      <c r="J34" s="30">
        <v>13176.956660104992</v>
      </c>
      <c r="K34" s="30">
        <v>0</v>
      </c>
      <c r="L34" s="30">
        <v>23684.658305162349</v>
      </c>
      <c r="M34" s="30">
        <v>0</v>
      </c>
      <c r="N34" s="30">
        <v>0</v>
      </c>
      <c r="O34" s="30">
        <v>0</v>
      </c>
      <c r="P34" s="30">
        <v>0</v>
      </c>
      <c r="Q34" s="30">
        <v>0</v>
      </c>
      <c r="R34" s="30">
        <v>0</v>
      </c>
      <c r="S34" s="30">
        <v>0</v>
      </c>
      <c r="T34" s="30">
        <v>0</v>
      </c>
      <c r="U34" s="30">
        <v>0</v>
      </c>
      <c r="V34" s="30">
        <v>0</v>
      </c>
      <c r="W34" s="30">
        <v>0</v>
      </c>
      <c r="X34" s="30">
        <v>0</v>
      </c>
      <c r="Y34" s="30">
        <v>0</v>
      </c>
      <c r="Z34" s="30">
        <v>18510.486736814157</v>
      </c>
      <c r="AA34" s="30">
        <v>0</v>
      </c>
      <c r="AB34" s="30">
        <v>52508.651141120528</v>
      </c>
      <c r="AC34" s="30">
        <v>0</v>
      </c>
      <c r="AD34" s="30">
        <v>9389.4033126335326</v>
      </c>
      <c r="AE34" s="30">
        <v>0</v>
      </c>
      <c r="AF34" s="30">
        <v>133861.1470232892</v>
      </c>
      <c r="AG34" s="30">
        <v>0</v>
      </c>
      <c r="AH34" s="30">
        <v>0</v>
      </c>
      <c r="AI34" s="30">
        <v>0</v>
      </c>
      <c r="AJ34" s="30">
        <v>26671.55</v>
      </c>
      <c r="AK34" s="30">
        <v>0</v>
      </c>
      <c r="AL34" s="30">
        <v>0</v>
      </c>
      <c r="AM34" s="30">
        <v>0</v>
      </c>
      <c r="AN34" s="30">
        <v>0</v>
      </c>
      <c r="AO34" s="30">
        <v>0</v>
      </c>
      <c r="AP34" s="30">
        <v>0</v>
      </c>
      <c r="AQ34" s="30">
        <v>0</v>
      </c>
      <c r="AR34" s="30">
        <v>0</v>
      </c>
      <c r="AS34" s="30">
        <v>720186.92283583421</v>
      </c>
      <c r="AT34" s="30">
        <v>117270.15615583556</v>
      </c>
      <c r="AU34" s="30">
        <v>160532.69702328919</v>
      </c>
      <c r="AV34" s="30">
        <v>70526.269880181033</v>
      </c>
      <c r="AW34" s="38">
        <v>997989.776014959</v>
      </c>
      <c r="AX34" s="30">
        <v>971318.22601495893</v>
      </c>
      <c r="AY34" s="30">
        <v>4610</v>
      </c>
      <c r="AZ34" s="30">
        <v>935830</v>
      </c>
      <c r="BA34" s="30">
        <v>0</v>
      </c>
      <c r="BB34" s="30">
        <v>0</v>
      </c>
      <c r="BC34" s="30">
        <v>997989.776014959</v>
      </c>
      <c r="BD34" s="30">
        <v>997989.77601495886</v>
      </c>
      <c r="BE34" s="30">
        <v>0</v>
      </c>
      <c r="BF34" s="30">
        <v>962501.55</v>
      </c>
      <c r="BG34" s="30">
        <v>801968.85297671077</v>
      </c>
      <c r="BH34" s="30">
        <v>837457.0789916697</v>
      </c>
      <c r="BI34" s="30">
        <v>4125.4043300082249</v>
      </c>
      <c r="BJ34" s="30">
        <v>4031.2279483335606</v>
      </c>
      <c r="BK34" s="197">
        <v>0.023361710843862148</v>
      </c>
      <c r="BL34" s="30">
        <v>0</v>
      </c>
      <c r="BM34" s="30">
        <v>0</v>
      </c>
      <c r="BN34" s="38">
        <v>997989.776014959</v>
      </c>
      <c r="BO34" s="30">
        <v>4784.8188473643295</v>
      </c>
      <c r="BP34" s="30" t="s">
        <v>545</v>
      </c>
      <c r="BQ34" s="30">
        <v>4916.2057931771378</v>
      </c>
      <c r="BR34" s="197">
        <v>0.020508259146990726</v>
      </c>
      <c r="BS34" s="30">
        <v>-1790.1499999999996</v>
      </c>
      <c r="BT34" s="30">
        <v>996199.626014959</v>
      </c>
      <c r="BU34" s="30">
        <v>-2030</v>
      </c>
      <c r="BV34" s="38">
        <v>994169.626014959</v>
      </c>
      <c r="BW34" s="218">
        <v>23827.25</v>
      </c>
      <c r="BX34" s="219">
        <v>970342.376014959</v>
      </c>
      <c r="BZ34" s="23">
        <v>8732004</v>
      </c>
      <c r="CB34" s="495">
        <f>BX34*$CB$4</f>
        <v>24258.559400373975</v>
      </c>
    </row>
    <row r="35" spans="1:80">
      <c r="A35" s="23">
        <v>139408</v>
      </c>
      <c r="B35" s="23">
        <v>8734006</v>
      </c>
      <c r="C35" s="23" t="s">
        <v>248</v>
      </c>
      <c r="D35" s="239">
        <v>1370</v>
      </c>
      <c r="E35" s="239">
        <v>0</v>
      </c>
      <c r="F35" s="239">
        <v>1370</v>
      </c>
      <c r="G35" s="30">
        <v>0</v>
      </c>
      <c r="H35" s="30">
        <v>4241581.7069825381</v>
      </c>
      <c r="I35" s="30">
        <v>2943194.2675097072</v>
      </c>
      <c r="J35" s="30">
        <v>0</v>
      </c>
      <c r="K35" s="30">
        <v>100047.26353042683</v>
      </c>
      <c r="L35" s="30">
        <v>0</v>
      </c>
      <c r="M35" s="30">
        <v>256965.59473220687</v>
      </c>
      <c r="N35" s="30">
        <v>0</v>
      </c>
      <c r="O35" s="30">
        <v>0</v>
      </c>
      <c r="P35" s="30">
        <v>0</v>
      </c>
      <c r="Q35" s="30">
        <v>0</v>
      </c>
      <c r="R35" s="30">
        <v>0</v>
      </c>
      <c r="S35" s="30">
        <v>0</v>
      </c>
      <c r="T35" s="30">
        <v>338.63683026724937</v>
      </c>
      <c r="U35" s="30">
        <v>1792.7832190619085</v>
      </c>
      <c r="V35" s="30">
        <v>0</v>
      </c>
      <c r="W35" s="30">
        <v>0</v>
      </c>
      <c r="X35" s="30">
        <v>0</v>
      </c>
      <c r="Y35" s="30">
        <v>0</v>
      </c>
      <c r="Z35" s="30">
        <v>0</v>
      </c>
      <c r="AA35" s="30">
        <v>251557.83958635936</v>
      </c>
      <c r="AB35" s="30">
        <v>0</v>
      </c>
      <c r="AC35" s="30">
        <v>513058.91498095513</v>
      </c>
      <c r="AD35" s="30">
        <v>0</v>
      </c>
      <c r="AE35" s="30">
        <v>0</v>
      </c>
      <c r="AF35" s="30">
        <v>133861.1470232892</v>
      </c>
      <c r="AG35" s="30">
        <v>0</v>
      </c>
      <c r="AH35" s="30">
        <v>0</v>
      </c>
      <c r="AI35" s="30">
        <v>0</v>
      </c>
      <c r="AJ35" s="30">
        <v>73216</v>
      </c>
      <c r="AK35" s="30">
        <v>0</v>
      </c>
      <c r="AL35" s="30">
        <v>0</v>
      </c>
      <c r="AM35" s="30">
        <v>0</v>
      </c>
      <c r="AN35" s="30">
        <v>0</v>
      </c>
      <c r="AO35" s="30">
        <v>0</v>
      </c>
      <c r="AP35" s="30">
        <v>0</v>
      </c>
      <c r="AQ35" s="30">
        <v>0</v>
      </c>
      <c r="AR35" s="30">
        <v>0</v>
      </c>
      <c r="AS35" s="30">
        <v>7184775.9744922454</v>
      </c>
      <c r="AT35" s="30">
        <v>1123761.0328792774</v>
      </c>
      <c r="AU35" s="30">
        <v>207077.1470232892</v>
      </c>
      <c r="AV35" s="30">
        <v>699262.92107422487</v>
      </c>
      <c r="AW35" s="38">
        <v>8515614.154394811</v>
      </c>
      <c r="AX35" s="30">
        <v>8442398.154394811</v>
      </c>
      <c r="AY35" s="30">
        <v>5995</v>
      </c>
      <c r="AZ35" s="30">
        <v>8213150</v>
      </c>
      <c r="BA35" s="30">
        <v>0</v>
      </c>
      <c r="BB35" s="30">
        <v>0</v>
      </c>
      <c r="BC35" s="30">
        <v>8515614.154394811</v>
      </c>
      <c r="BD35" s="30">
        <v>0</v>
      </c>
      <c r="BE35" s="30">
        <v>8515614.1543948129</v>
      </c>
      <c r="BF35" s="30">
        <v>8286366</v>
      </c>
      <c r="BG35" s="30">
        <v>8079288.8529767105</v>
      </c>
      <c r="BH35" s="30">
        <v>8308537.0073715216</v>
      </c>
      <c r="BI35" s="30">
        <v>6064.625552825928</v>
      </c>
      <c r="BJ35" s="30">
        <v>5964.30352746475</v>
      </c>
      <c r="BK35" s="197">
        <v>0.016820409105473874</v>
      </c>
      <c r="BL35" s="30">
        <v>0</v>
      </c>
      <c r="BM35" s="30">
        <v>0</v>
      </c>
      <c r="BN35" s="38">
        <v>8515614.154394811</v>
      </c>
      <c r="BO35" s="30">
        <v>6162.3344192662853</v>
      </c>
      <c r="BP35" s="30" t="s">
        <v>545</v>
      </c>
      <c r="BQ35" s="30">
        <v>6215.7767550327089</v>
      </c>
      <c r="BR35" s="197">
        <v>0.017916207879052237</v>
      </c>
      <c r="BS35" s="30">
        <v>0</v>
      </c>
      <c r="BT35" s="30">
        <v>8515614.154394811</v>
      </c>
      <c r="BU35" s="30">
        <v>0</v>
      </c>
      <c r="BV35" s="38">
        <v>8515614.154394811</v>
      </c>
      <c r="BW35" s="218">
        <v>73216</v>
      </c>
      <c r="BX35" s="219">
        <v>8442398.154394811</v>
      </c>
      <c r="BZ35" s="23">
        <v>8734006</v>
      </c>
      <c r="CB35" s="495">
        <f>BX35*$CB$4</f>
        <v>211059.95385987029</v>
      </c>
    </row>
    <row r="36" spans="1:80">
      <c r="A36" s="23">
        <v>140265</v>
      </c>
      <c r="B36" s="23">
        <v>8734008</v>
      </c>
      <c r="C36" s="23" t="s">
        <v>249</v>
      </c>
      <c r="D36" s="239">
        <v>299</v>
      </c>
      <c r="E36" s="239">
        <v>0</v>
      </c>
      <c r="F36" s="239">
        <v>299</v>
      </c>
      <c r="G36" s="30">
        <v>0</v>
      </c>
      <c r="H36" s="30">
        <v>410152.94808085868</v>
      </c>
      <c r="I36" s="30">
        <v>1223511.7931984798</v>
      </c>
      <c r="J36" s="30">
        <v>0</v>
      </c>
      <c r="K36" s="30">
        <v>29770.161343200194</v>
      </c>
      <c r="L36" s="30">
        <v>0</v>
      </c>
      <c r="M36" s="30">
        <v>80077.6504514318</v>
      </c>
      <c r="N36" s="30">
        <v>0</v>
      </c>
      <c r="O36" s="30">
        <v>0</v>
      </c>
      <c r="P36" s="30">
        <v>0</v>
      </c>
      <c r="Q36" s="30">
        <v>0</v>
      </c>
      <c r="R36" s="30">
        <v>0</v>
      </c>
      <c r="S36" s="30">
        <v>0</v>
      </c>
      <c r="T36" s="30">
        <v>8893.7929678972832</v>
      </c>
      <c r="U36" s="30">
        <v>8149.2899366479651</v>
      </c>
      <c r="V36" s="30">
        <v>3169.1683086964335</v>
      </c>
      <c r="W36" s="30">
        <v>1388.397544762247</v>
      </c>
      <c r="X36" s="30">
        <v>0</v>
      </c>
      <c r="Y36" s="30">
        <v>950.75054225145391</v>
      </c>
      <c r="Z36" s="30">
        <v>0</v>
      </c>
      <c r="AA36" s="30">
        <v>23942.786634375308</v>
      </c>
      <c r="AB36" s="30">
        <v>0</v>
      </c>
      <c r="AC36" s="30">
        <v>111495.37246938937</v>
      </c>
      <c r="AD36" s="30">
        <v>0</v>
      </c>
      <c r="AE36" s="30">
        <v>0</v>
      </c>
      <c r="AF36" s="30">
        <v>133861.1470232892</v>
      </c>
      <c r="AG36" s="30">
        <v>0</v>
      </c>
      <c r="AH36" s="30">
        <v>0</v>
      </c>
      <c r="AI36" s="30">
        <v>0</v>
      </c>
      <c r="AJ36" s="30">
        <v>34304</v>
      </c>
      <c r="AK36" s="30">
        <v>0</v>
      </c>
      <c r="AL36" s="30">
        <v>0</v>
      </c>
      <c r="AM36" s="30">
        <v>0</v>
      </c>
      <c r="AN36" s="30">
        <v>0</v>
      </c>
      <c r="AO36" s="30">
        <v>0</v>
      </c>
      <c r="AP36" s="30">
        <v>0</v>
      </c>
      <c r="AQ36" s="30">
        <v>0</v>
      </c>
      <c r="AR36" s="30">
        <v>0</v>
      </c>
      <c r="AS36" s="30">
        <v>1633664.7412793385</v>
      </c>
      <c r="AT36" s="30">
        <v>267837.37019865203</v>
      </c>
      <c r="AU36" s="30">
        <v>168165.1470232892</v>
      </c>
      <c r="AV36" s="30">
        <v>176091.13274264027</v>
      </c>
      <c r="AW36" s="38">
        <v>2069667.2585012799</v>
      </c>
      <c r="AX36" s="30">
        <v>2035363.2585012799</v>
      </c>
      <c r="AY36" s="30">
        <v>6144.333333333333</v>
      </c>
      <c r="AZ36" s="30">
        <v>1837155.6666666665</v>
      </c>
      <c r="BA36" s="30">
        <v>0</v>
      </c>
      <c r="BB36" s="30">
        <v>0</v>
      </c>
      <c r="BC36" s="30">
        <v>2069667.2585012799</v>
      </c>
      <c r="BD36" s="30">
        <v>0</v>
      </c>
      <c r="BE36" s="30">
        <v>2069667.2585012799</v>
      </c>
      <c r="BF36" s="30">
        <v>1871459.6666666665</v>
      </c>
      <c r="BG36" s="30">
        <v>1703294.5196433773</v>
      </c>
      <c r="BH36" s="30">
        <v>1901502.1114779906</v>
      </c>
      <c r="BI36" s="30">
        <v>6359.5388343745508</v>
      </c>
      <c r="BJ36" s="30">
        <v>6275.8981214222213</v>
      </c>
      <c r="BK36" s="197">
        <v>0.013327289789301928</v>
      </c>
      <c r="BL36" s="30">
        <v>0</v>
      </c>
      <c r="BM36" s="30">
        <v>0</v>
      </c>
      <c r="BN36" s="38">
        <v>2069667.2585012799</v>
      </c>
      <c r="BO36" s="30">
        <v>6807.23497826515</v>
      </c>
      <c r="BP36" s="30" t="s">
        <v>545</v>
      </c>
      <c r="BQ36" s="30">
        <v>6921.9640752551168</v>
      </c>
      <c r="BR36" s="197">
        <v>0.013372919605281197</v>
      </c>
      <c r="BS36" s="30">
        <v>0</v>
      </c>
      <c r="BT36" s="30">
        <v>2069667.2585012799</v>
      </c>
      <c r="BU36" s="30">
        <v>0</v>
      </c>
      <c r="BV36" s="38">
        <v>2069667.2585012799</v>
      </c>
      <c r="BW36" s="218">
        <v>34304</v>
      </c>
      <c r="BX36" s="219">
        <v>2035363.2585012799</v>
      </c>
      <c r="BZ36" s="23">
        <v>8734008</v>
      </c>
      <c r="CB36" s="495">
        <f>BX36*$CB$4</f>
        <v>50884.081462532</v>
      </c>
    </row>
    <row r="37" spans="1:80">
      <c r="A37" s="23">
        <v>110784</v>
      </c>
      <c r="B37" s="23">
        <v>8733008</v>
      </c>
      <c r="C37" s="23" t="s">
        <v>250</v>
      </c>
      <c r="D37" s="239">
        <v>131</v>
      </c>
      <c r="E37" s="239">
        <v>131</v>
      </c>
      <c r="F37" s="239">
        <v>0</v>
      </c>
      <c r="G37" s="30">
        <v>464751.16695317382</v>
      </c>
      <c r="H37" s="30">
        <v>0</v>
      </c>
      <c r="I37" s="30">
        <v>0</v>
      </c>
      <c r="J37" s="30">
        <v>8784.6377734033686</v>
      </c>
      <c r="K37" s="30">
        <v>0</v>
      </c>
      <c r="L37" s="30">
        <v>17967.671817709361</v>
      </c>
      <c r="M37" s="30">
        <v>0</v>
      </c>
      <c r="N37" s="30">
        <v>2106.5207246976897</v>
      </c>
      <c r="O37" s="30">
        <v>851.57217648772132</v>
      </c>
      <c r="P37" s="30">
        <v>0</v>
      </c>
      <c r="Q37" s="30">
        <v>0</v>
      </c>
      <c r="R37" s="30">
        <v>0</v>
      </c>
      <c r="S37" s="30">
        <v>0</v>
      </c>
      <c r="T37" s="30">
        <v>0</v>
      </c>
      <c r="U37" s="30">
        <v>0</v>
      </c>
      <c r="V37" s="30">
        <v>0</v>
      </c>
      <c r="W37" s="30">
        <v>0</v>
      </c>
      <c r="X37" s="30">
        <v>0</v>
      </c>
      <c r="Y37" s="30">
        <v>0</v>
      </c>
      <c r="Z37" s="30">
        <v>699.81926768330777</v>
      </c>
      <c r="AA37" s="30">
        <v>0</v>
      </c>
      <c r="AB37" s="30">
        <v>48155.868557075657</v>
      </c>
      <c r="AC37" s="30">
        <v>0</v>
      </c>
      <c r="AD37" s="30">
        <v>0</v>
      </c>
      <c r="AE37" s="30">
        <v>0</v>
      </c>
      <c r="AF37" s="30">
        <v>133861.1470232892</v>
      </c>
      <c r="AG37" s="30">
        <v>14274.713914838869</v>
      </c>
      <c r="AH37" s="30">
        <v>0</v>
      </c>
      <c r="AI37" s="30">
        <v>0</v>
      </c>
      <c r="AJ37" s="30">
        <v>20795.83</v>
      </c>
      <c r="AK37" s="30">
        <v>0</v>
      </c>
      <c r="AL37" s="30">
        <v>0</v>
      </c>
      <c r="AM37" s="30">
        <v>0</v>
      </c>
      <c r="AN37" s="30">
        <v>0</v>
      </c>
      <c r="AO37" s="30">
        <v>0</v>
      </c>
      <c r="AP37" s="30">
        <v>0</v>
      </c>
      <c r="AQ37" s="30">
        <v>0</v>
      </c>
      <c r="AR37" s="30">
        <v>0</v>
      </c>
      <c r="AS37" s="30">
        <v>464751.16695317382</v>
      </c>
      <c r="AT37" s="30">
        <v>78566.0903170571</v>
      </c>
      <c r="AU37" s="30">
        <v>168931.6909381281</v>
      </c>
      <c r="AV37" s="30">
        <v>54449.011502874804</v>
      </c>
      <c r="AW37" s="38">
        <v>712248.94820835907</v>
      </c>
      <c r="AX37" s="30">
        <v>691453.11820835911</v>
      </c>
      <c r="AY37" s="30">
        <v>4610</v>
      </c>
      <c r="AZ37" s="30">
        <v>603910</v>
      </c>
      <c r="BA37" s="30">
        <v>0</v>
      </c>
      <c r="BB37" s="30">
        <v>0</v>
      </c>
      <c r="BC37" s="30">
        <v>712248.94820835907</v>
      </c>
      <c r="BD37" s="30">
        <v>712248.94820835907</v>
      </c>
      <c r="BE37" s="30">
        <v>0</v>
      </c>
      <c r="BF37" s="30">
        <v>624705.83</v>
      </c>
      <c r="BG37" s="30">
        <v>455774.13906187186</v>
      </c>
      <c r="BH37" s="30">
        <v>543317.257270231</v>
      </c>
      <c r="BI37" s="30">
        <v>4147.4599791620685</v>
      </c>
      <c r="BJ37" s="30">
        <v>3986.21572017222</v>
      </c>
      <c r="BK37" s="197">
        <v>0.040450459861937016</v>
      </c>
      <c r="BL37" s="30">
        <v>0</v>
      </c>
      <c r="BM37" s="30">
        <v>0</v>
      </c>
      <c r="BN37" s="38">
        <v>712248.94820835907</v>
      </c>
      <c r="BO37" s="30">
        <v>5278.2680779264056</v>
      </c>
      <c r="BP37" s="30" t="s">
        <v>545</v>
      </c>
      <c r="BQ37" s="30">
        <v>5437.0148718195351</v>
      </c>
      <c r="BR37" s="197">
        <v>0.032339825626388707</v>
      </c>
      <c r="BS37" s="30">
        <v>-1157.9</v>
      </c>
      <c r="BT37" s="30">
        <v>711091.048208359</v>
      </c>
      <c r="BU37" s="30">
        <v>-1310</v>
      </c>
      <c r="BV37" s="38">
        <v>709781.048208359</v>
      </c>
      <c r="BW37" s="218">
        <v>18587.75</v>
      </c>
      <c r="BX37" s="219">
        <v>691193.298208359</v>
      </c>
      <c r="BZ37" s="23">
        <v>8733008</v>
      </c>
      <c r="CB37" s="495">
        <f>BX37*$CB$4</f>
        <v>17279.832455208976</v>
      </c>
    </row>
    <row r="38" spans="1:80">
      <c r="A38" s="23">
        <v>143871</v>
      </c>
      <c r="B38" s="23">
        <v>8732206</v>
      </c>
      <c r="C38" s="23" t="s">
        <v>251</v>
      </c>
      <c r="D38" s="239">
        <v>417</v>
      </c>
      <c r="E38" s="239">
        <v>417</v>
      </c>
      <c r="F38" s="239">
        <v>0</v>
      </c>
      <c r="G38" s="30">
        <v>1479398.7528204082</v>
      </c>
      <c r="H38" s="30">
        <v>0</v>
      </c>
      <c r="I38" s="30">
        <v>0</v>
      </c>
      <c r="J38" s="30">
        <v>56612.110095266027</v>
      </c>
      <c r="K38" s="30">
        <v>0</v>
      </c>
      <c r="L38" s="30">
        <v>96372.05793135034</v>
      </c>
      <c r="M38" s="30">
        <v>0</v>
      </c>
      <c r="N38" s="30">
        <v>20597.0915303774</v>
      </c>
      <c r="O38" s="30">
        <v>3690.1460981134665</v>
      </c>
      <c r="P38" s="30">
        <v>7977.88620942539</v>
      </c>
      <c r="Q38" s="30">
        <v>41542.77537479523</v>
      </c>
      <c r="R38" s="30">
        <v>0</v>
      </c>
      <c r="S38" s="30">
        <v>0</v>
      </c>
      <c r="T38" s="30">
        <v>0</v>
      </c>
      <c r="U38" s="30">
        <v>0</v>
      </c>
      <c r="V38" s="30">
        <v>0</v>
      </c>
      <c r="W38" s="30">
        <v>0</v>
      </c>
      <c r="X38" s="30">
        <v>0</v>
      </c>
      <c r="Y38" s="30">
        <v>0</v>
      </c>
      <c r="Z38" s="30">
        <v>11044.217975231344</v>
      </c>
      <c r="AA38" s="30">
        <v>0</v>
      </c>
      <c r="AB38" s="30">
        <v>144049.66199085474</v>
      </c>
      <c r="AC38" s="30">
        <v>0</v>
      </c>
      <c r="AD38" s="30">
        <v>0</v>
      </c>
      <c r="AE38" s="30">
        <v>0</v>
      </c>
      <c r="AF38" s="30">
        <v>133861.1470232892</v>
      </c>
      <c r="AG38" s="30">
        <v>0</v>
      </c>
      <c r="AH38" s="30">
        <v>0</v>
      </c>
      <c r="AI38" s="30">
        <v>0</v>
      </c>
      <c r="AJ38" s="30">
        <v>10342.4</v>
      </c>
      <c r="AK38" s="30">
        <v>0</v>
      </c>
      <c r="AL38" s="30">
        <v>0</v>
      </c>
      <c r="AM38" s="30">
        <v>0</v>
      </c>
      <c r="AN38" s="30">
        <v>0</v>
      </c>
      <c r="AO38" s="30">
        <v>0</v>
      </c>
      <c r="AP38" s="30">
        <v>0</v>
      </c>
      <c r="AQ38" s="30">
        <v>0</v>
      </c>
      <c r="AR38" s="30">
        <v>0</v>
      </c>
      <c r="AS38" s="30">
        <v>1479398.7528204082</v>
      </c>
      <c r="AT38" s="30">
        <v>381885.94720541395</v>
      </c>
      <c r="AU38" s="30">
        <v>144203.5470232892</v>
      </c>
      <c r="AV38" s="30">
        <v>224240.61427730438</v>
      </c>
      <c r="AW38" s="38">
        <v>2005488.2470491112</v>
      </c>
      <c r="AX38" s="30">
        <v>1995145.8470491113</v>
      </c>
      <c r="AY38" s="30">
        <v>4610</v>
      </c>
      <c r="AZ38" s="30">
        <v>1922370</v>
      </c>
      <c r="BA38" s="30">
        <v>0</v>
      </c>
      <c r="BB38" s="30">
        <v>0</v>
      </c>
      <c r="BC38" s="30">
        <v>2005488.2470491112</v>
      </c>
      <c r="BD38" s="30">
        <v>2005488.2470491112</v>
      </c>
      <c r="BE38" s="30">
        <v>0</v>
      </c>
      <c r="BF38" s="30">
        <v>1932712.4</v>
      </c>
      <c r="BG38" s="30">
        <v>1788508.8529767108</v>
      </c>
      <c r="BH38" s="30">
        <v>1861284.700025822</v>
      </c>
      <c r="BI38" s="30">
        <v>4463.5124700859042</v>
      </c>
      <c r="BJ38" s="30">
        <v>4370.5430741442533</v>
      </c>
      <c r="BK38" s="197">
        <v>0.021271817795744791</v>
      </c>
      <c r="BL38" s="30">
        <v>0</v>
      </c>
      <c r="BM38" s="30">
        <v>0</v>
      </c>
      <c r="BN38" s="38">
        <v>2005488.2470491112</v>
      </c>
      <c r="BO38" s="30">
        <v>4784.5224149858786</v>
      </c>
      <c r="BP38" s="30" t="s">
        <v>545</v>
      </c>
      <c r="BQ38" s="30">
        <v>4809.3243334511062</v>
      </c>
      <c r="BR38" s="197">
        <v>0.018285076385732735</v>
      </c>
      <c r="BS38" s="30">
        <v>0</v>
      </c>
      <c r="BT38" s="30">
        <v>2005488.2470491112</v>
      </c>
      <c r="BU38" s="30">
        <v>0</v>
      </c>
      <c r="BV38" s="38">
        <v>2005488.2470491112</v>
      </c>
      <c r="BW38" s="218">
        <v>10342.4</v>
      </c>
      <c r="BX38" s="219">
        <v>1995145.8470491113</v>
      </c>
      <c r="BZ38" s="23">
        <v>8732206</v>
      </c>
      <c r="CB38" s="495">
        <f>BX38*$CB$4</f>
        <v>49878.646176227783</v>
      </c>
    </row>
    <row r="39" spans="1:80">
      <c r="A39" s="23">
        <v>110801</v>
      </c>
      <c r="B39" s="23">
        <v>8733050</v>
      </c>
      <c r="C39" s="23" t="s">
        <v>252</v>
      </c>
      <c r="D39" s="239">
        <v>173</v>
      </c>
      <c r="E39" s="239">
        <v>173</v>
      </c>
      <c r="F39" s="239">
        <v>0</v>
      </c>
      <c r="G39" s="30">
        <v>613755.35788472579</v>
      </c>
      <c r="H39" s="30">
        <v>0</v>
      </c>
      <c r="I39" s="30">
        <v>0</v>
      </c>
      <c r="J39" s="30">
        <v>17569.275546806715</v>
      </c>
      <c r="K39" s="30">
        <v>0</v>
      </c>
      <c r="L39" s="30">
        <v>30218.3571479657</v>
      </c>
      <c r="M39" s="30">
        <v>0</v>
      </c>
      <c r="N39" s="30">
        <v>5383.3307408941064</v>
      </c>
      <c r="O39" s="30">
        <v>1135.4295686502965</v>
      </c>
      <c r="P39" s="30">
        <v>0</v>
      </c>
      <c r="Q39" s="30">
        <v>0</v>
      </c>
      <c r="R39" s="30">
        <v>0</v>
      </c>
      <c r="S39" s="30">
        <v>0</v>
      </c>
      <c r="T39" s="30">
        <v>0</v>
      </c>
      <c r="U39" s="30">
        <v>0</v>
      </c>
      <c r="V39" s="30">
        <v>0</v>
      </c>
      <c r="W39" s="30">
        <v>0</v>
      </c>
      <c r="X39" s="30">
        <v>0</v>
      </c>
      <c r="Y39" s="30">
        <v>0</v>
      </c>
      <c r="Z39" s="30">
        <v>39262.089875480247</v>
      </c>
      <c r="AA39" s="30">
        <v>0</v>
      </c>
      <c r="AB39" s="30">
        <v>80476.8097797083</v>
      </c>
      <c r="AC39" s="30">
        <v>0</v>
      </c>
      <c r="AD39" s="30">
        <v>10154.324152766618</v>
      </c>
      <c r="AE39" s="30">
        <v>0</v>
      </c>
      <c r="AF39" s="30">
        <v>133861.1470232892</v>
      </c>
      <c r="AG39" s="30">
        <v>0</v>
      </c>
      <c r="AH39" s="30">
        <v>0</v>
      </c>
      <c r="AI39" s="30">
        <v>0</v>
      </c>
      <c r="AJ39" s="30">
        <v>24575.75</v>
      </c>
      <c r="AK39" s="30">
        <v>0</v>
      </c>
      <c r="AL39" s="30">
        <v>0</v>
      </c>
      <c r="AM39" s="30">
        <v>0</v>
      </c>
      <c r="AN39" s="30">
        <v>17500</v>
      </c>
      <c r="AO39" s="30">
        <v>0</v>
      </c>
      <c r="AP39" s="30">
        <v>0</v>
      </c>
      <c r="AQ39" s="30">
        <v>0</v>
      </c>
      <c r="AR39" s="30">
        <v>0</v>
      </c>
      <c r="AS39" s="30">
        <v>613755.35788472579</v>
      </c>
      <c r="AT39" s="30">
        <v>184199.61681227197</v>
      </c>
      <c r="AU39" s="30">
        <v>175936.8970232892</v>
      </c>
      <c r="AV39" s="30">
        <v>82707.719375587825</v>
      </c>
      <c r="AW39" s="38">
        <v>973891.871720287</v>
      </c>
      <c r="AX39" s="30">
        <v>931816.121720287</v>
      </c>
      <c r="AY39" s="30">
        <v>4610</v>
      </c>
      <c r="AZ39" s="30">
        <v>797530</v>
      </c>
      <c r="BA39" s="30">
        <v>0</v>
      </c>
      <c r="BB39" s="30">
        <v>0</v>
      </c>
      <c r="BC39" s="30">
        <v>973891.871720287</v>
      </c>
      <c r="BD39" s="30">
        <v>973891.871720287</v>
      </c>
      <c r="BE39" s="30">
        <v>0</v>
      </c>
      <c r="BF39" s="30">
        <v>839605.75</v>
      </c>
      <c r="BG39" s="30">
        <v>681168.85297671077</v>
      </c>
      <c r="BH39" s="30">
        <v>815454.97469699779</v>
      </c>
      <c r="BI39" s="30">
        <v>4713.6125705028771</v>
      </c>
      <c r="BJ39" s="30">
        <v>4598.77287269775</v>
      </c>
      <c r="BK39" s="197">
        <v>0.024971813347624446</v>
      </c>
      <c r="BL39" s="30">
        <v>0</v>
      </c>
      <c r="BM39" s="30">
        <v>0</v>
      </c>
      <c r="BN39" s="38">
        <v>973891.871720287</v>
      </c>
      <c r="BO39" s="30">
        <v>5386.2203567646648</v>
      </c>
      <c r="BP39" s="30" t="s">
        <v>545</v>
      </c>
      <c r="BQ39" s="30">
        <v>5629.43278451033</v>
      </c>
      <c r="BR39" s="197">
        <v>0.024675718435388738</v>
      </c>
      <c r="BS39" s="30">
        <v>-1586</v>
      </c>
      <c r="BT39" s="30">
        <v>972305.871720287</v>
      </c>
      <c r="BU39" s="30">
        <v>-1730</v>
      </c>
      <c r="BV39" s="38">
        <v>970575.871720287</v>
      </c>
      <c r="BW39" s="218">
        <v>22954</v>
      </c>
      <c r="BX39" s="219">
        <v>947621.871720287</v>
      </c>
      <c r="BZ39" s="23">
        <v>8733050</v>
      </c>
      <c r="CB39" s="495">
        <f>BX39*$CB$4</f>
        <v>23690.546793007175</v>
      </c>
    </row>
    <row r="40" spans="1:80">
      <c r="A40" s="23">
        <v>136887</v>
      </c>
      <c r="B40" s="23">
        <v>8734029</v>
      </c>
      <c r="C40" s="23" t="s">
        <v>253</v>
      </c>
      <c r="D40" s="239">
        <v>1045</v>
      </c>
      <c r="E40" s="239">
        <v>0</v>
      </c>
      <c r="F40" s="239">
        <v>1045</v>
      </c>
      <c r="G40" s="30">
        <v>0</v>
      </c>
      <c r="H40" s="30">
        <v>3256214.258544378</v>
      </c>
      <c r="I40" s="30">
        <v>2221491.4586184383</v>
      </c>
      <c r="J40" s="30">
        <v>0</v>
      </c>
      <c r="K40" s="30">
        <v>82966.023415476346</v>
      </c>
      <c r="L40" s="30">
        <v>0</v>
      </c>
      <c r="M40" s="30">
        <v>209158.04222388956</v>
      </c>
      <c r="N40" s="30">
        <v>0</v>
      </c>
      <c r="O40" s="30">
        <v>0</v>
      </c>
      <c r="P40" s="30">
        <v>0</v>
      </c>
      <c r="Q40" s="30">
        <v>0</v>
      </c>
      <c r="R40" s="30">
        <v>0</v>
      </c>
      <c r="S40" s="30">
        <v>0</v>
      </c>
      <c r="T40" s="30">
        <v>86352.391718148647</v>
      </c>
      <c r="U40" s="30">
        <v>47060.559500375319</v>
      </c>
      <c r="V40" s="30">
        <v>0</v>
      </c>
      <c r="W40" s="30">
        <v>0</v>
      </c>
      <c r="X40" s="30">
        <v>0</v>
      </c>
      <c r="Y40" s="30">
        <v>0</v>
      </c>
      <c r="Z40" s="30">
        <v>0</v>
      </c>
      <c r="AA40" s="30">
        <v>102710.23002020607</v>
      </c>
      <c r="AB40" s="30">
        <v>0</v>
      </c>
      <c r="AC40" s="30">
        <v>274343.50195884379</v>
      </c>
      <c r="AD40" s="30">
        <v>0</v>
      </c>
      <c r="AE40" s="30">
        <v>0</v>
      </c>
      <c r="AF40" s="30">
        <v>133861.1470232892</v>
      </c>
      <c r="AG40" s="30">
        <v>0</v>
      </c>
      <c r="AH40" s="30">
        <v>0</v>
      </c>
      <c r="AI40" s="30">
        <v>0</v>
      </c>
      <c r="AJ40" s="30">
        <v>30464</v>
      </c>
      <c r="AK40" s="30">
        <v>0</v>
      </c>
      <c r="AL40" s="30">
        <v>0</v>
      </c>
      <c r="AM40" s="30">
        <v>0</v>
      </c>
      <c r="AN40" s="30">
        <v>0</v>
      </c>
      <c r="AO40" s="30">
        <v>0</v>
      </c>
      <c r="AP40" s="30">
        <v>0</v>
      </c>
      <c r="AQ40" s="30">
        <v>0</v>
      </c>
      <c r="AR40" s="30">
        <v>0</v>
      </c>
      <c r="AS40" s="30">
        <v>5477705.7171628159</v>
      </c>
      <c r="AT40" s="30">
        <v>802590.74883693969</v>
      </c>
      <c r="AU40" s="30">
        <v>164325.1470232892</v>
      </c>
      <c r="AV40" s="30">
        <v>581389.03888907819</v>
      </c>
      <c r="AW40" s="38">
        <v>6444621.6130230455</v>
      </c>
      <c r="AX40" s="30">
        <v>6414157.6130230455</v>
      </c>
      <c r="AY40" s="30">
        <v>5995</v>
      </c>
      <c r="AZ40" s="30">
        <v>6264775</v>
      </c>
      <c r="BA40" s="30">
        <v>0</v>
      </c>
      <c r="BB40" s="30">
        <v>0</v>
      </c>
      <c r="BC40" s="30">
        <v>6444621.6130230455</v>
      </c>
      <c r="BD40" s="30">
        <v>0</v>
      </c>
      <c r="BE40" s="30">
        <v>6444621.6130230455</v>
      </c>
      <c r="BF40" s="30">
        <v>6295239</v>
      </c>
      <c r="BG40" s="30">
        <v>6130913.8529767105</v>
      </c>
      <c r="BH40" s="30">
        <v>6280296.465999756</v>
      </c>
      <c r="BI40" s="30">
        <v>6009.8530775117279</v>
      </c>
      <c r="BJ40" s="30">
        <v>5944.1584985949758</v>
      </c>
      <c r="BK40" s="197">
        <v>0.011051956123357137</v>
      </c>
      <c r="BL40" s="30">
        <v>0</v>
      </c>
      <c r="BM40" s="30">
        <v>0</v>
      </c>
      <c r="BN40" s="38">
        <v>6444621.6130230455</v>
      </c>
      <c r="BO40" s="30">
        <v>6137.9498689215743</v>
      </c>
      <c r="BP40" s="30" t="s">
        <v>545</v>
      </c>
      <c r="BQ40" s="30">
        <v>6167.1020220316223</v>
      </c>
      <c r="BR40" s="197">
        <v>0.010756396539779445</v>
      </c>
      <c r="BS40" s="30">
        <v>0</v>
      </c>
      <c r="BT40" s="30">
        <v>6444621.6130230455</v>
      </c>
      <c r="BU40" s="30">
        <v>0</v>
      </c>
      <c r="BV40" s="38">
        <v>6444621.6130230455</v>
      </c>
      <c r="BW40" s="218">
        <v>30464</v>
      </c>
      <c r="BX40" s="219">
        <v>6414157.6130230455</v>
      </c>
      <c r="BZ40" s="23">
        <v>8734029</v>
      </c>
      <c r="CB40" s="495">
        <f>BX40*$CB$4</f>
        <v>160353.94032557614</v>
      </c>
    </row>
    <row r="41" spans="1:80">
      <c r="A41" s="23">
        <v>139556</v>
      </c>
      <c r="B41" s="23">
        <v>8732013</v>
      </c>
      <c r="C41" s="23" t="s">
        <v>254</v>
      </c>
      <c r="D41" s="239">
        <v>180</v>
      </c>
      <c r="E41" s="239">
        <v>180</v>
      </c>
      <c r="F41" s="239">
        <v>0</v>
      </c>
      <c r="G41" s="30">
        <v>638589.3897066511</v>
      </c>
      <c r="H41" s="30">
        <v>0</v>
      </c>
      <c r="I41" s="30">
        <v>0</v>
      </c>
      <c r="J41" s="30">
        <v>27329.984183921533</v>
      </c>
      <c r="K41" s="30">
        <v>0</v>
      </c>
      <c r="L41" s="30">
        <v>47369.316610324626</v>
      </c>
      <c r="M41" s="30">
        <v>0</v>
      </c>
      <c r="N41" s="30">
        <v>11468.835056687411</v>
      </c>
      <c r="O41" s="30">
        <v>22992.448765168498</v>
      </c>
      <c r="P41" s="30">
        <v>443.215900523633</v>
      </c>
      <c r="Q41" s="30">
        <v>0</v>
      </c>
      <c r="R41" s="30">
        <v>0</v>
      </c>
      <c r="S41" s="30">
        <v>0</v>
      </c>
      <c r="T41" s="30">
        <v>0</v>
      </c>
      <c r="U41" s="30">
        <v>0</v>
      </c>
      <c r="V41" s="30">
        <v>0</v>
      </c>
      <c r="W41" s="30">
        <v>0</v>
      </c>
      <c r="X41" s="30">
        <v>0</v>
      </c>
      <c r="Y41" s="30">
        <v>0</v>
      </c>
      <c r="Z41" s="30">
        <v>32968.584911580074</v>
      </c>
      <c r="AA41" s="30">
        <v>0</v>
      </c>
      <c r="AB41" s="30">
        <v>74886.731048441055</v>
      </c>
      <c r="AC41" s="30">
        <v>0</v>
      </c>
      <c r="AD41" s="30">
        <v>6980.4368288122087</v>
      </c>
      <c r="AE41" s="30">
        <v>0</v>
      </c>
      <c r="AF41" s="30">
        <v>133861.1470232892</v>
      </c>
      <c r="AG41" s="30">
        <v>0</v>
      </c>
      <c r="AH41" s="30">
        <v>0</v>
      </c>
      <c r="AI41" s="30">
        <v>0</v>
      </c>
      <c r="AJ41" s="30">
        <v>4454.4</v>
      </c>
      <c r="AK41" s="30">
        <v>0</v>
      </c>
      <c r="AL41" s="30">
        <v>0</v>
      </c>
      <c r="AM41" s="30">
        <v>0</v>
      </c>
      <c r="AN41" s="30">
        <v>0</v>
      </c>
      <c r="AO41" s="30">
        <v>0</v>
      </c>
      <c r="AP41" s="30">
        <v>0</v>
      </c>
      <c r="AQ41" s="30">
        <v>0</v>
      </c>
      <c r="AR41" s="30">
        <v>0</v>
      </c>
      <c r="AS41" s="30">
        <v>638589.3897066511</v>
      </c>
      <c r="AT41" s="30">
        <v>224439.55330545903</v>
      </c>
      <c r="AU41" s="30">
        <v>138315.5470232892</v>
      </c>
      <c r="AV41" s="30">
        <v>105662.69722540682</v>
      </c>
      <c r="AW41" s="38">
        <v>1001344.4900353993</v>
      </c>
      <c r="AX41" s="30">
        <v>996890.09003539931</v>
      </c>
      <c r="AY41" s="30">
        <v>4610</v>
      </c>
      <c r="AZ41" s="30">
        <v>829800</v>
      </c>
      <c r="BA41" s="30">
        <v>0</v>
      </c>
      <c r="BB41" s="30">
        <v>0</v>
      </c>
      <c r="BC41" s="30">
        <v>1001344.4900353993</v>
      </c>
      <c r="BD41" s="30">
        <v>1001344.4900353993</v>
      </c>
      <c r="BE41" s="30">
        <v>0</v>
      </c>
      <c r="BF41" s="30">
        <v>834254.4</v>
      </c>
      <c r="BG41" s="30">
        <v>695938.85297671077</v>
      </c>
      <c r="BH41" s="30">
        <v>863028.94301211007</v>
      </c>
      <c r="BI41" s="30">
        <v>4794.6052389561673</v>
      </c>
      <c r="BJ41" s="30">
        <v>4664.8245746142675</v>
      </c>
      <c r="BK41" s="197">
        <v>0.027821124302971539</v>
      </c>
      <c r="BL41" s="30">
        <v>0</v>
      </c>
      <c r="BM41" s="30">
        <v>0</v>
      </c>
      <c r="BN41" s="38">
        <v>1001344.4900353993</v>
      </c>
      <c r="BO41" s="30">
        <v>5538.27827797444</v>
      </c>
      <c r="BP41" s="30" t="s">
        <v>545</v>
      </c>
      <c r="BQ41" s="30">
        <v>5563.0249446411071</v>
      </c>
      <c r="BR41" s="197">
        <v>0.034900501989095334</v>
      </c>
      <c r="BS41" s="30">
        <v>0</v>
      </c>
      <c r="BT41" s="30">
        <v>1001344.4900353993</v>
      </c>
      <c r="BU41" s="30">
        <v>0</v>
      </c>
      <c r="BV41" s="38">
        <v>1001344.4900353993</v>
      </c>
      <c r="BW41" s="218">
        <v>4454.4</v>
      </c>
      <c r="BX41" s="219">
        <v>996890.09003539931</v>
      </c>
      <c r="BZ41" s="23">
        <v>8732013</v>
      </c>
      <c r="CB41" s="495">
        <f>BX41*$CB$4</f>
        <v>24922.252250884983</v>
      </c>
    </row>
    <row r="42" spans="1:80">
      <c r="A42" s="23">
        <v>110785</v>
      </c>
      <c r="B42" s="23">
        <v>8733009</v>
      </c>
      <c r="C42" s="23" t="s">
        <v>255</v>
      </c>
      <c r="D42" s="239">
        <v>147</v>
      </c>
      <c r="E42" s="239">
        <v>147</v>
      </c>
      <c r="F42" s="239">
        <v>0</v>
      </c>
      <c r="G42" s="30">
        <v>521514.66826043173</v>
      </c>
      <c r="H42" s="30">
        <v>0</v>
      </c>
      <c r="I42" s="30">
        <v>0</v>
      </c>
      <c r="J42" s="30">
        <v>11224.814932682091</v>
      </c>
      <c r="K42" s="30">
        <v>0</v>
      </c>
      <c r="L42" s="30">
        <v>19601.096528410206</v>
      </c>
      <c r="M42" s="30">
        <v>0</v>
      </c>
      <c r="N42" s="30">
        <v>468.11571659948487</v>
      </c>
      <c r="O42" s="30">
        <v>283.85739216257389</v>
      </c>
      <c r="P42" s="30">
        <v>0</v>
      </c>
      <c r="Q42" s="30">
        <v>0</v>
      </c>
      <c r="R42" s="30">
        <v>0</v>
      </c>
      <c r="S42" s="30">
        <v>0</v>
      </c>
      <c r="T42" s="30">
        <v>0</v>
      </c>
      <c r="U42" s="30">
        <v>0</v>
      </c>
      <c r="V42" s="30">
        <v>0</v>
      </c>
      <c r="W42" s="30">
        <v>0</v>
      </c>
      <c r="X42" s="30">
        <v>0</v>
      </c>
      <c r="Y42" s="30">
        <v>0</v>
      </c>
      <c r="Z42" s="30">
        <v>4213.7693384617751</v>
      </c>
      <c r="AA42" s="30">
        <v>0</v>
      </c>
      <c r="AB42" s="30">
        <v>47444.18595830768</v>
      </c>
      <c r="AC42" s="30">
        <v>0</v>
      </c>
      <c r="AD42" s="30">
        <v>0</v>
      </c>
      <c r="AE42" s="30">
        <v>0</v>
      </c>
      <c r="AF42" s="30">
        <v>133861.1470232892</v>
      </c>
      <c r="AG42" s="30">
        <v>2126.0212213589762</v>
      </c>
      <c r="AH42" s="30">
        <v>0</v>
      </c>
      <c r="AI42" s="30">
        <v>0</v>
      </c>
      <c r="AJ42" s="30">
        <v>18519.14</v>
      </c>
      <c r="AK42" s="30">
        <v>0</v>
      </c>
      <c r="AL42" s="30">
        <v>0</v>
      </c>
      <c r="AM42" s="30">
        <v>0</v>
      </c>
      <c r="AN42" s="30">
        <v>0</v>
      </c>
      <c r="AO42" s="30">
        <v>0</v>
      </c>
      <c r="AP42" s="30">
        <v>0</v>
      </c>
      <c r="AQ42" s="30">
        <v>0</v>
      </c>
      <c r="AR42" s="30">
        <v>0</v>
      </c>
      <c r="AS42" s="30">
        <v>521514.66826043173</v>
      </c>
      <c r="AT42" s="30">
        <v>83235.8398666238</v>
      </c>
      <c r="AU42" s="30">
        <v>154506.30824464816</v>
      </c>
      <c r="AV42" s="30">
        <v>56287.334754545125</v>
      </c>
      <c r="AW42" s="38">
        <v>759256.81637170375</v>
      </c>
      <c r="AX42" s="30">
        <v>740737.67637170374</v>
      </c>
      <c r="AY42" s="30">
        <v>4610</v>
      </c>
      <c r="AZ42" s="30">
        <v>677670</v>
      </c>
      <c r="BA42" s="30">
        <v>0</v>
      </c>
      <c r="BB42" s="30">
        <v>0</v>
      </c>
      <c r="BC42" s="30">
        <v>759256.81637170375</v>
      </c>
      <c r="BD42" s="30">
        <v>759256.81637170375</v>
      </c>
      <c r="BE42" s="30">
        <v>0</v>
      </c>
      <c r="BF42" s="30">
        <v>696189.14</v>
      </c>
      <c r="BG42" s="30">
        <v>541682.83175535186</v>
      </c>
      <c r="BH42" s="30">
        <v>604750.5081270556</v>
      </c>
      <c r="BI42" s="30">
        <v>4113.9490348779291</v>
      </c>
      <c r="BJ42" s="30">
        <v>4035.0106808358832</v>
      </c>
      <c r="BK42" s="197">
        <v>0.019563356899390698</v>
      </c>
      <c r="BL42" s="30">
        <v>0</v>
      </c>
      <c r="BM42" s="30">
        <v>0</v>
      </c>
      <c r="BN42" s="38">
        <v>759256.81637170375</v>
      </c>
      <c r="BO42" s="30">
        <v>5039.0318120524062</v>
      </c>
      <c r="BP42" s="30" t="s">
        <v>545</v>
      </c>
      <c r="BQ42" s="30">
        <v>5165.0123562700937</v>
      </c>
      <c r="BR42" s="197">
        <v>0.010361740366268579</v>
      </c>
      <c r="BS42" s="30">
        <v>-1312.3500000000001</v>
      </c>
      <c r="BT42" s="30">
        <v>757944.46637170378</v>
      </c>
      <c r="BU42" s="30">
        <v>-1470</v>
      </c>
      <c r="BV42" s="38">
        <v>756474.46637170378</v>
      </c>
      <c r="BW42" s="218">
        <v>16591.75</v>
      </c>
      <c r="BX42" s="219">
        <v>739882.71637170378</v>
      </c>
      <c r="BZ42" s="23">
        <v>8733009</v>
      </c>
      <c r="CB42" s="495">
        <f>BX42*$CB$4</f>
        <v>18497.067909292597</v>
      </c>
    </row>
    <row r="43" spans="1:80">
      <c r="A43" s="23">
        <v>110649</v>
      </c>
      <c r="B43" s="23">
        <v>8732091</v>
      </c>
      <c r="C43" s="23" t="s">
        <v>256</v>
      </c>
      <c r="D43" s="239">
        <v>158</v>
      </c>
      <c r="E43" s="239">
        <v>158</v>
      </c>
      <c r="F43" s="239">
        <v>0</v>
      </c>
      <c r="G43" s="30">
        <v>560539.57540917152</v>
      </c>
      <c r="H43" s="30">
        <v>0</v>
      </c>
      <c r="I43" s="30">
        <v>0</v>
      </c>
      <c r="J43" s="30">
        <v>20985.523569796882</v>
      </c>
      <c r="K43" s="30">
        <v>0</v>
      </c>
      <c r="L43" s="30">
        <v>36752.0559907692</v>
      </c>
      <c r="M43" s="30">
        <v>0</v>
      </c>
      <c r="N43" s="30">
        <v>12405.066489886409</v>
      </c>
      <c r="O43" s="30">
        <v>15328.299176778992</v>
      </c>
      <c r="P43" s="30">
        <v>1772.8636020945282</v>
      </c>
      <c r="Q43" s="30">
        <v>966.11105522779712</v>
      </c>
      <c r="R43" s="30">
        <v>22056.2156610586</v>
      </c>
      <c r="S43" s="30">
        <v>0</v>
      </c>
      <c r="T43" s="30">
        <v>0</v>
      </c>
      <c r="U43" s="30">
        <v>0</v>
      </c>
      <c r="V43" s="30">
        <v>0</v>
      </c>
      <c r="W43" s="30">
        <v>0</v>
      </c>
      <c r="X43" s="30">
        <v>0</v>
      </c>
      <c r="Y43" s="30">
        <v>0</v>
      </c>
      <c r="Z43" s="30">
        <v>30672.422183507915</v>
      </c>
      <c r="AA43" s="30">
        <v>0</v>
      </c>
      <c r="AB43" s="30">
        <v>83535.398085974433</v>
      </c>
      <c r="AC43" s="30">
        <v>0</v>
      </c>
      <c r="AD43" s="30">
        <v>0</v>
      </c>
      <c r="AE43" s="30">
        <v>0</v>
      </c>
      <c r="AF43" s="30">
        <v>133861.1470232892</v>
      </c>
      <c r="AG43" s="30">
        <v>0</v>
      </c>
      <c r="AH43" s="30">
        <v>0</v>
      </c>
      <c r="AI43" s="30">
        <v>0</v>
      </c>
      <c r="AJ43" s="30">
        <v>25661.07</v>
      </c>
      <c r="AK43" s="30">
        <v>0</v>
      </c>
      <c r="AL43" s="30">
        <v>0</v>
      </c>
      <c r="AM43" s="30">
        <v>0</v>
      </c>
      <c r="AN43" s="30">
        <v>0</v>
      </c>
      <c r="AO43" s="30">
        <v>0</v>
      </c>
      <c r="AP43" s="30">
        <v>0</v>
      </c>
      <c r="AQ43" s="30">
        <v>0</v>
      </c>
      <c r="AR43" s="30">
        <v>0</v>
      </c>
      <c r="AS43" s="30">
        <v>560539.57540917152</v>
      </c>
      <c r="AT43" s="30">
        <v>224473.95581509476</v>
      </c>
      <c r="AU43" s="30">
        <v>159522.21702328921</v>
      </c>
      <c r="AV43" s="30">
        <v>116393.47860808013</v>
      </c>
      <c r="AW43" s="38">
        <v>944535.74824755546</v>
      </c>
      <c r="AX43" s="30">
        <v>918874.67824755551</v>
      </c>
      <c r="AY43" s="30">
        <v>4610</v>
      </c>
      <c r="AZ43" s="30">
        <v>728380</v>
      </c>
      <c r="BA43" s="30">
        <v>0</v>
      </c>
      <c r="BB43" s="30">
        <v>0</v>
      </c>
      <c r="BC43" s="30">
        <v>944535.74824755546</v>
      </c>
      <c r="BD43" s="30">
        <v>944535.74824755546</v>
      </c>
      <c r="BE43" s="30">
        <v>0</v>
      </c>
      <c r="BF43" s="30">
        <v>754041.07</v>
      </c>
      <c r="BG43" s="30">
        <v>594518.85297671077</v>
      </c>
      <c r="BH43" s="30">
        <v>785013.53122426628</v>
      </c>
      <c r="BI43" s="30">
        <v>4968.44007103966</v>
      </c>
      <c r="BJ43" s="30">
        <v>4849.2099759307412</v>
      </c>
      <c r="BK43" s="197">
        <v>0.024587529865838512</v>
      </c>
      <c r="BL43" s="30">
        <v>0</v>
      </c>
      <c r="BM43" s="30">
        <v>0</v>
      </c>
      <c r="BN43" s="38">
        <v>944535.74824755546</v>
      </c>
      <c r="BO43" s="30">
        <v>5815.6625205541486</v>
      </c>
      <c r="BP43" s="30" t="s">
        <v>545</v>
      </c>
      <c r="BQ43" s="30">
        <v>5978.0743559971861</v>
      </c>
      <c r="BR43" s="197">
        <v>0.035277810552978517</v>
      </c>
      <c r="BS43" s="30">
        <v>-1495.5499999999997</v>
      </c>
      <c r="BT43" s="30">
        <v>943040.19824755541</v>
      </c>
      <c r="BU43" s="30">
        <v>-1580</v>
      </c>
      <c r="BV43" s="38">
        <v>941460.19824755541</v>
      </c>
      <c r="BW43" s="218">
        <v>23078.75</v>
      </c>
      <c r="BX43" s="219">
        <v>918381.44824755541</v>
      </c>
      <c r="BZ43" s="23">
        <v>8732091</v>
      </c>
      <c r="CB43" s="495">
        <f>BX43*$CB$4</f>
        <v>22959.536206188888</v>
      </c>
    </row>
    <row r="44" spans="1:80">
      <c r="A44" s="23">
        <v>110631</v>
      </c>
      <c r="B44" s="23">
        <v>8732065</v>
      </c>
      <c r="C44" s="23" t="s">
        <v>257</v>
      </c>
      <c r="D44" s="239">
        <v>190</v>
      </c>
      <c r="E44" s="239">
        <v>190</v>
      </c>
      <c r="F44" s="239">
        <v>0</v>
      </c>
      <c r="G44" s="30">
        <v>674066.57802368724</v>
      </c>
      <c r="H44" s="30">
        <v>0</v>
      </c>
      <c r="I44" s="30">
        <v>0</v>
      </c>
      <c r="J44" s="30">
        <v>22937.665297219908</v>
      </c>
      <c r="K44" s="30">
        <v>0</v>
      </c>
      <c r="L44" s="30">
        <v>39202.193056820339</v>
      </c>
      <c r="M44" s="30">
        <v>0</v>
      </c>
      <c r="N44" s="30">
        <v>1404.3471497984619</v>
      </c>
      <c r="O44" s="30">
        <v>13341.297431641004</v>
      </c>
      <c r="P44" s="30">
        <v>0</v>
      </c>
      <c r="Q44" s="30">
        <v>0</v>
      </c>
      <c r="R44" s="30">
        <v>0</v>
      </c>
      <c r="S44" s="30">
        <v>0</v>
      </c>
      <c r="T44" s="30">
        <v>0</v>
      </c>
      <c r="U44" s="30">
        <v>0</v>
      </c>
      <c r="V44" s="30">
        <v>0</v>
      </c>
      <c r="W44" s="30">
        <v>0</v>
      </c>
      <c r="X44" s="30">
        <v>0</v>
      </c>
      <c r="Y44" s="30">
        <v>0</v>
      </c>
      <c r="Z44" s="30">
        <v>2674.2647885141682</v>
      </c>
      <c r="AA44" s="30">
        <v>0</v>
      </c>
      <c r="AB44" s="30">
        <v>43781.328711062852</v>
      </c>
      <c r="AC44" s="30">
        <v>0</v>
      </c>
      <c r="AD44" s="30">
        <v>0</v>
      </c>
      <c r="AE44" s="30">
        <v>0</v>
      </c>
      <c r="AF44" s="30">
        <v>133861.1470232892</v>
      </c>
      <c r="AG44" s="30">
        <v>0</v>
      </c>
      <c r="AH44" s="30">
        <v>0</v>
      </c>
      <c r="AI44" s="30">
        <v>0</v>
      </c>
      <c r="AJ44" s="30">
        <v>24451</v>
      </c>
      <c r="AK44" s="30">
        <v>0</v>
      </c>
      <c r="AL44" s="30">
        <v>0</v>
      </c>
      <c r="AM44" s="30">
        <v>0</v>
      </c>
      <c r="AN44" s="30">
        <v>0</v>
      </c>
      <c r="AO44" s="30">
        <v>0</v>
      </c>
      <c r="AP44" s="30">
        <v>0</v>
      </c>
      <c r="AQ44" s="30">
        <v>0</v>
      </c>
      <c r="AR44" s="30">
        <v>0</v>
      </c>
      <c r="AS44" s="30">
        <v>674066.57802368724</v>
      </c>
      <c r="AT44" s="30">
        <v>123341.09643505674</v>
      </c>
      <c r="AU44" s="30">
        <v>158312.1470232892</v>
      </c>
      <c r="AV44" s="30">
        <v>77418.811872883147</v>
      </c>
      <c r="AW44" s="38">
        <v>955719.82148203324</v>
      </c>
      <c r="AX44" s="30">
        <v>931268.82148203324</v>
      </c>
      <c r="AY44" s="30">
        <v>4610</v>
      </c>
      <c r="AZ44" s="30">
        <v>875900</v>
      </c>
      <c r="BA44" s="30">
        <v>0</v>
      </c>
      <c r="BB44" s="30">
        <v>0</v>
      </c>
      <c r="BC44" s="30">
        <v>955719.82148203324</v>
      </c>
      <c r="BD44" s="30">
        <v>955719.82148203312</v>
      </c>
      <c r="BE44" s="30">
        <v>0</v>
      </c>
      <c r="BF44" s="30">
        <v>900351</v>
      </c>
      <c r="BG44" s="30">
        <v>742038.85297671077</v>
      </c>
      <c r="BH44" s="30">
        <v>797407.674458744</v>
      </c>
      <c r="BI44" s="30">
        <v>4196.882497151284</v>
      </c>
      <c r="BJ44" s="30">
        <v>4092.7535639831317</v>
      </c>
      <c r="BK44" s="197">
        <v>0.025442268033067802</v>
      </c>
      <c r="BL44" s="30">
        <v>0</v>
      </c>
      <c r="BM44" s="30">
        <v>0</v>
      </c>
      <c r="BN44" s="38">
        <v>955719.82148203324</v>
      </c>
      <c r="BO44" s="30">
        <v>4901.4148499054381</v>
      </c>
      <c r="BP44" s="30" t="s">
        <v>545</v>
      </c>
      <c r="BQ44" s="30">
        <v>5030.1043235896486</v>
      </c>
      <c r="BR44" s="197">
        <v>0.031304113271309886</v>
      </c>
      <c r="BS44" s="30">
        <v>-1776.5500000000002</v>
      </c>
      <c r="BT44" s="30">
        <v>953943.27148203319</v>
      </c>
      <c r="BU44" s="30">
        <v>-1900</v>
      </c>
      <c r="BV44" s="38">
        <v>952043.27148203319</v>
      </c>
      <c r="BW44" s="218">
        <v>21956</v>
      </c>
      <c r="BX44" s="219">
        <v>930087.27148203319</v>
      </c>
      <c r="BZ44" s="23">
        <v>8732065</v>
      </c>
      <c r="CB44" s="495">
        <f>BX44*$CB$4</f>
        <v>23252.181787050831</v>
      </c>
    </row>
    <row r="45" spans="1:80">
      <c r="A45" s="23">
        <v>136650</v>
      </c>
      <c r="B45" s="23">
        <v>8734031</v>
      </c>
      <c r="C45" s="23" t="s">
        <v>258</v>
      </c>
      <c r="D45" s="239">
        <v>563</v>
      </c>
      <c r="E45" s="239">
        <v>0</v>
      </c>
      <c r="F45" s="239">
        <v>563</v>
      </c>
      <c r="G45" s="30">
        <v>0</v>
      </c>
      <c r="H45" s="30">
        <v>1655617.3879849294</v>
      </c>
      <c r="I45" s="30">
        <v>1308086.3411154256</v>
      </c>
      <c r="J45" s="30">
        <v>0</v>
      </c>
      <c r="K45" s="30">
        <v>102487.44068970571</v>
      </c>
      <c r="L45" s="30">
        <v>0</v>
      </c>
      <c r="M45" s="30">
        <v>268917.48285928642</v>
      </c>
      <c r="N45" s="30">
        <v>0</v>
      </c>
      <c r="O45" s="30">
        <v>0</v>
      </c>
      <c r="P45" s="30">
        <v>0</v>
      </c>
      <c r="Q45" s="30">
        <v>0</v>
      </c>
      <c r="R45" s="30">
        <v>0</v>
      </c>
      <c r="S45" s="30">
        <v>0</v>
      </c>
      <c r="T45" s="30">
        <v>60615.992617837561</v>
      </c>
      <c r="U45" s="30">
        <v>33166.489552645231</v>
      </c>
      <c r="V45" s="30">
        <v>22589.068560180051</v>
      </c>
      <c r="W45" s="30">
        <v>0</v>
      </c>
      <c r="X45" s="30">
        <v>0</v>
      </c>
      <c r="Y45" s="30">
        <v>0</v>
      </c>
      <c r="Z45" s="30">
        <v>0</v>
      </c>
      <c r="AA45" s="30">
        <v>98576.3718877318</v>
      </c>
      <c r="AB45" s="30">
        <v>0</v>
      </c>
      <c r="AC45" s="30">
        <v>288426.51860985375</v>
      </c>
      <c r="AD45" s="30">
        <v>0</v>
      </c>
      <c r="AE45" s="30">
        <v>0</v>
      </c>
      <c r="AF45" s="30">
        <v>133861.1470232892</v>
      </c>
      <c r="AG45" s="30">
        <v>0</v>
      </c>
      <c r="AH45" s="30">
        <v>0</v>
      </c>
      <c r="AI45" s="30">
        <v>0</v>
      </c>
      <c r="AJ45" s="30">
        <v>21504</v>
      </c>
      <c r="AK45" s="30">
        <v>0</v>
      </c>
      <c r="AL45" s="30">
        <v>0</v>
      </c>
      <c r="AM45" s="30">
        <v>0</v>
      </c>
      <c r="AN45" s="30">
        <v>0</v>
      </c>
      <c r="AO45" s="30">
        <v>0</v>
      </c>
      <c r="AP45" s="30">
        <v>0</v>
      </c>
      <c r="AQ45" s="30">
        <v>0</v>
      </c>
      <c r="AR45" s="30">
        <v>0</v>
      </c>
      <c r="AS45" s="30">
        <v>2963703.7291003549</v>
      </c>
      <c r="AT45" s="30">
        <v>874779.36477724067</v>
      </c>
      <c r="AU45" s="30">
        <v>155365.1470232892</v>
      </c>
      <c r="AV45" s="30">
        <v>432033.31252335181</v>
      </c>
      <c r="AW45" s="38">
        <v>3993848.2409008848</v>
      </c>
      <c r="AX45" s="30">
        <v>3972344.2409008848</v>
      </c>
      <c r="AY45" s="30">
        <v>5995</v>
      </c>
      <c r="AZ45" s="30">
        <v>3375185</v>
      </c>
      <c r="BA45" s="30">
        <v>0</v>
      </c>
      <c r="BB45" s="30">
        <v>0</v>
      </c>
      <c r="BC45" s="30">
        <v>3993848.2409008848</v>
      </c>
      <c r="BD45" s="30">
        <v>0</v>
      </c>
      <c r="BE45" s="30">
        <v>3993848.2409008848</v>
      </c>
      <c r="BF45" s="30">
        <v>3396689</v>
      </c>
      <c r="BG45" s="30">
        <v>3241323.852976711</v>
      </c>
      <c r="BH45" s="30">
        <v>3838483.0938775958</v>
      </c>
      <c r="BI45" s="30">
        <v>6817.9095805996376</v>
      </c>
      <c r="BJ45" s="30">
        <v>6668.019144798418</v>
      </c>
      <c r="BK45" s="197">
        <v>0.022479005015776838</v>
      </c>
      <c r="BL45" s="30">
        <v>0</v>
      </c>
      <c r="BM45" s="30">
        <v>0</v>
      </c>
      <c r="BN45" s="38">
        <v>3993848.2409008848</v>
      </c>
      <c r="BO45" s="30">
        <v>7055.6736072839876</v>
      </c>
      <c r="BP45" s="30" t="s">
        <v>545</v>
      </c>
      <c r="BQ45" s="30">
        <v>7093.8689891667582</v>
      </c>
      <c r="BR45" s="197">
        <v>0.022613505451899885</v>
      </c>
      <c r="BS45" s="30">
        <v>0</v>
      </c>
      <c r="BT45" s="30">
        <v>3993848.2409008848</v>
      </c>
      <c r="BU45" s="30">
        <v>0</v>
      </c>
      <c r="BV45" s="38">
        <v>3993848.2409008848</v>
      </c>
      <c r="BW45" s="218">
        <v>21504</v>
      </c>
      <c r="BX45" s="219">
        <v>3972344.2409008848</v>
      </c>
      <c r="BZ45" s="23">
        <v>8734031</v>
      </c>
      <c r="CB45" s="495">
        <f>BX45*$CB$4</f>
        <v>99308.60602252213</v>
      </c>
    </row>
    <row r="46" spans="1:80">
      <c r="A46" s="23">
        <v>110665</v>
      </c>
      <c r="B46" s="23">
        <v>8732119</v>
      </c>
      <c r="C46" s="23" t="s">
        <v>259</v>
      </c>
      <c r="D46" s="239">
        <v>205</v>
      </c>
      <c r="E46" s="239">
        <v>205</v>
      </c>
      <c r="F46" s="239">
        <v>0</v>
      </c>
      <c r="G46" s="30">
        <v>727282.36049924151</v>
      </c>
      <c r="H46" s="30">
        <v>0</v>
      </c>
      <c r="I46" s="30">
        <v>0</v>
      </c>
      <c r="J46" s="30">
        <v>22449.629865364124</v>
      </c>
      <c r="K46" s="30">
        <v>0</v>
      </c>
      <c r="L46" s="30">
        <v>37568.768346119548</v>
      </c>
      <c r="M46" s="30">
        <v>0</v>
      </c>
      <c r="N46" s="30">
        <v>15915.934364382554</v>
      </c>
      <c r="O46" s="30">
        <v>283.85739216257372</v>
      </c>
      <c r="P46" s="30">
        <v>443.21590052363211</v>
      </c>
      <c r="Q46" s="30">
        <v>0</v>
      </c>
      <c r="R46" s="30">
        <v>0</v>
      </c>
      <c r="S46" s="30">
        <v>0</v>
      </c>
      <c r="T46" s="30">
        <v>0</v>
      </c>
      <c r="U46" s="30">
        <v>0</v>
      </c>
      <c r="V46" s="30">
        <v>0</v>
      </c>
      <c r="W46" s="30">
        <v>0</v>
      </c>
      <c r="X46" s="30">
        <v>0</v>
      </c>
      <c r="Y46" s="30">
        <v>0</v>
      </c>
      <c r="Z46" s="30">
        <v>29599.989221771873</v>
      </c>
      <c r="AA46" s="30">
        <v>0</v>
      </c>
      <c r="AB46" s="30">
        <v>106489.65291735278</v>
      </c>
      <c r="AC46" s="30">
        <v>0</v>
      </c>
      <c r="AD46" s="30">
        <v>1625.4567852828043</v>
      </c>
      <c r="AE46" s="30">
        <v>0</v>
      </c>
      <c r="AF46" s="30">
        <v>133861.1470232892</v>
      </c>
      <c r="AG46" s="30">
        <v>0</v>
      </c>
      <c r="AH46" s="30">
        <v>0</v>
      </c>
      <c r="AI46" s="30">
        <v>0</v>
      </c>
      <c r="AJ46" s="30">
        <v>36608</v>
      </c>
      <c r="AK46" s="30">
        <v>0</v>
      </c>
      <c r="AL46" s="30">
        <v>0</v>
      </c>
      <c r="AM46" s="30">
        <v>0</v>
      </c>
      <c r="AN46" s="30">
        <v>0</v>
      </c>
      <c r="AO46" s="30">
        <v>0</v>
      </c>
      <c r="AP46" s="30">
        <v>0</v>
      </c>
      <c r="AQ46" s="30">
        <v>0</v>
      </c>
      <c r="AR46" s="30">
        <v>0</v>
      </c>
      <c r="AS46" s="30">
        <v>727282.36049924151</v>
      </c>
      <c r="AT46" s="30">
        <v>214376.50479295989</v>
      </c>
      <c r="AU46" s="30">
        <v>170469.1470232892</v>
      </c>
      <c r="AV46" s="30">
        <v>110041.38100671317</v>
      </c>
      <c r="AW46" s="38">
        <v>1112128.0123154905</v>
      </c>
      <c r="AX46" s="30">
        <v>1075520.0123154905</v>
      </c>
      <c r="AY46" s="30">
        <v>4610</v>
      </c>
      <c r="AZ46" s="30">
        <v>945050</v>
      </c>
      <c r="BA46" s="30">
        <v>0</v>
      </c>
      <c r="BB46" s="30">
        <v>0</v>
      </c>
      <c r="BC46" s="30">
        <v>1112128.0123154905</v>
      </c>
      <c r="BD46" s="30">
        <v>1112128.0123154905</v>
      </c>
      <c r="BE46" s="30">
        <v>0</v>
      </c>
      <c r="BF46" s="30">
        <v>981658</v>
      </c>
      <c r="BG46" s="30">
        <v>811188.85297671077</v>
      </c>
      <c r="BH46" s="30">
        <v>941658.86529220128</v>
      </c>
      <c r="BI46" s="30">
        <v>4593.4578794741528</v>
      </c>
      <c r="BJ46" s="30">
        <v>4577.098150825751</v>
      </c>
      <c r="BK46" s="197">
        <v>0.0035742577740987317</v>
      </c>
      <c r="BL46" s="30">
        <v>0.0014257422259012684</v>
      </c>
      <c r="BM46" s="30">
        <v>1337.7812316740117</v>
      </c>
      <c r="BN46" s="38">
        <v>1113465.7935471644</v>
      </c>
      <c r="BO46" s="30">
        <v>5252.9648465715336</v>
      </c>
      <c r="BP46" s="30" t="s">
        <v>545</v>
      </c>
      <c r="BQ46" s="30">
        <v>5431.5404563276315</v>
      </c>
      <c r="BR46" s="197">
        <v>0.013491872105435121</v>
      </c>
      <c r="BS46" s="30">
        <v>-1894.8999999999996</v>
      </c>
      <c r="BT46" s="30">
        <v>1111570.8935471645</v>
      </c>
      <c r="BU46" s="30">
        <v>-2050</v>
      </c>
      <c r="BV46" s="38">
        <v>1109520.8935471645</v>
      </c>
      <c r="BW46" s="218">
        <v>35328</v>
      </c>
      <c r="BX46" s="219">
        <v>1074192.8935471645</v>
      </c>
      <c r="BZ46" s="23">
        <v>8732119</v>
      </c>
      <c r="CB46" s="495">
        <f>BX46*$CB$4</f>
        <v>26854.822338679114</v>
      </c>
    </row>
    <row r="47" spans="1:80">
      <c r="A47" s="23">
        <v>136463</v>
      </c>
      <c r="B47" s="23">
        <v>8735406</v>
      </c>
      <c r="C47" s="23" t="s">
        <v>260</v>
      </c>
      <c r="D47" s="239">
        <v>1481</v>
      </c>
      <c r="E47" s="239">
        <v>0</v>
      </c>
      <c r="F47" s="239">
        <v>1481</v>
      </c>
      <c r="G47" s="30">
        <v>0</v>
      </c>
      <c r="H47" s="30">
        <v>4426650.720140975</v>
      </c>
      <c r="I47" s="30">
        <v>3360428.7038999726</v>
      </c>
      <c r="J47" s="30">
        <v>0</v>
      </c>
      <c r="K47" s="30">
        <v>76133.527369495423</v>
      </c>
      <c r="L47" s="30">
        <v>0</v>
      </c>
      <c r="M47" s="30">
        <v>199596.53172222586</v>
      </c>
      <c r="N47" s="30">
        <v>0</v>
      </c>
      <c r="O47" s="30">
        <v>0</v>
      </c>
      <c r="P47" s="30">
        <v>0</v>
      </c>
      <c r="Q47" s="30">
        <v>0</v>
      </c>
      <c r="R47" s="30">
        <v>0</v>
      </c>
      <c r="S47" s="30">
        <v>0</v>
      </c>
      <c r="T47" s="30">
        <v>677.73127787269709</v>
      </c>
      <c r="U47" s="30">
        <v>2242.4931988434864</v>
      </c>
      <c r="V47" s="30">
        <v>627.89809567617647</v>
      </c>
      <c r="W47" s="30">
        <v>0</v>
      </c>
      <c r="X47" s="30">
        <v>0</v>
      </c>
      <c r="Y47" s="30">
        <v>0</v>
      </c>
      <c r="Z47" s="30">
        <v>0</v>
      </c>
      <c r="AA47" s="30">
        <v>91685.241126075882</v>
      </c>
      <c r="AB47" s="30">
        <v>0</v>
      </c>
      <c r="AC47" s="30">
        <v>499422.73859776347</v>
      </c>
      <c r="AD47" s="30">
        <v>0</v>
      </c>
      <c r="AE47" s="30">
        <v>0</v>
      </c>
      <c r="AF47" s="30">
        <v>133861.1470232892</v>
      </c>
      <c r="AG47" s="30">
        <v>0</v>
      </c>
      <c r="AH47" s="30">
        <v>0</v>
      </c>
      <c r="AI47" s="30">
        <v>0</v>
      </c>
      <c r="AJ47" s="30">
        <v>72704</v>
      </c>
      <c r="AK47" s="30">
        <v>0</v>
      </c>
      <c r="AL47" s="30">
        <v>0</v>
      </c>
      <c r="AM47" s="30">
        <v>0</v>
      </c>
      <c r="AN47" s="30">
        <v>0</v>
      </c>
      <c r="AO47" s="30">
        <v>0</v>
      </c>
      <c r="AP47" s="30">
        <v>0</v>
      </c>
      <c r="AQ47" s="30">
        <v>0</v>
      </c>
      <c r="AR47" s="30">
        <v>0</v>
      </c>
      <c r="AS47" s="30">
        <v>7787079.4240409471</v>
      </c>
      <c r="AT47" s="30">
        <v>870386.161387953</v>
      </c>
      <c r="AU47" s="30">
        <v>206565.1470232892</v>
      </c>
      <c r="AV47" s="30">
        <v>722199.09564991691</v>
      </c>
      <c r="AW47" s="38">
        <v>8864030.73245219</v>
      </c>
      <c r="AX47" s="30">
        <v>8791326.73245219</v>
      </c>
      <c r="AY47" s="30">
        <v>5995</v>
      </c>
      <c r="AZ47" s="30">
        <v>8878595</v>
      </c>
      <c r="BA47" s="30">
        <v>0</v>
      </c>
      <c r="BB47" s="30">
        <v>87268.26754781045</v>
      </c>
      <c r="BC47" s="30">
        <v>8951299</v>
      </c>
      <c r="BD47" s="30">
        <v>0</v>
      </c>
      <c r="BE47" s="30">
        <v>8951299</v>
      </c>
      <c r="BF47" s="30">
        <v>8951299</v>
      </c>
      <c r="BG47" s="30">
        <v>8744733.8529767115</v>
      </c>
      <c r="BH47" s="30">
        <v>8744733.8529767115</v>
      </c>
      <c r="BI47" s="30">
        <v>5904.6143504231677</v>
      </c>
      <c r="BJ47" s="30">
        <v>5823.1307503556463</v>
      </c>
      <c r="BK47" s="197">
        <v>0.013993091270111833</v>
      </c>
      <c r="BL47" s="30">
        <v>0</v>
      </c>
      <c r="BM47" s="30">
        <v>0</v>
      </c>
      <c r="BN47" s="38">
        <v>8951299</v>
      </c>
      <c r="BO47" s="30">
        <v>5995</v>
      </c>
      <c r="BP47" s="30" t="s">
        <v>545</v>
      </c>
      <c r="BQ47" s="30">
        <v>6044.0911546252528</v>
      </c>
      <c r="BR47" s="197">
        <v>0.015608973435799811</v>
      </c>
      <c r="BS47" s="30">
        <v>0</v>
      </c>
      <c r="BT47" s="30">
        <v>8951299</v>
      </c>
      <c r="BU47" s="30">
        <v>0</v>
      </c>
      <c r="BV47" s="38">
        <v>8951299</v>
      </c>
      <c r="BW47" s="218">
        <v>72704</v>
      </c>
      <c r="BX47" s="219">
        <v>8878595</v>
      </c>
      <c r="BZ47" s="23">
        <v>8735406</v>
      </c>
      <c r="CB47" s="495">
        <f>BX47*$CB$4</f>
        <v>221964.875</v>
      </c>
    </row>
    <row r="48" spans="1:80">
      <c r="A48" s="23">
        <v>110786</v>
      </c>
      <c r="B48" s="23">
        <v>8733011</v>
      </c>
      <c r="C48" s="23" t="s">
        <v>261</v>
      </c>
      <c r="D48" s="239">
        <v>105</v>
      </c>
      <c r="E48" s="239">
        <v>105</v>
      </c>
      <c r="F48" s="239">
        <v>0</v>
      </c>
      <c r="G48" s="30">
        <v>372510.47732887982</v>
      </c>
      <c r="H48" s="30">
        <v>0</v>
      </c>
      <c r="I48" s="30">
        <v>0</v>
      </c>
      <c r="J48" s="30">
        <v>7320.5314778361353</v>
      </c>
      <c r="K48" s="30">
        <v>0</v>
      </c>
      <c r="L48" s="30">
        <v>12250.685330256389</v>
      </c>
      <c r="M48" s="30">
        <v>0</v>
      </c>
      <c r="N48" s="30">
        <v>0</v>
      </c>
      <c r="O48" s="30">
        <v>0</v>
      </c>
      <c r="P48" s="30">
        <v>0</v>
      </c>
      <c r="Q48" s="30">
        <v>0</v>
      </c>
      <c r="R48" s="30">
        <v>0</v>
      </c>
      <c r="S48" s="30">
        <v>677.2736605344985</v>
      </c>
      <c r="T48" s="30">
        <v>0</v>
      </c>
      <c r="U48" s="30">
        <v>0</v>
      </c>
      <c r="V48" s="30">
        <v>0</v>
      </c>
      <c r="W48" s="30">
        <v>0</v>
      </c>
      <c r="X48" s="30">
        <v>0</v>
      </c>
      <c r="Y48" s="30">
        <v>0</v>
      </c>
      <c r="Z48" s="30">
        <v>6564.0023889411941</v>
      </c>
      <c r="AA48" s="30">
        <v>0</v>
      </c>
      <c r="AB48" s="30">
        <v>37604.901808297094</v>
      </c>
      <c r="AC48" s="30">
        <v>0</v>
      </c>
      <c r="AD48" s="30">
        <v>669.30573511644889</v>
      </c>
      <c r="AE48" s="30">
        <v>0</v>
      </c>
      <c r="AF48" s="30">
        <v>133861.1470232892</v>
      </c>
      <c r="AG48" s="30">
        <v>34016.339541743706</v>
      </c>
      <c r="AH48" s="30">
        <v>0</v>
      </c>
      <c r="AI48" s="30">
        <v>0</v>
      </c>
      <c r="AJ48" s="30">
        <v>22579.75</v>
      </c>
      <c r="AK48" s="30">
        <v>0</v>
      </c>
      <c r="AL48" s="30">
        <v>0</v>
      </c>
      <c r="AM48" s="30">
        <v>0</v>
      </c>
      <c r="AN48" s="30">
        <v>0</v>
      </c>
      <c r="AO48" s="30">
        <v>0</v>
      </c>
      <c r="AP48" s="30">
        <v>0</v>
      </c>
      <c r="AQ48" s="30">
        <v>0</v>
      </c>
      <c r="AR48" s="30">
        <v>0</v>
      </c>
      <c r="AS48" s="30">
        <v>372510.47732887982</v>
      </c>
      <c r="AT48" s="30">
        <v>65086.700400981761</v>
      </c>
      <c r="AU48" s="30">
        <v>190457.23656503292</v>
      </c>
      <c r="AV48" s="30">
        <v>41737.9113796766</v>
      </c>
      <c r="AW48" s="38">
        <v>628054.41429489455</v>
      </c>
      <c r="AX48" s="30">
        <v>605474.66429489455</v>
      </c>
      <c r="AY48" s="30">
        <v>4610</v>
      </c>
      <c r="AZ48" s="30">
        <v>484050</v>
      </c>
      <c r="BA48" s="30">
        <v>0</v>
      </c>
      <c r="BB48" s="30">
        <v>0</v>
      </c>
      <c r="BC48" s="30">
        <v>628054.41429489455</v>
      </c>
      <c r="BD48" s="30">
        <v>628054.41429489455</v>
      </c>
      <c r="BE48" s="30">
        <v>0</v>
      </c>
      <c r="BF48" s="30">
        <v>506629.75</v>
      </c>
      <c r="BG48" s="30">
        <v>316172.51343496708</v>
      </c>
      <c r="BH48" s="30">
        <v>437597.17772986164</v>
      </c>
      <c r="BI48" s="30">
        <v>4167.5921688558255</v>
      </c>
      <c r="BJ48" s="30">
        <v>4115.0726149996981</v>
      </c>
      <c r="BK48" s="197">
        <v>0.012762728333077377</v>
      </c>
      <c r="BL48" s="30">
        <v>0</v>
      </c>
      <c r="BM48" s="30">
        <v>0</v>
      </c>
      <c r="BN48" s="38">
        <v>628054.41429489455</v>
      </c>
      <c r="BO48" s="30">
        <v>5766.4253742370911</v>
      </c>
      <c r="BP48" s="30" t="s">
        <v>545</v>
      </c>
      <c r="BQ48" s="30">
        <v>5981.4706123323294</v>
      </c>
      <c r="BR48" s="197">
        <v>0.028402828885363718</v>
      </c>
      <c r="BS48" s="30">
        <v>-930.75</v>
      </c>
      <c r="BT48" s="30">
        <v>627123.66429489455</v>
      </c>
      <c r="BU48" s="30">
        <v>-1050</v>
      </c>
      <c r="BV48" s="38">
        <v>626073.66429489455</v>
      </c>
      <c r="BW48" s="218">
        <v>20209.5</v>
      </c>
      <c r="BX48" s="219">
        <v>605864.16429489455</v>
      </c>
      <c r="BZ48" s="23">
        <v>8733011</v>
      </c>
      <c r="CB48" s="495">
        <f>BX48*$CB$4</f>
        <v>15146.604107372365</v>
      </c>
    </row>
    <row r="49" spans="1:80">
      <c r="A49" s="23">
        <v>110604</v>
      </c>
      <c r="B49" s="23">
        <v>8732006</v>
      </c>
      <c r="C49" s="23" t="s">
        <v>262</v>
      </c>
      <c r="D49" s="239">
        <v>487</v>
      </c>
      <c r="E49" s="239">
        <v>487</v>
      </c>
      <c r="F49" s="239">
        <v>0</v>
      </c>
      <c r="G49" s="30">
        <v>1727739.0710396615</v>
      </c>
      <c r="H49" s="30">
        <v>0</v>
      </c>
      <c r="I49" s="30">
        <v>0</v>
      </c>
      <c r="J49" s="30">
        <v>42947.118003305361</v>
      </c>
      <c r="K49" s="30">
        <v>0</v>
      </c>
      <c r="L49" s="30">
        <v>74320.82433688872</v>
      </c>
      <c r="M49" s="30">
        <v>0</v>
      </c>
      <c r="N49" s="30">
        <v>234.05785829974371</v>
      </c>
      <c r="O49" s="30">
        <v>2838.5739216257462</v>
      </c>
      <c r="P49" s="30">
        <v>0</v>
      </c>
      <c r="Q49" s="30">
        <v>0</v>
      </c>
      <c r="R49" s="30">
        <v>0</v>
      </c>
      <c r="S49" s="30">
        <v>60954.629448104941</v>
      </c>
      <c r="T49" s="30">
        <v>0</v>
      </c>
      <c r="U49" s="30">
        <v>0</v>
      </c>
      <c r="V49" s="30">
        <v>0</v>
      </c>
      <c r="W49" s="30">
        <v>0</v>
      </c>
      <c r="X49" s="30">
        <v>0</v>
      </c>
      <c r="Y49" s="30">
        <v>0</v>
      </c>
      <c r="Z49" s="30">
        <v>19736.413882492649</v>
      </c>
      <c r="AA49" s="30">
        <v>0</v>
      </c>
      <c r="AB49" s="30">
        <v>146084.34633810996</v>
      </c>
      <c r="AC49" s="30">
        <v>0</v>
      </c>
      <c r="AD49" s="30">
        <v>0</v>
      </c>
      <c r="AE49" s="30">
        <v>0</v>
      </c>
      <c r="AF49" s="30">
        <v>133861.1470232892</v>
      </c>
      <c r="AG49" s="30">
        <v>0</v>
      </c>
      <c r="AH49" s="30">
        <v>0</v>
      </c>
      <c r="AI49" s="30">
        <v>0</v>
      </c>
      <c r="AJ49" s="30">
        <v>77824</v>
      </c>
      <c r="AK49" s="30">
        <v>0</v>
      </c>
      <c r="AL49" s="30">
        <v>0</v>
      </c>
      <c r="AM49" s="30">
        <v>0</v>
      </c>
      <c r="AN49" s="30">
        <v>0</v>
      </c>
      <c r="AO49" s="30">
        <v>0</v>
      </c>
      <c r="AP49" s="30">
        <v>0</v>
      </c>
      <c r="AQ49" s="30">
        <v>0</v>
      </c>
      <c r="AR49" s="30">
        <v>0</v>
      </c>
      <c r="AS49" s="30">
        <v>1727739.0710396615</v>
      </c>
      <c r="AT49" s="30">
        <v>347115.96378882707</v>
      </c>
      <c r="AU49" s="30">
        <v>211685.1470232892</v>
      </c>
      <c r="AV49" s="30">
        <v>229149.54026957141</v>
      </c>
      <c r="AW49" s="38">
        <v>2286540.1818517777</v>
      </c>
      <c r="AX49" s="30">
        <v>2208716.1818517777</v>
      </c>
      <c r="AY49" s="30">
        <v>4610</v>
      </c>
      <c r="AZ49" s="30">
        <v>2245070</v>
      </c>
      <c r="BA49" s="30">
        <v>36353.818148222286</v>
      </c>
      <c r="BB49" s="30">
        <v>0</v>
      </c>
      <c r="BC49" s="30">
        <v>2322894</v>
      </c>
      <c r="BD49" s="30">
        <v>2322893.9999999995</v>
      </c>
      <c r="BE49" s="30">
        <v>0</v>
      </c>
      <c r="BF49" s="30">
        <v>2322894</v>
      </c>
      <c r="BG49" s="30">
        <v>2111208.852976711</v>
      </c>
      <c r="BH49" s="30">
        <v>2111208.852976711</v>
      </c>
      <c r="BI49" s="30">
        <v>4335.1311149419116</v>
      </c>
      <c r="BJ49" s="30">
        <v>4285.19814476496</v>
      </c>
      <c r="BK49" s="197">
        <v>0.011652429710386433</v>
      </c>
      <c r="BL49" s="30">
        <v>0</v>
      </c>
      <c r="BM49" s="30">
        <v>0</v>
      </c>
      <c r="BN49" s="38">
        <v>2322894</v>
      </c>
      <c r="BO49" s="30">
        <v>4610</v>
      </c>
      <c r="BP49" s="30" t="s">
        <v>545</v>
      </c>
      <c r="BQ49" s="30">
        <v>4769.8028747433264</v>
      </c>
      <c r="BR49" s="197">
        <v>0.016807648753913274</v>
      </c>
      <c r="BS49" s="30">
        <v>-4402.6</v>
      </c>
      <c r="BT49" s="30">
        <v>2318491.4</v>
      </c>
      <c r="BU49" s="30">
        <v>-4870</v>
      </c>
      <c r="BV49" s="38">
        <v>2313621.4</v>
      </c>
      <c r="BW49" s="218">
        <v>71680</v>
      </c>
      <c r="BX49" s="219">
        <v>2241941.4</v>
      </c>
      <c r="BZ49" s="23">
        <v>8732006</v>
      </c>
      <c r="CB49" s="495">
        <f>BX49*$CB$4</f>
        <v>56048.535</v>
      </c>
    </row>
    <row r="50" spans="1:80">
      <c r="A50" s="23">
        <v>137434</v>
      </c>
      <c r="B50" s="23">
        <v>8734038</v>
      </c>
      <c r="C50" s="23" t="s">
        <v>263</v>
      </c>
      <c r="D50" s="239">
        <v>873</v>
      </c>
      <c r="E50" s="239">
        <v>0</v>
      </c>
      <c r="F50" s="239">
        <v>873</v>
      </c>
      <c r="G50" s="30">
        <v>0</v>
      </c>
      <c r="H50" s="30">
        <v>2635982.9712025914</v>
      </c>
      <c r="I50" s="30">
        <v>1950852.9052842122</v>
      </c>
      <c r="J50" s="30">
        <v>0</v>
      </c>
      <c r="K50" s="30">
        <v>61004.428981967729</v>
      </c>
      <c r="L50" s="30">
        <v>0</v>
      </c>
      <c r="M50" s="30">
        <v>154179.35683932423</v>
      </c>
      <c r="N50" s="30">
        <v>0</v>
      </c>
      <c r="O50" s="30">
        <v>0</v>
      </c>
      <c r="P50" s="30">
        <v>0</v>
      </c>
      <c r="Q50" s="30">
        <v>0</v>
      </c>
      <c r="R50" s="30">
        <v>0</v>
      </c>
      <c r="S50" s="30">
        <v>0</v>
      </c>
      <c r="T50" s="30">
        <v>1017.0755257682629</v>
      </c>
      <c r="U50" s="30">
        <v>30960.975563828051</v>
      </c>
      <c r="V50" s="30">
        <v>0</v>
      </c>
      <c r="W50" s="30">
        <v>0</v>
      </c>
      <c r="X50" s="30">
        <v>737.87832261619292</v>
      </c>
      <c r="Y50" s="30">
        <v>58422.01781002061</v>
      </c>
      <c r="Z50" s="30">
        <v>0</v>
      </c>
      <c r="AA50" s="30">
        <v>44610.872882475036</v>
      </c>
      <c r="AB50" s="30">
        <v>0</v>
      </c>
      <c r="AC50" s="30">
        <v>278385.82140232966</v>
      </c>
      <c r="AD50" s="30">
        <v>0</v>
      </c>
      <c r="AE50" s="30">
        <v>0</v>
      </c>
      <c r="AF50" s="30">
        <v>133861.1470232892</v>
      </c>
      <c r="AG50" s="30">
        <v>0</v>
      </c>
      <c r="AH50" s="30">
        <v>0</v>
      </c>
      <c r="AI50" s="30">
        <v>0</v>
      </c>
      <c r="AJ50" s="30">
        <v>34048</v>
      </c>
      <c r="AK50" s="30">
        <v>0</v>
      </c>
      <c r="AL50" s="30">
        <v>0</v>
      </c>
      <c r="AM50" s="30">
        <v>0</v>
      </c>
      <c r="AN50" s="30">
        <v>0</v>
      </c>
      <c r="AO50" s="30">
        <v>0</v>
      </c>
      <c r="AP50" s="30">
        <v>0</v>
      </c>
      <c r="AQ50" s="30">
        <v>0</v>
      </c>
      <c r="AR50" s="30">
        <v>0</v>
      </c>
      <c r="AS50" s="30">
        <v>4586835.8764868034</v>
      </c>
      <c r="AT50" s="30">
        <v>629318.42732832977</v>
      </c>
      <c r="AU50" s="30">
        <v>167909.1470232892</v>
      </c>
      <c r="AV50" s="30">
        <v>490355.61121906061</v>
      </c>
      <c r="AW50" s="38">
        <v>5384063.4508384224</v>
      </c>
      <c r="AX50" s="30">
        <v>5350015.4508384224</v>
      </c>
      <c r="AY50" s="30">
        <v>5995</v>
      </c>
      <c r="AZ50" s="30">
        <v>5233635</v>
      </c>
      <c r="BA50" s="30">
        <v>0</v>
      </c>
      <c r="BB50" s="30">
        <v>0</v>
      </c>
      <c r="BC50" s="30">
        <v>5384063.4508384224</v>
      </c>
      <c r="BD50" s="30">
        <v>0</v>
      </c>
      <c r="BE50" s="30">
        <v>5384063.4508384224</v>
      </c>
      <c r="BF50" s="30">
        <v>5267683</v>
      </c>
      <c r="BG50" s="30">
        <v>5099773.8529767105</v>
      </c>
      <c r="BH50" s="30">
        <v>5216154.3038151329</v>
      </c>
      <c r="BI50" s="30">
        <v>5974.9762930299348</v>
      </c>
      <c r="BJ50" s="30">
        <v>5892.4936808658022</v>
      </c>
      <c r="BK50" s="197">
        <v>0.013997912705782187</v>
      </c>
      <c r="BL50" s="30">
        <v>0</v>
      </c>
      <c r="BM50" s="30">
        <v>0</v>
      </c>
      <c r="BN50" s="38">
        <v>5384063.4508384224</v>
      </c>
      <c r="BO50" s="30">
        <v>6128.3109402501977</v>
      </c>
      <c r="BP50" s="30" t="s">
        <v>545</v>
      </c>
      <c r="BQ50" s="30">
        <v>6167.31208572557</v>
      </c>
      <c r="BR50" s="197">
        <v>0.012714592554586623</v>
      </c>
      <c r="BS50" s="30">
        <v>0</v>
      </c>
      <c r="BT50" s="30">
        <v>5384063.4508384224</v>
      </c>
      <c r="BU50" s="30">
        <v>0</v>
      </c>
      <c r="BV50" s="38">
        <v>5384063.4508384224</v>
      </c>
      <c r="BW50" s="218">
        <v>34048</v>
      </c>
      <c r="BX50" s="219">
        <v>5350015.4508384224</v>
      </c>
      <c r="BZ50" s="23">
        <v>8734038</v>
      </c>
      <c r="CB50" s="495">
        <f>BX50*$CB$4</f>
        <v>133750.38627096056</v>
      </c>
    </row>
    <row r="51" spans="1:80">
      <c r="A51" s="23">
        <v>141297</v>
      </c>
      <c r="B51" s="23">
        <v>8732451</v>
      </c>
      <c r="C51" s="23" t="s">
        <v>264</v>
      </c>
      <c r="D51" s="239">
        <v>212</v>
      </c>
      <c r="E51" s="239">
        <v>212</v>
      </c>
      <c r="F51" s="239">
        <v>0</v>
      </c>
      <c r="G51" s="30">
        <v>752116.39232116682</v>
      </c>
      <c r="H51" s="30">
        <v>0</v>
      </c>
      <c r="I51" s="30">
        <v>0</v>
      </c>
      <c r="J51" s="30">
        <v>24889.807024642829</v>
      </c>
      <c r="K51" s="30">
        <v>0</v>
      </c>
      <c r="L51" s="30">
        <v>41652.330122871666</v>
      </c>
      <c r="M51" s="30">
        <v>0</v>
      </c>
      <c r="N51" s="30">
        <v>1181.4349037987035</v>
      </c>
      <c r="O51" s="30">
        <v>1146.24318358982</v>
      </c>
      <c r="P51" s="30">
        <v>0</v>
      </c>
      <c r="Q51" s="30">
        <v>0</v>
      </c>
      <c r="R51" s="30">
        <v>0</v>
      </c>
      <c r="S51" s="30">
        <v>0</v>
      </c>
      <c r="T51" s="30">
        <v>0</v>
      </c>
      <c r="U51" s="30">
        <v>0</v>
      </c>
      <c r="V51" s="30">
        <v>0</v>
      </c>
      <c r="W51" s="30">
        <v>0</v>
      </c>
      <c r="X51" s="30">
        <v>0</v>
      </c>
      <c r="Y51" s="30">
        <v>0</v>
      </c>
      <c r="Z51" s="30">
        <v>26010.898508943905</v>
      </c>
      <c r="AA51" s="30">
        <v>0</v>
      </c>
      <c r="AB51" s="30">
        <v>94314.041683512885</v>
      </c>
      <c r="AC51" s="30">
        <v>0</v>
      </c>
      <c r="AD51" s="30">
        <v>16522.290146874522</v>
      </c>
      <c r="AE51" s="30">
        <v>0</v>
      </c>
      <c r="AF51" s="30">
        <v>133861.1470232892</v>
      </c>
      <c r="AG51" s="30">
        <v>0</v>
      </c>
      <c r="AH51" s="30">
        <v>0</v>
      </c>
      <c r="AI51" s="30">
        <v>0</v>
      </c>
      <c r="AJ51" s="30">
        <v>7526.4</v>
      </c>
      <c r="AK51" s="30">
        <v>0</v>
      </c>
      <c r="AL51" s="30">
        <v>0</v>
      </c>
      <c r="AM51" s="30">
        <v>0</v>
      </c>
      <c r="AN51" s="30">
        <v>0</v>
      </c>
      <c r="AO51" s="30">
        <v>0</v>
      </c>
      <c r="AP51" s="30">
        <v>0</v>
      </c>
      <c r="AQ51" s="30">
        <v>0</v>
      </c>
      <c r="AR51" s="30">
        <v>0</v>
      </c>
      <c r="AS51" s="30">
        <v>752116.39232116682</v>
      </c>
      <c r="AT51" s="30">
        <v>205717.04557423433</v>
      </c>
      <c r="AU51" s="30">
        <v>141387.5470232892</v>
      </c>
      <c r="AV51" s="30">
        <v>95968.274577143631</v>
      </c>
      <c r="AW51" s="38">
        <v>1099220.9849186903</v>
      </c>
      <c r="AX51" s="30">
        <v>1091694.5849186904</v>
      </c>
      <c r="AY51" s="30">
        <v>4610</v>
      </c>
      <c r="AZ51" s="30">
        <v>977320</v>
      </c>
      <c r="BA51" s="30">
        <v>0</v>
      </c>
      <c r="BB51" s="30">
        <v>0</v>
      </c>
      <c r="BC51" s="30">
        <v>1099220.9849186903</v>
      </c>
      <c r="BD51" s="30">
        <v>1099220.9849186903</v>
      </c>
      <c r="BE51" s="30">
        <v>0</v>
      </c>
      <c r="BF51" s="30">
        <v>984846.4</v>
      </c>
      <c r="BG51" s="30">
        <v>843458.85297671077</v>
      </c>
      <c r="BH51" s="30">
        <v>957833.437895401</v>
      </c>
      <c r="BI51" s="30">
        <v>4518.08225422359</v>
      </c>
      <c r="BJ51" s="30">
        <v>4344.9268028835531</v>
      </c>
      <c r="BK51" s="197">
        <v>0.0398523287492716</v>
      </c>
      <c r="BL51" s="30">
        <v>0</v>
      </c>
      <c r="BM51" s="30">
        <v>0</v>
      </c>
      <c r="BN51" s="38">
        <v>1099220.9849186903</v>
      </c>
      <c r="BO51" s="30">
        <v>5149.502759050426</v>
      </c>
      <c r="BP51" s="30" t="s">
        <v>545</v>
      </c>
      <c r="BQ51" s="30">
        <v>5185.0046458428787</v>
      </c>
      <c r="BR51" s="197">
        <v>0.027239577278466598</v>
      </c>
      <c r="BS51" s="30">
        <v>0</v>
      </c>
      <c r="BT51" s="30">
        <v>1099220.9849186903</v>
      </c>
      <c r="BU51" s="30">
        <v>0</v>
      </c>
      <c r="BV51" s="38">
        <v>1099220.9849186903</v>
      </c>
      <c r="BW51" s="218">
        <v>7526.4</v>
      </c>
      <c r="BX51" s="219">
        <v>1091694.5849186904</v>
      </c>
      <c r="BZ51" s="23">
        <v>8732451</v>
      </c>
      <c r="CB51" s="495">
        <f>BX51*$CB$4</f>
        <v>27292.364622967259</v>
      </c>
    </row>
    <row r="52" spans="1:80">
      <c r="A52" s="23">
        <v>138177</v>
      </c>
      <c r="B52" s="23">
        <v>8734045</v>
      </c>
      <c r="C52" s="23" t="s">
        <v>265</v>
      </c>
      <c r="D52" s="239">
        <v>1361.5</v>
      </c>
      <c r="E52" s="239">
        <v>137.5</v>
      </c>
      <c r="F52" s="239">
        <v>1224</v>
      </c>
      <c r="G52" s="30">
        <v>487811.33935924736</v>
      </c>
      <c r="H52" s="30">
        <v>3701380.2631687247</v>
      </c>
      <c r="I52" s="30">
        <v>2728938.746120112</v>
      </c>
      <c r="J52" s="30">
        <v>10624.938047692691</v>
      </c>
      <c r="K52" s="30">
        <v>151779.01930713546</v>
      </c>
      <c r="L52" s="30">
        <v>17780.508569608173</v>
      </c>
      <c r="M52" s="30">
        <v>392021.93056820362</v>
      </c>
      <c r="N52" s="30">
        <v>2950.1042556530151</v>
      </c>
      <c r="O52" s="30">
        <v>7480.8250226178507</v>
      </c>
      <c r="P52" s="30">
        <v>0</v>
      </c>
      <c r="Q52" s="30">
        <v>0</v>
      </c>
      <c r="R52" s="30">
        <v>0</v>
      </c>
      <c r="S52" s="30">
        <v>0</v>
      </c>
      <c r="T52" s="30">
        <v>74500.102658794756</v>
      </c>
      <c r="U52" s="30">
        <v>105774.20992465268</v>
      </c>
      <c r="V52" s="30">
        <v>7529.6895200600175</v>
      </c>
      <c r="W52" s="30">
        <v>2061.7007019211933</v>
      </c>
      <c r="X52" s="30">
        <v>0</v>
      </c>
      <c r="Y52" s="30">
        <v>0</v>
      </c>
      <c r="Z52" s="30">
        <v>3591.0997196641283</v>
      </c>
      <c r="AA52" s="30">
        <v>17365.097998557914</v>
      </c>
      <c r="AB52" s="30">
        <v>67652.66675265567</v>
      </c>
      <c r="AC52" s="30">
        <v>509791.58776589431</v>
      </c>
      <c r="AD52" s="30">
        <v>0</v>
      </c>
      <c r="AE52" s="30">
        <v>0</v>
      </c>
      <c r="AF52" s="30">
        <v>133861.1470232892</v>
      </c>
      <c r="AG52" s="30">
        <v>0</v>
      </c>
      <c r="AH52" s="30">
        <v>0</v>
      </c>
      <c r="AI52" s="30">
        <v>0</v>
      </c>
      <c r="AJ52" s="30">
        <v>57344</v>
      </c>
      <c r="AK52" s="30">
        <v>0</v>
      </c>
      <c r="AL52" s="30">
        <v>0</v>
      </c>
      <c r="AM52" s="30">
        <v>0</v>
      </c>
      <c r="AN52" s="30">
        <v>0</v>
      </c>
      <c r="AO52" s="30">
        <v>0</v>
      </c>
      <c r="AP52" s="30">
        <v>0</v>
      </c>
      <c r="AQ52" s="30">
        <v>0</v>
      </c>
      <c r="AR52" s="30">
        <v>0</v>
      </c>
      <c r="AS52" s="30">
        <v>6918130.3486480843</v>
      </c>
      <c r="AT52" s="30">
        <v>1370903.4808131114</v>
      </c>
      <c r="AU52" s="30">
        <v>191205.1470232892</v>
      </c>
      <c r="AV52" s="30">
        <v>882380.84916427126</v>
      </c>
      <c r="AW52" s="38">
        <v>8480238.976484485</v>
      </c>
      <c r="AX52" s="30">
        <v>8422894.976484485</v>
      </c>
      <c r="AY52" s="30">
        <v>5379.4444444444443</v>
      </c>
      <c r="AZ52" s="30">
        <v>7324113.611111111</v>
      </c>
      <c r="BA52" s="30">
        <v>0</v>
      </c>
      <c r="BB52" s="30">
        <v>0</v>
      </c>
      <c r="BC52" s="30">
        <v>8480238.976484485</v>
      </c>
      <c r="BD52" s="30">
        <v>617201.58654954215</v>
      </c>
      <c r="BE52" s="30">
        <v>7863037.3899349412</v>
      </c>
      <c r="BF52" s="30">
        <v>7381457.611111111</v>
      </c>
      <c r="BG52" s="30">
        <v>7190252.4640878215</v>
      </c>
      <c r="BH52" s="30">
        <v>8289033.8294611955</v>
      </c>
      <c r="BI52" s="30">
        <v>6088.1629301955163</v>
      </c>
      <c r="BJ52" s="30">
        <v>6021.6073614995821</v>
      </c>
      <c r="BK52" s="197">
        <v>0.011052791173577886</v>
      </c>
      <c r="BL52" s="30">
        <v>0</v>
      </c>
      <c r="BM52" s="30">
        <v>0</v>
      </c>
      <c r="BN52" s="38">
        <v>8480238.976484485</v>
      </c>
      <c r="BO52" s="30">
        <v>6186.4818042486122</v>
      </c>
      <c r="BP52" s="30" t="s">
        <v>545</v>
      </c>
      <c r="BQ52" s="30">
        <v>6228.6000561766323</v>
      </c>
      <c r="BR52" s="197">
        <v>0.012840423463311268</v>
      </c>
      <c r="BS52" s="30">
        <v>0</v>
      </c>
      <c r="BT52" s="30">
        <v>8480238.976484485</v>
      </c>
      <c r="BU52" s="30">
        <v>0</v>
      </c>
      <c r="BV52" s="38">
        <v>8480238.976484485</v>
      </c>
      <c r="BW52" s="218">
        <v>57344</v>
      </c>
      <c r="BX52" s="219">
        <v>8422894.976484485</v>
      </c>
      <c r="BZ52" s="23">
        <v>8734045</v>
      </c>
      <c r="CB52" s="495">
        <f>BX52*$CB$4</f>
        <v>210572.37441211214</v>
      </c>
    </row>
    <row r="53" spans="1:80">
      <c r="A53" s="23">
        <v>136332</v>
      </c>
      <c r="B53" s="23">
        <v>8735203</v>
      </c>
      <c r="C53" s="23" t="s">
        <v>266</v>
      </c>
      <c r="D53" s="239">
        <v>240</v>
      </c>
      <c r="E53" s="239">
        <v>240</v>
      </c>
      <c r="F53" s="239">
        <v>0</v>
      </c>
      <c r="G53" s="30">
        <v>851452.519608868</v>
      </c>
      <c r="H53" s="30">
        <v>0</v>
      </c>
      <c r="I53" s="30">
        <v>0</v>
      </c>
      <c r="J53" s="30">
        <v>9272.6732052591015</v>
      </c>
      <c r="K53" s="30">
        <v>0</v>
      </c>
      <c r="L53" s="30">
        <v>16334.247107008498</v>
      </c>
      <c r="M53" s="30">
        <v>0</v>
      </c>
      <c r="N53" s="30">
        <v>1170.2892914987144</v>
      </c>
      <c r="O53" s="30">
        <v>4257.860882438611</v>
      </c>
      <c r="P53" s="30">
        <v>0</v>
      </c>
      <c r="Q53" s="30">
        <v>0</v>
      </c>
      <c r="R53" s="30">
        <v>0</v>
      </c>
      <c r="S53" s="30">
        <v>0</v>
      </c>
      <c r="T53" s="30">
        <v>0</v>
      </c>
      <c r="U53" s="30">
        <v>0</v>
      </c>
      <c r="V53" s="30">
        <v>0</v>
      </c>
      <c r="W53" s="30">
        <v>0</v>
      </c>
      <c r="X53" s="30">
        <v>0</v>
      </c>
      <c r="Y53" s="30">
        <v>0</v>
      </c>
      <c r="Z53" s="30">
        <v>39778.335356279611</v>
      </c>
      <c r="AA53" s="30">
        <v>0</v>
      </c>
      <c r="AB53" s="30">
        <v>77790.169876116823</v>
      </c>
      <c r="AC53" s="30">
        <v>0</v>
      </c>
      <c r="AD53" s="30">
        <v>0</v>
      </c>
      <c r="AE53" s="30">
        <v>0</v>
      </c>
      <c r="AF53" s="30">
        <v>133861.1470232892</v>
      </c>
      <c r="AG53" s="30">
        <v>0</v>
      </c>
      <c r="AH53" s="30">
        <v>0</v>
      </c>
      <c r="AI53" s="30">
        <v>0</v>
      </c>
      <c r="AJ53" s="30">
        <v>5632</v>
      </c>
      <c r="AK53" s="30">
        <v>0</v>
      </c>
      <c r="AL53" s="30">
        <v>0</v>
      </c>
      <c r="AM53" s="30">
        <v>0</v>
      </c>
      <c r="AN53" s="30">
        <v>0</v>
      </c>
      <c r="AO53" s="30">
        <v>0</v>
      </c>
      <c r="AP53" s="30">
        <v>0</v>
      </c>
      <c r="AQ53" s="30">
        <v>0</v>
      </c>
      <c r="AR53" s="30">
        <v>0</v>
      </c>
      <c r="AS53" s="30">
        <v>851452.519608868</v>
      </c>
      <c r="AT53" s="30">
        <v>148603.57571860135</v>
      </c>
      <c r="AU53" s="30">
        <v>139493.1470232892</v>
      </c>
      <c r="AV53" s="30">
        <v>92724.53228246441</v>
      </c>
      <c r="AW53" s="38">
        <v>1139549.2423507585</v>
      </c>
      <c r="AX53" s="30">
        <v>1133917.2423507585</v>
      </c>
      <c r="AY53" s="30">
        <v>4610</v>
      </c>
      <c r="AZ53" s="30">
        <v>1106400</v>
      </c>
      <c r="BA53" s="30">
        <v>0</v>
      </c>
      <c r="BB53" s="30">
        <v>0</v>
      </c>
      <c r="BC53" s="30">
        <v>1139549.2423507585</v>
      </c>
      <c r="BD53" s="30">
        <v>1139549.2423507585</v>
      </c>
      <c r="BE53" s="30">
        <v>0</v>
      </c>
      <c r="BF53" s="30">
        <v>1112032</v>
      </c>
      <c r="BG53" s="30">
        <v>972538.85297671077</v>
      </c>
      <c r="BH53" s="30">
        <v>1000056.0953274693</v>
      </c>
      <c r="BI53" s="30">
        <v>4166.9003971977891</v>
      </c>
      <c r="BJ53" s="30">
        <v>4145.2000485587287</v>
      </c>
      <c r="BK53" s="197">
        <v>0.005235054613734632</v>
      </c>
      <c r="BL53" s="30">
        <v>0</v>
      </c>
      <c r="BM53" s="30">
        <v>0</v>
      </c>
      <c r="BN53" s="38">
        <v>1139549.2423507585</v>
      </c>
      <c r="BO53" s="30">
        <v>4724.6551764614942</v>
      </c>
      <c r="BP53" s="30" t="s">
        <v>545</v>
      </c>
      <c r="BQ53" s="30">
        <v>4748.12184312816</v>
      </c>
      <c r="BR53" s="197">
        <v>0.014035964740754858</v>
      </c>
      <c r="BS53" s="30">
        <v>0</v>
      </c>
      <c r="BT53" s="30">
        <v>1139549.2423507585</v>
      </c>
      <c r="BU53" s="30">
        <v>0</v>
      </c>
      <c r="BV53" s="38">
        <v>1139549.2423507585</v>
      </c>
      <c r="BW53" s="218">
        <v>5632</v>
      </c>
      <c r="BX53" s="219">
        <v>1133917.2423507585</v>
      </c>
      <c r="BZ53" s="23">
        <v>8735203</v>
      </c>
      <c r="CB53" s="495">
        <f>BX53*$CB$4</f>
        <v>28347.931058768965</v>
      </c>
    </row>
    <row r="54" spans="1:80">
      <c r="A54" s="23">
        <v>136339</v>
      </c>
      <c r="B54" s="23">
        <v>8735204</v>
      </c>
      <c r="C54" s="23" t="s">
        <v>267</v>
      </c>
      <c r="D54" s="239">
        <v>406</v>
      </c>
      <c r="E54" s="239">
        <v>406</v>
      </c>
      <c r="F54" s="239">
        <v>0</v>
      </c>
      <c r="G54" s="30">
        <v>1440373.8456716684</v>
      </c>
      <c r="H54" s="30">
        <v>0</v>
      </c>
      <c r="I54" s="30">
        <v>0</v>
      </c>
      <c r="J54" s="30">
        <v>30746.232206911653</v>
      </c>
      <c r="K54" s="30">
        <v>0</v>
      </c>
      <c r="L54" s="30">
        <v>53903.015453128115</v>
      </c>
      <c r="M54" s="30">
        <v>0</v>
      </c>
      <c r="N54" s="30">
        <v>2574.6364412971757</v>
      </c>
      <c r="O54" s="30">
        <v>13057.440039478357</v>
      </c>
      <c r="P54" s="30">
        <v>0</v>
      </c>
      <c r="Q54" s="30">
        <v>0</v>
      </c>
      <c r="R54" s="30">
        <v>0</v>
      </c>
      <c r="S54" s="30">
        <v>0</v>
      </c>
      <c r="T54" s="30">
        <v>0</v>
      </c>
      <c r="U54" s="30">
        <v>0</v>
      </c>
      <c r="V54" s="30">
        <v>0</v>
      </c>
      <c r="W54" s="30">
        <v>0</v>
      </c>
      <c r="X54" s="30">
        <v>0</v>
      </c>
      <c r="Y54" s="30">
        <v>0</v>
      </c>
      <c r="Z54" s="30">
        <v>16453.765988279294</v>
      </c>
      <c r="AA54" s="30">
        <v>0</v>
      </c>
      <c r="AB54" s="30">
        <v>122158.78788621571</v>
      </c>
      <c r="AC54" s="30">
        <v>0</v>
      </c>
      <c r="AD54" s="30">
        <v>0</v>
      </c>
      <c r="AE54" s="30">
        <v>0</v>
      </c>
      <c r="AF54" s="30">
        <v>133861.1470232892</v>
      </c>
      <c r="AG54" s="30">
        <v>0</v>
      </c>
      <c r="AH54" s="30">
        <v>0</v>
      </c>
      <c r="AI54" s="30">
        <v>0</v>
      </c>
      <c r="AJ54" s="30">
        <v>7219.2</v>
      </c>
      <c r="AK54" s="30">
        <v>0</v>
      </c>
      <c r="AL54" s="30">
        <v>0</v>
      </c>
      <c r="AM54" s="30">
        <v>0</v>
      </c>
      <c r="AN54" s="30">
        <v>0</v>
      </c>
      <c r="AO54" s="30">
        <v>0</v>
      </c>
      <c r="AP54" s="30">
        <v>0</v>
      </c>
      <c r="AQ54" s="30">
        <v>0</v>
      </c>
      <c r="AR54" s="30">
        <v>0</v>
      </c>
      <c r="AS54" s="30">
        <v>1440373.8456716684</v>
      </c>
      <c r="AT54" s="30">
        <v>238893.8780153103</v>
      </c>
      <c r="AU54" s="30">
        <v>141080.34702328921</v>
      </c>
      <c r="AV54" s="30">
        <v>161582.86741568279</v>
      </c>
      <c r="AW54" s="38">
        <v>1820348.0707102679</v>
      </c>
      <c r="AX54" s="30">
        <v>1813128.8707102679</v>
      </c>
      <c r="AY54" s="30">
        <v>4610</v>
      </c>
      <c r="AZ54" s="30">
        <v>1871660</v>
      </c>
      <c r="BA54" s="30">
        <v>58531.129289732082</v>
      </c>
      <c r="BB54" s="30">
        <v>0</v>
      </c>
      <c r="BC54" s="30">
        <v>1878879.2</v>
      </c>
      <c r="BD54" s="30">
        <v>1878879.1999999997</v>
      </c>
      <c r="BE54" s="30">
        <v>0</v>
      </c>
      <c r="BF54" s="30">
        <v>1878879.2</v>
      </c>
      <c r="BG54" s="30">
        <v>1737798.8529767108</v>
      </c>
      <c r="BH54" s="30">
        <v>1737798.8529767108</v>
      </c>
      <c r="BI54" s="30">
        <v>4280.2927413219477</v>
      </c>
      <c r="BJ54" s="30">
        <v>4255.6788257459148</v>
      </c>
      <c r="BK54" s="197">
        <v>0.0057837812917469669</v>
      </c>
      <c r="BL54" s="30">
        <v>0</v>
      </c>
      <c r="BM54" s="30">
        <v>0</v>
      </c>
      <c r="BN54" s="38">
        <v>1878879.2</v>
      </c>
      <c r="BO54" s="30">
        <v>4610</v>
      </c>
      <c r="BP54" s="30" t="s">
        <v>545</v>
      </c>
      <c r="BQ54" s="30">
        <v>4627.7812807881774</v>
      </c>
      <c r="BR54" s="197">
        <v>0.011129143961779331</v>
      </c>
      <c r="BS54" s="30">
        <v>0</v>
      </c>
      <c r="BT54" s="30">
        <v>1878879.2</v>
      </c>
      <c r="BU54" s="30">
        <v>0</v>
      </c>
      <c r="BV54" s="38">
        <v>1878879.2</v>
      </c>
      <c r="BW54" s="218">
        <v>7219.2</v>
      </c>
      <c r="BX54" s="219">
        <v>1871660</v>
      </c>
      <c r="BZ54" s="23">
        <v>8735204</v>
      </c>
      <c r="CB54" s="495">
        <f>BX54*$CB$4</f>
        <v>46791.5</v>
      </c>
    </row>
    <row r="55" spans="1:80">
      <c r="A55" s="23">
        <v>144054</v>
      </c>
      <c r="B55" s="23">
        <v>8732057</v>
      </c>
      <c r="C55" s="23" t="s">
        <v>268</v>
      </c>
      <c r="D55" s="239">
        <v>204</v>
      </c>
      <c r="E55" s="239">
        <v>204</v>
      </c>
      <c r="F55" s="239">
        <v>0</v>
      </c>
      <c r="G55" s="30">
        <v>723734.64166753786</v>
      </c>
      <c r="H55" s="30">
        <v>0</v>
      </c>
      <c r="I55" s="30">
        <v>0</v>
      </c>
      <c r="J55" s="30">
        <v>10736.779500826326</v>
      </c>
      <c r="K55" s="30">
        <v>0</v>
      </c>
      <c r="L55" s="30">
        <v>17967.671817709357</v>
      </c>
      <c r="M55" s="30">
        <v>0</v>
      </c>
      <c r="N55" s="30">
        <v>1872.4628663979461</v>
      </c>
      <c r="O55" s="30">
        <v>283.85739216257429</v>
      </c>
      <c r="P55" s="30">
        <v>0</v>
      </c>
      <c r="Q55" s="30">
        <v>0</v>
      </c>
      <c r="R55" s="30">
        <v>0</v>
      </c>
      <c r="S55" s="30">
        <v>0</v>
      </c>
      <c r="T55" s="30">
        <v>0</v>
      </c>
      <c r="U55" s="30">
        <v>0</v>
      </c>
      <c r="V55" s="30">
        <v>0</v>
      </c>
      <c r="W55" s="30">
        <v>0</v>
      </c>
      <c r="X55" s="30">
        <v>0</v>
      </c>
      <c r="Y55" s="30">
        <v>0</v>
      </c>
      <c r="Z55" s="30">
        <v>9008.1311727738812</v>
      </c>
      <c r="AA55" s="30">
        <v>0</v>
      </c>
      <c r="AB55" s="30">
        <v>51202.695014575387</v>
      </c>
      <c r="AC55" s="30">
        <v>0</v>
      </c>
      <c r="AD55" s="30">
        <v>0</v>
      </c>
      <c r="AE55" s="30">
        <v>0</v>
      </c>
      <c r="AF55" s="30">
        <v>133861.1470232892</v>
      </c>
      <c r="AG55" s="30">
        <v>0</v>
      </c>
      <c r="AH55" s="30">
        <v>0</v>
      </c>
      <c r="AI55" s="30">
        <v>0</v>
      </c>
      <c r="AJ55" s="30">
        <v>6400</v>
      </c>
      <c r="AK55" s="30">
        <v>0</v>
      </c>
      <c r="AL55" s="30">
        <v>0</v>
      </c>
      <c r="AM55" s="30">
        <v>0</v>
      </c>
      <c r="AN55" s="30">
        <v>0</v>
      </c>
      <c r="AO55" s="30">
        <v>0</v>
      </c>
      <c r="AP55" s="30">
        <v>0</v>
      </c>
      <c r="AQ55" s="30">
        <v>0</v>
      </c>
      <c r="AR55" s="30">
        <v>0</v>
      </c>
      <c r="AS55" s="30">
        <v>723734.64166753786</v>
      </c>
      <c r="AT55" s="30">
        <v>91071.597764445469</v>
      </c>
      <c r="AU55" s="30">
        <v>140261.1470232892</v>
      </c>
      <c r="AV55" s="30">
        <v>70952.976582385134</v>
      </c>
      <c r="AW55" s="38">
        <v>955067.38645527256</v>
      </c>
      <c r="AX55" s="30">
        <v>948667.38645527256</v>
      </c>
      <c r="AY55" s="30">
        <v>4610</v>
      </c>
      <c r="AZ55" s="30">
        <v>940440</v>
      </c>
      <c r="BA55" s="30">
        <v>0</v>
      </c>
      <c r="BB55" s="30">
        <v>0</v>
      </c>
      <c r="BC55" s="30">
        <v>955067.38645527256</v>
      </c>
      <c r="BD55" s="30">
        <v>955067.38645527256</v>
      </c>
      <c r="BE55" s="30">
        <v>0</v>
      </c>
      <c r="BF55" s="30">
        <v>946840</v>
      </c>
      <c r="BG55" s="30">
        <v>806578.85297671077</v>
      </c>
      <c r="BH55" s="30">
        <v>814806.23943198333</v>
      </c>
      <c r="BI55" s="30">
        <v>3994.1482325097222</v>
      </c>
      <c r="BJ55" s="30">
        <v>3880.4404029727357</v>
      </c>
      <c r="BK55" s="197">
        <v>0.029302815590178118</v>
      </c>
      <c r="BL55" s="30">
        <v>0</v>
      </c>
      <c r="BM55" s="30">
        <v>0</v>
      </c>
      <c r="BN55" s="38">
        <v>955067.38645527256</v>
      </c>
      <c r="BO55" s="30">
        <v>4650.33032576114</v>
      </c>
      <c r="BP55" s="30" t="s">
        <v>545</v>
      </c>
      <c r="BQ55" s="30">
        <v>4681.7028747807481</v>
      </c>
      <c r="BR55" s="197">
        <v>0.018461561073799704</v>
      </c>
      <c r="BS55" s="30">
        <v>0</v>
      </c>
      <c r="BT55" s="30">
        <v>955067.38645527256</v>
      </c>
      <c r="BU55" s="30">
        <v>0</v>
      </c>
      <c r="BV55" s="38">
        <v>955067.38645527256</v>
      </c>
      <c r="BW55" s="218">
        <v>6400</v>
      </c>
      <c r="BX55" s="219">
        <v>948667.38645527256</v>
      </c>
      <c r="BZ55" s="23">
        <v>8732057</v>
      </c>
      <c r="CB55" s="495">
        <f>BX55*$CB$4</f>
        <v>23716.684661381816</v>
      </c>
    </row>
    <row r="56" spans="1:80">
      <c r="A56" s="23">
        <v>144947</v>
      </c>
      <c r="B56" s="23">
        <v>8732052</v>
      </c>
      <c r="C56" s="23" t="s">
        <v>269</v>
      </c>
      <c r="D56" s="239">
        <v>163</v>
      </c>
      <c r="E56" s="239">
        <v>163</v>
      </c>
      <c r="F56" s="239">
        <v>0</v>
      </c>
      <c r="G56" s="30">
        <v>578278.16956768953</v>
      </c>
      <c r="H56" s="30">
        <v>0</v>
      </c>
      <c r="I56" s="30">
        <v>0</v>
      </c>
      <c r="J56" s="30">
        <v>11224.814932682093</v>
      </c>
      <c r="K56" s="30">
        <v>0</v>
      </c>
      <c r="L56" s="30">
        <v>19601.096528410202</v>
      </c>
      <c r="M56" s="30">
        <v>0</v>
      </c>
      <c r="N56" s="30">
        <v>1177.5132994709306</v>
      </c>
      <c r="O56" s="30">
        <v>0</v>
      </c>
      <c r="P56" s="30">
        <v>0</v>
      </c>
      <c r="Q56" s="30">
        <v>0</v>
      </c>
      <c r="R56" s="30">
        <v>0</v>
      </c>
      <c r="S56" s="30">
        <v>0</v>
      </c>
      <c r="T56" s="30">
        <v>0</v>
      </c>
      <c r="U56" s="30">
        <v>0</v>
      </c>
      <c r="V56" s="30">
        <v>0</v>
      </c>
      <c r="W56" s="30">
        <v>0</v>
      </c>
      <c r="X56" s="30">
        <v>0</v>
      </c>
      <c r="Y56" s="30">
        <v>0</v>
      </c>
      <c r="Z56" s="30">
        <v>2112.891693347844</v>
      </c>
      <c r="AA56" s="30">
        <v>0</v>
      </c>
      <c r="AB56" s="30">
        <v>58705.808484411747</v>
      </c>
      <c r="AC56" s="30">
        <v>0</v>
      </c>
      <c r="AD56" s="30">
        <v>210.35323103659113</v>
      </c>
      <c r="AE56" s="30">
        <v>0</v>
      </c>
      <c r="AF56" s="30">
        <v>133861.1470232892</v>
      </c>
      <c r="AG56" s="30">
        <v>0</v>
      </c>
      <c r="AH56" s="30">
        <v>0</v>
      </c>
      <c r="AI56" s="30">
        <v>0</v>
      </c>
      <c r="AJ56" s="30">
        <v>6707.2</v>
      </c>
      <c r="AK56" s="30">
        <v>0</v>
      </c>
      <c r="AL56" s="30">
        <v>0</v>
      </c>
      <c r="AM56" s="30">
        <v>0</v>
      </c>
      <c r="AN56" s="30">
        <v>0</v>
      </c>
      <c r="AO56" s="30">
        <v>0</v>
      </c>
      <c r="AP56" s="30">
        <v>0</v>
      </c>
      <c r="AQ56" s="30">
        <v>0</v>
      </c>
      <c r="AR56" s="30">
        <v>0</v>
      </c>
      <c r="AS56" s="30">
        <v>578278.16956768953</v>
      </c>
      <c r="AT56" s="30">
        <v>93032.4781693594</v>
      </c>
      <c r="AU56" s="30">
        <v>140568.34702328921</v>
      </c>
      <c r="AV56" s="30">
        <v>65080.030112759079</v>
      </c>
      <c r="AW56" s="38">
        <v>811878.9947603381</v>
      </c>
      <c r="AX56" s="30">
        <v>805171.79476033815</v>
      </c>
      <c r="AY56" s="30">
        <v>4610</v>
      </c>
      <c r="AZ56" s="30">
        <v>751430</v>
      </c>
      <c r="BA56" s="30">
        <v>0</v>
      </c>
      <c r="BB56" s="30">
        <v>0</v>
      </c>
      <c r="BC56" s="30">
        <v>811878.9947603381</v>
      </c>
      <c r="BD56" s="30">
        <v>811878.9947603381</v>
      </c>
      <c r="BE56" s="30">
        <v>0</v>
      </c>
      <c r="BF56" s="30">
        <v>758137.2</v>
      </c>
      <c r="BG56" s="30">
        <v>617568.85297671077</v>
      </c>
      <c r="BH56" s="30">
        <v>671310.64773704892</v>
      </c>
      <c r="BI56" s="30">
        <v>4118.4702315156374</v>
      </c>
      <c r="BJ56" s="30">
        <v>4105.1471165229059</v>
      </c>
      <c r="BK56" s="197">
        <v>0.0032454659028191544</v>
      </c>
      <c r="BL56" s="30">
        <v>0.0017545340971808457</v>
      </c>
      <c r="BM56" s="30">
        <v>1174.0271561509403</v>
      </c>
      <c r="BN56" s="38">
        <v>813053.021916489</v>
      </c>
      <c r="BO56" s="30">
        <v>4946.9068829232456</v>
      </c>
      <c r="BP56" s="30" t="s">
        <v>545</v>
      </c>
      <c r="BQ56" s="30">
        <v>4988.0553491809142</v>
      </c>
      <c r="BR56" s="197">
        <v>0.0043975985339208545</v>
      </c>
      <c r="BS56" s="30">
        <v>0</v>
      </c>
      <c r="BT56" s="30">
        <v>813053.021916489</v>
      </c>
      <c r="BU56" s="30">
        <v>0</v>
      </c>
      <c r="BV56" s="38">
        <v>813053.021916489</v>
      </c>
      <c r="BW56" s="218">
        <v>6707.2</v>
      </c>
      <c r="BX56" s="219">
        <v>806345.821916489</v>
      </c>
      <c r="BZ56" s="23">
        <v>8732052</v>
      </c>
      <c r="CB56" s="495">
        <f>BX56*$CB$4</f>
        <v>20158.645547912227</v>
      </c>
    </row>
    <row r="57" spans="1:80">
      <c r="A57" s="23">
        <v>110787</v>
      </c>
      <c r="B57" s="23">
        <v>8733012</v>
      </c>
      <c r="C57" s="23" t="s">
        <v>270</v>
      </c>
      <c r="D57" s="239">
        <v>69</v>
      </c>
      <c r="E57" s="239">
        <v>69</v>
      </c>
      <c r="F57" s="239">
        <v>0</v>
      </c>
      <c r="G57" s="30">
        <v>244792.59938754959</v>
      </c>
      <c r="H57" s="30">
        <v>0</v>
      </c>
      <c r="I57" s="30">
        <v>0</v>
      </c>
      <c r="J57" s="30">
        <v>7320.5314778361253</v>
      </c>
      <c r="K57" s="30">
        <v>0</v>
      </c>
      <c r="L57" s="30">
        <v>12250.685330256372</v>
      </c>
      <c r="M57" s="30">
        <v>0</v>
      </c>
      <c r="N57" s="30">
        <v>0</v>
      </c>
      <c r="O57" s="30">
        <v>0</v>
      </c>
      <c r="P57" s="30">
        <v>0</v>
      </c>
      <c r="Q57" s="30">
        <v>0</v>
      </c>
      <c r="R57" s="30">
        <v>0</v>
      </c>
      <c r="S57" s="30">
        <v>0</v>
      </c>
      <c r="T57" s="30">
        <v>0</v>
      </c>
      <c r="U57" s="30">
        <v>0</v>
      </c>
      <c r="V57" s="30">
        <v>0</v>
      </c>
      <c r="W57" s="30">
        <v>0</v>
      </c>
      <c r="X57" s="30">
        <v>0</v>
      </c>
      <c r="Y57" s="30">
        <v>0</v>
      </c>
      <c r="Z57" s="30">
        <v>8109.356094223368</v>
      </c>
      <c r="AA57" s="30">
        <v>0</v>
      </c>
      <c r="AB57" s="30">
        <v>28320.455208410145</v>
      </c>
      <c r="AC57" s="30">
        <v>0</v>
      </c>
      <c r="AD57" s="30">
        <v>0</v>
      </c>
      <c r="AE57" s="30">
        <v>0</v>
      </c>
      <c r="AF57" s="30">
        <v>133861.1470232892</v>
      </c>
      <c r="AG57" s="30">
        <v>56871.067671352772</v>
      </c>
      <c r="AH57" s="30">
        <v>0</v>
      </c>
      <c r="AI57" s="30">
        <v>0</v>
      </c>
      <c r="AJ57" s="30">
        <v>12649.65</v>
      </c>
      <c r="AK57" s="30">
        <v>0</v>
      </c>
      <c r="AL57" s="30">
        <v>0</v>
      </c>
      <c r="AM57" s="30">
        <v>0</v>
      </c>
      <c r="AN57" s="30">
        <v>0</v>
      </c>
      <c r="AO57" s="30">
        <v>0</v>
      </c>
      <c r="AP57" s="30">
        <v>0</v>
      </c>
      <c r="AQ57" s="30">
        <v>0</v>
      </c>
      <c r="AR57" s="30">
        <v>0</v>
      </c>
      <c r="AS57" s="30">
        <v>244792.59938754959</v>
      </c>
      <c r="AT57" s="30">
        <v>56001.028110726009</v>
      </c>
      <c r="AU57" s="30">
        <v>203381.86469464196</v>
      </c>
      <c r="AV57" s="30">
        <v>29388.882487846789</v>
      </c>
      <c r="AW57" s="38">
        <v>504175.49219291756</v>
      </c>
      <c r="AX57" s="30">
        <v>491525.84219291754</v>
      </c>
      <c r="AY57" s="30">
        <v>4610</v>
      </c>
      <c r="AZ57" s="30">
        <v>318090</v>
      </c>
      <c r="BA57" s="30">
        <v>0</v>
      </c>
      <c r="BB57" s="30">
        <v>0</v>
      </c>
      <c r="BC57" s="30">
        <v>504175.49219291756</v>
      </c>
      <c r="BD57" s="30">
        <v>504175.49219291762</v>
      </c>
      <c r="BE57" s="30">
        <v>0</v>
      </c>
      <c r="BF57" s="30">
        <v>330739.65</v>
      </c>
      <c r="BG57" s="30">
        <v>127357.78530535806</v>
      </c>
      <c r="BH57" s="30">
        <v>300793.6274982756</v>
      </c>
      <c r="BI57" s="30">
        <v>4359.3279347576172</v>
      </c>
      <c r="BJ57" s="30">
        <v>4197.67564070872</v>
      </c>
      <c r="BK57" s="197">
        <v>0.038509953575547075</v>
      </c>
      <c r="BL57" s="30">
        <v>0</v>
      </c>
      <c r="BM57" s="30">
        <v>0</v>
      </c>
      <c r="BN57" s="38">
        <v>504175.49219291756</v>
      </c>
      <c r="BO57" s="30">
        <v>7123.5629303321384</v>
      </c>
      <c r="BP57" s="30" t="s">
        <v>545</v>
      </c>
      <c r="BQ57" s="30">
        <v>7306.8911912017038</v>
      </c>
      <c r="BR57" s="197">
        <v>-0.0022858779408601038</v>
      </c>
      <c r="BS57" s="30">
        <v>-635.55</v>
      </c>
      <c r="BT57" s="30">
        <v>503539.94219291757</v>
      </c>
      <c r="BU57" s="30">
        <v>-690</v>
      </c>
      <c r="BV57" s="38">
        <v>502849.94219291757</v>
      </c>
      <c r="BW57" s="218">
        <v>11227.5</v>
      </c>
      <c r="BX57" s="219">
        <v>491622.44219291757</v>
      </c>
      <c r="BZ57" s="23">
        <v>8733012</v>
      </c>
      <c r="CB57" s="495">
        <f>BX57*$CB$4</f>
        <v>12290.56105482294</v>
      </c>
    </row>
    <row r="58" spans="1:80">
      <c r="A58" s="23">
        <v>110798</v>
      </c>
      <c r="B58" s="23">
        <v>8733041</v>
      </c>
      <c r="C58" s="23" t="s">
        <v>271</v>
      </c>
      <c r="D58" s="239">
        <v>168</v>
      </c>
      <c r="E58" s="239">
        <v>168</v>
      </c>
      <c r="F58" s="239">
        <v>0</v>
      </c>
      <c r="G58" s="30">
        <v>596016.76372620766</v>
      </c>
      <c r="H58" s="30">
        <v>0</v>
      </c>
      <c r="I58" s="30">
        <v>0</v>
      </c>
      <c r="J58" s="30">
        <v>10736.779500826326</v>
      </c>
      <c r="K58" s="30">
        <v>0</v>
      </c>
      <c r="L58" s="30">
        <v>17967.671817709357</v>
      </c>
      <c r="M58" s="30">
        <v>0</v>
      </c>
      <c r="N58" s="30">
        <v>0</v>
      </c>
      <c r="O58" s="30">
        <v>0</v>
      </c>
      <c r="P58" s="30">
        <v>0</v>
      </c>
      <c r="Q58" s="30">
        <v>0</v>
      </c>
      <c r="R58" s="30">
        <v>0</v>
      </c>
      <c r="S58" s="30">
        <v>0</v>
      </c>
      <c r="T58" s="30">
        <v>0</v>
      </c>
      <c r="U58" s="30">
        <v>0</v>
      </c>
      <c r="V58" s="30">
        <v>0</v>
      </c>
      <c r="W58" s="30">
        <v>0</v>
      </c>
      <c r="X58" s="30">
        <v>0</v>
      </c>
      <c r="Y58" s="30">
        <v>0</v>
      </c>
      <c r="Z58" s="30">
        <v>8613.3808529247326</v>
      </c>
      <c r="AA58" s="30">
        <v>0</v>
      </c>
      <c r="AB58" s="30">
        <v>70913.057941372725</v>
      </c>
      <c r="AC58" s="30">
        <v>0</v>
      </c>
      <c r="AD58" s="30">
        <v>0</v>
      </c>
      <c r="AE58" s="30">
        <v>0</v>
      </c>
      <c r="AF58" s="30">
        <v>133861.1470232892</v>
      </c>
      <c r="AG58" s="30">
        <v>0</v>
      </c>
      <c r="AH58" s="30">
        <v>0</v>
      </c>
      <c r="AI58" s="30">
        <v>0</v>
      </c>
      <c r="AJ58" s="30">
        <v>3617.75</v>
      </c>
      <c r="AK58" s="30">
        <v>0</v>
      </c>
      <c r="AL58" s="30">
        <v>0</v>
      </c>
      <c r="AM58" s="30">
        <v>0</v>
      </c>
      <c r="AN58" s="30">
        <v>0</v>
      </c>
      <c r="AO58" s="30">
        <v>0</v>
      </c>
      <c r="AP58" s="30">
        <v>0</v>
      </c>
      <c r="AQ58" s="30">
        <v>0</v>
      </c>
      <c r="AR58" s="30">
        <v>0</v>
      </c>
      <c r="AS58" s="30">
        <v>596016.76372620766</v>
      </c>
      <c r="AT58" s="30">
        <v>108230.89011283315</v>
      </c>
      <c r="AU58" s="30">
        <v>137478.8970232892</v>
      </c>
      <c r="AV58" s="30">
        <v>70542.32702904375</v>
      </c>
      <c r="AW58" s="38">
        <v>841726.55086233</v>
      </c>
      <c r="AX58" s="30">
        <v>838108.80086233</v>
      </c>
      <c r="AY58" s="30">
        <v>4610</v>
      </c>
      <c r="AZ58" s="30">
        <v>774480</v>
      </c>
      <c r="BA58" s="30">
        <v>0</v>
      </c>
      <c r="BB58" s="30">
        <v>0</v>
      </c>
      <c r="BC58" s="30">
        <v>841726.55086233</v>
      </c>
      <c r="BD58" s="30">
        <v>841726.55086233013</v>
      </c>
      <c r="BE58" s="30">
        <v>0</v>
      </c>
      <c r="BF58" s="30">
        <v>778097.75</v>
      </c>
      <c r="BG58" s="30">
        <v>640618.85297671077</v>
      </c>
      <c r="BH58" s="30">
        <v>704247.65383904078</v>
      </c>
      <c r="BI58" s="30">
        <v>4191.9503204704806</v>
      </c>
      <c r="BJ58" s="30">
        <v>4124.509148490115</v>
      </c>
      <c r="BK58" s="197">
        <v>0.016351320739597407</v>
      </c>
      <c r="BL58" s="30">
        <v>0</v>
      </c>
      <c r="BM58" s="30">
        <v>0</v>
      </c>
      <c r="BN58" s="38">
        <v>841726.55086233</v>
      </c>
      <c r="BO58" s="30">
        <v>4988.7428622757743</v>
      </c>
      <c r="BP58" s="30" t="s">
        <v>545</v>
      </c>
      <c r="BQ58" s="30">
        <v>5010.2770884662505</v>
      </c>
      <c r="BR58" s="197">
        <v>0.012268973500997316</v>
      </c>
      <c r="BS58" s="30">
        <v>-1479.8999999999999</v>
      </c>
      <c r="BT58" s="30">
        <v>840246.65086233</v>
      </c>
      <c r="BU58" s="30">
        <v>-1680</v>
      </c>
      <c r="BV58" s="38">
        <v>838566.65086233</v>
      </c>
      <c r="BW58" s="218">
        <v>20833.25</v>
      </c>
      <c r="BX58" s="219">
        <v>817733.40086233</v>
      </c>
      <c r="BZ58" s="23">
        <v>8733041</v>
      </c>
      <c r="CB58" s="495">
        <f>BX58*$CB$4</f>
        <v>20443.33502155825</v>
      </c>
    </row>
    <row r="59" spans="1:80">
      <c r="A59" s="23">
        <v>145401</v>
      </c>
      <c r="B59" s="23">
        <v>8732061</v>
      </c>
      <c r="C59" s="23" t="s">
        <v>272</v>
      </c>
      <c r="D59" s="239">
        <v>106</v>
      </c>
      <c r="E59" s="239">
        <v>106</v>
      </c>
      <c r="F59" s="239">
        <v>0</v>
      </c>
      <c r="G59" s="30">
        <v>376058.19616058341</v>
      </c>
      <c r="H59" s="30">
        <v>0</v>
      </c>
      <c r="I59" s="30">
        <v>0</v>
      </c>
      <c r="J59" s="30">
        <v>10248.744068970587</v>
      </c>
      <c r="K59" s="30">
        <v>0</v>
      </c>
      <c r="L59" s="30">
        <v>17150.959462358944</v>
      </c>
      <c r="M59" s="30">
        <v>0</v>
      </c>
      <c r="N59" s="30">
        <v>0</v>
      </c>
      <c r="O59" s="30">
        <v>283.85739216257394</v>
      </c>
      <c r="P59" s="30">
        <v>0</v>
      </c>
      <c r="Q59" s="30">
        <v>0</v>
      </c>
      <c r="R59" s="30">
        <v>0</v>
      </c>
      <c r="S59" s="30">
        <v>0</v>
      </c>
      <c r="T59" s="30">
        <v>0</v>
      </c>
      <c r="U59" s="30">
        <v>0</v>
      </c>
      <c r="V59" s="30">
        <v>0</v>
      </c>
      <c r="W59" s="30">
        <v>0</v>
      </c>
      <c r="X59" s="30">
        <v>0</v>
      </c>
      <c r="Y59" s="30">
        <v>0</v>
      </c>
      <c r="Z59" s="30">
        <v>3460.514275312712</v>
      </c>
      <c r="AA59" s="30">
        <v>0</v>
      </c>
      <c r="AB59" s="30">
        <v>32986.192603910109</v>
      </c>
      <c r="AC59" s="30">
        <v>0</v>
      </c>
      <c r="AD59" s="30">
        <v>0</v>
      </c>
      <c r="AE59" s="30">
        <v>0</v>
      </c>
      <c r="AF59" s="30">
        <v>133861.1470232892</v>
      </c>
      <c r="AG59" s="30">
        <v>8231.1189464792988</v>
      </c>
      <c r="AH59" s="30">
        <v>0</v>
      </c>
      <c r="AI59" s="30">
        <v>0</v>
      </c>
      <c r="AJ59" s="30">
        <v>2380.8</v>
      </c>
      <c r="AK59" s="30">
        <v>0</v>
      </c>
      <c r="AL59" s="30">
        <v>0</v>
      </c>
      <c r="AM59" s="30">
        <v>0</v>
      </c>
      <c r="AN59" s="30">
        <v>0</v>
      </c>
      <c r="AO59" s="30">
        <v>0</v>
      </c>
      <c r="AP59" s="30">
        <v>0</v>
      </c>
      <c r="AQ59" s="30">
        <v>0</v>
      </c>
      <c r="AR59" s="30">
        <v>0</v>
      </c>
      <c r="AS59" s="30">
        <v>376058.19616058341</v>
      </c>
      <c r="AT59" s="30">
        <v>64130.267802714923</v>
      </c>
      <c r="AU59" s="30">
        <v>144473.0659697685</v>
      </c>
      <c r="AV59" s="30">
        <v>40360.141838649433</v>
      </c>
      <c r="AW59" s="38">
        <v>584661.52993306681</v>
      </c>
      <c r="AX59" s="30">
        <v>582280.72993306676</v>
      </c>
      <c r="AY59" s="30">
        <v>4610</v>
      </c>
      <c r="AZ59" s="30">
        <v>488660</v>
      </c>
      <c r="BA59" s="30">
        <v>0</v>
      </c>
      <c r="BB59" s="30">
        <v>0</v>
      </c>
      <c r="BC59" s="30">
        <v>584661.52993306681</v>
      </c>
      <c r="BD59" s="30">
        <v>584661.52993306681</v>
      </c>
      <c r="BE59" s="30">
        <v>0</v>
      </c>
      <c r="BF59" s="30">
        <v>491040.8</v>
      </c>
      <c r="BG59" s="30">
        <v>346567.73403023148</v>
      </c>
      <c r="BH59" s="30">
        <v>440188.4639632983</v>
      </c>
      <c r="BI59" s="30">
        <v>4152.7213581443239</v>
      </c>
      <c r="BJ59" s="30">
        <v>4142.0207159399115</v>
      </c>
      <c r="BK59" s="197">
        <v>0.0025834352211790328</v>
      </c>
      <c r="BL59" s="30">
        <v>0.0024165647788209673</v>
      </c>
      <c r="BM59" s="30">
        <v>1061.0029057804429</v>
      </c>
      <c r="BN59" s="38">
        <v>585722.53283884726</v>
      </c>
      <c r="BO59" s="30">
        <v>5503.223894706106</v>
      </c>
      <c r="BP59" s="30" t="s">
        <v>545</v>
      </c>
      <c r="BQ59" s="30">
        <v>5525.6842720645964</v>
      </c>
      <c r="BR59" s="197">
        <v>-0.021889995756176894</v>
      </c>
      <c r="BS59" s="30">
        <v>0</v>
      </c>
      <c r="BT59" s="30">
        <v>585722.53283884726</v>
      </c>
      <c r="BU59" s="30">
        <v>0</v>
      </c>
      <c r="BV59" s="38">
        <v>585722.53283884726</v>
      </c>
      <c r="BW59" s="218">
        <v>2380.8</v>
      </c>
      <c r="BX59" s="219">
        <v>583341.73283884721</v>
      </c>
      <c r="BZ59" s="23">
        <v>8732061</v>
      </c>
      <c r="CB59" s="495">
        <f>BX59*$CB$4</f>
        <v>14583.543320971181</v>
      </c>
    </row>
    <row r="60" spans="1:80">
      <c r="A60" s="23">
        <v>110707</v>
      </c>
      <c r="B60" s="23">
        <v>8732246</v>
      </c>
      <c r="C60" s="23" t="s">
        <v>273</v>
      </c>
      <c r="D60" s="239">
        <v>164</v>
      </c>
      <c r="E60" s="239">
        <v>164</v>
      </c>
      <c r="F60" s="239">
        <v>0</v>
      </c>
      <c r="G60" s="30">
        <v>581825.88839939318</v>
      </c>
      <c r="H60" s="30">
        <v>0</v>
      </c>
      <c r="I60" s="30">
        <v>0</v>
      </c>
      <c r="J60" s="30">
        <v>18057.310978662452</v>
      </c>
      <c r="K60" s="30">
        <v>0</v>
      </c>
      <c r="L60" s="30">
        <v>31035.06950331619</v>
      </c>
      <c r="M60" s="30">
        <v>0</v>
      </c>
      <c r="N60" s="30">
        <v>0</v>
      </c>
      <c r="O60" s="30">
        <v>283.85739216257423</v>
      </c>
      <c r="P60" s="30">
        <v>0</v>
      </c>
      <c r="Q60" s="30">
        <v>0</v>
      </c>
      <c r="R60" s="30">
        <v>0</v>
      </c>
      <c r="S60" s="30">
        <v>0</v>
      </c>
      <c r="T60" s="30">
        <v>0</v>
      </c>
      <c r="U60" s="30">
        <v>0</v>
      </c>
      <c r="V60" s="30">
        <v>0</v>
      </c>
      <c r="W60" s="30">
        <v>0</v>
      </c>
      <c r="X60" s="30">
        <v>0</v>
      </c>
      <c r="Y60" s="30">
        <v>0</v>
      </c>
      <c r="Z60" s="30">
        <v>36999.986527214758</v>
      </c>
      <c r="AA60" s="30">
        <v>0</v>
      </c>
      <c r="AB60" s="30">
        <v>56625.3899709628</v>
      </c>
      <c r="AC60" s="30">
        <v>0</v>
      </c>
      <c r="AD60" s="30">
        <v>0</v>
      </c>
      <c r="AE60" s="30">
        <v>0</v>
      </c>
      <c r="AF60" s="30">
        <v>133861.1470232892</v>
      </c>
      <c r="AG60" s="30">
        <v>0</v>
      </c>
      <c r="AH60" s="30">
        <v>0</v>
      </c>
      <c r="AI60" s="30">
        <v>0</v>
      </c>
      <c r="AJ60" s="30">
        <v>20162.75</v>
      </c>
      <c r="AK60" s="30">
        <v>0</v>
      </c>
      <c r="AL60" s="30">
        <v>0</v>
      </c>
      <c r="AM60" s="30">
        <v>0</v>
      </c>
      <c r="AN60" s="30">
        <v>0</v>
      </c>
      <c r="AO60" s="30">
        <v>0</v>
      </c>
      <c r="AP60" s="30">
        <v>0</v>
      </c>
      <c r="AQ60" s="30">
        <v>0</v>
      </c>
      <c r="AR60" s="30">
        <v>0</v>
      </c>
      <c r="AS60" s="30">
        <v>581825.88839939318</v>
      </c>
      <c r="AT60" s="30">
        <v>143001.61437231879</v>
      </c>
      <c r="AU60" s="30">
        <v>154023.8970232892</v>
      </c>
      <c r="AV60" s="30">
        <v>65513.109883216646</v>
      </c>
      <c r="AW60" s="38">
        <v>878851.39979500114</v>
      </c>
      <c r="AX60" s="30">
        <v>858688.64979500114</v>
      </c>
      <c r="AY60" s="30">
        <v>4610</v>
      </c>
      <c r="AZ60" s="30">
        <v>756040</v>
      </c>
      <c r="BA60" s="30">
        <v>0</v>
      </c>
      <c r="BB60" s="30">
        <v>0</v>
      </c>
      <c r="BC60" s="30">
        <v>878851.39979500114</v>
      </c>
      <c r="BD60" s="30">
        <v>878851.39979500114</v>
      </c>
      <c r="BE60" s="30">
        <v>0</v>
      </c>
      <c r="BF60" s="30">
        <v>776202.75</v>
      </c>
      <c r="BG60" s="30">
        <v>622178.85297671077</v>
      </c>
      <c r="BH60" s="30">
        <v>724827.50277171191</v>
      </c>
      <c r="BI60" s="30">
        <v>4419.6798949494632</v>
      </c>
      <c r="BJ60" s="30">
        <v>4186.3872207160166</v>
      </c>
      <c r="BK60" s="197">
        <v>0.055726492064330717</v>
      </c>
      <c r="BL60" s="30">
        <v>0</v>
      </c>
      <c r="BM60" s="30">
        <v>0</v>
      </c>
      <c r="BN60" s="38">
        <v>878851.39979500114</v>
      </c>
      <c r="BO60" s="30">
        <v>5235.9064011890314</v>
      </c>
      <c r="BP60" s="30" t="s">
        <v>545</v>
      </c>
      <c r="BQ60" s="30">
        <v>5358.8499987500072</v>
      </c>
      <c r="BR60" s="197">
        <v>0.043615414798121588</v>
      </c>
      <c r="BS60" s="30">
        <v>-1516.85</v>
      </c>
      <c r="BT60" s="30">
        <v>877334.54979500116</v>
      </c>
      <c r="BU60" s="30">
        <v>-1640</v>
      </c>
      <c r="BV60" s="38">
        <v>875694.54979500116</v>
      </c>
      <c r="BW60" s="218">
        <v>21706.5</v>
      </c>
      <c r="BX60" s="219">
        <v>853988.04979500116</v>
      </c>
      <c r="BZ60" s="23">
        <v>8732246</v>
      </c>
      <c r="CB60" s="495">
        <f>BX60*$CB$4</f>
        <v>21349.701244875032</v>
      </c>
    </row>
    <row r="61" spans="1:80">
      <c r="A61" s="23">
        <v>143835</v>
      </c>
      <c r="B61" s="23">
        <v>8733046</v>
      </c>
      <c r="C61" s="23" t="s">
        <v>274</v>
      </c>
      <c r="D61" s="239">
        <v>206</v>
      </c>
      <c r="E61" s="239">
        <v>206</v>
      </c>
      <c r="F61" s="239">
        <v>0</v>
      </c>
      <c r="G61" s="30">
        <v>730830.07933094515</v>
      </c>
      <c r="H61" s="30">
        <v>0</v>
      </c>
      <c r="I61" s="30">
        <v>0</v>
      </c>
      <c r="J61" s="30">
        <v>31722.303070623195</v>
      </c>
      <c r="K61" s="30">
        <v>0</v>
      </c>
      <c r="L61" s="30">
        <v>54719.727808478492</v>
      </c>
      <c r="M61" s="30">
        <v>0</v>
      </c>
      <c r="N61" s="30">
        <v>26214.480129571271</v>
      </c>
      <c r="O61" s="30">
        <v>5109.4330589263318</v>
      </c>
      <c r="P61" s="30">
        <v>20831.147324610713</v>
      </c>
      <c r="Q61" s="30">
        <v>483.0555276138968</v>
      </c>
      <c r="R61" s="30">
        <v>512.9352479315952</v>
      </c>
      <c r="S61" s="30">
        <v>0</v>
      </c>
      <c r="T61" s="30">
        <v>0</v>
      </c>
      <c r="U61" s="30">
        <v>0</v>
      </c>
      <c r="V61" s="30">
        <v>0</v>
      </c>
      <c r="W61" s="30">
        <v>0</v>
      </c>
      <c r="X61" s="30">
        <v>0</v>
      </c>
      <c r="Y61" s="30">
        <v>0</v>
      </c>
      <c r="Z61" s="30">
        <v>2227.9639309282634</v>
      </c>
      <c r="AA61" s="30">
        <v>0</v>
      </c>
      <c r="AB61" s="30">
        <v>76485.717390092745</v>
      </c>
      <c r="AC61" s="30">
        <v>0</v>
      </c>
      <c r="AD61" s="30">
        <v>0</v>
      </c>
      <c r="AE61" s="30">
        <v>0</v>
      </c>
      <c r="AF61" s="30">
        <v>133861.1470232892</v>
      </c>
      <c r="AG61" s="30">
        <v>0</v>
      </c>
      <c r="AH61" s="30">
        <v>0</v>
      </c>
      <c r="AI61" s="30">
        <v>0</v>
      </c>
      <c r="AJ61" s="30">
        <v>4864</v>
      </c>
      <c r="AK61" s="30">
        <v>0</v>
      </c>
      <c r="AL61" s="30">
        <v>0</v>
      </c>
      <c r="AM61" s="30">
        <v>0</v>
      </c>
      <c r="AN61" s="30">
        <v>0</v>
      </c>
      <c r="AO61" s="30">
        <v>0</v>
      </c>
      <c r="AP61" s="30">
        <v>0</v>
      </c>
      <c r="AQ61" s="30">
        <v>0</v>
      </c>
      <c r="AR61" s="30">
        <v>0</v>
      </c>
      <c r="AS61" s="30">
        <v>730830.07933094515</v>
      </c>
      <c r="AT61" s="30">
        <v>218306.76348877652</v>
      </c>
      <c r="AU61" s="30">
        <v>138725.1470232892</v>
      </c>
      <c r="AV61" s="30">
        <v>126775.86913979896</v>
      </c>
      <c r="AW61" s="38">
        <v>1087861.9898430109</v>
      </c>
      <c r="AX61" s="30">
        <v>1082997.9898430109</v>
      </c>
      <c r="AY61" s="30">
        <v>4610</v>
      </c>
      <c r="AZ61" s="30">
        <v>949660</v>
      </c>
      <c r="BA61" s="30">
        <v>0</v>
      </c>
      <c r="BB61" s="30">
        <v>0</v>
      </c>
      <c r="BC61" s="30">
        <v>1087861.9898430109</v>
      </c>
      <c r="BD61" s="30">
        <v>1087861.9898430109</v>
      </c>
      <c r="BE61" s="30">
        <v>0</v>
      </c>
      <c r="BF61" s="30">
        <v>954524</v>
      </c>
      <c r="BG61" s="30">
        <v>815798.85297671077</v>
      </c>
      <c r="BH61" s="30">
        <v>949136.84281972167</v>
      </c>
      <c r="BI61" s="30">
        <v>4607.4604020374836</v>
      </c>
      <c r="BJ61" s="30">
        <v>4546.5886591102462</v>
      </c>
      <c r="BK61" s="197">
        <v>0.013388442960474416</v>
      </c>
      <c r="BL61" s="30">
        <v>0</v>
      </c>
      <c r="BM61" s="30">
        <v>0</v>
      </c>
      <c r="BN61" s="38">
        <v>1087861.9898430109</v>
      </c>
      <c r="BO61" s="30">
        <v>5257.2717953544216</v>
      </c>
      <c r="BP61" s="30" t="s">
        <v>545</v>
      </c>
      <c r="BQ61" s="30">
        <v>5280.8834458398587</v>
      </c>
      <c r="BR61" s="197">
        <v>0.012360158303263757</v>
      </c>
      <c r="BS61" s="30">
        <v>0</v>
      </c>
      <c r="BT61" s="30">
        <v>1087861.9898430109</v>
      </c>
      <c r="BU61" s="30">
        <v>0</v>
      </c>
      <c r="BV61" s="38">
        <v>1087861.9898430109</v>
      </c>
      <c r="BW61" s="218">
        <v>4864</v>
      </c>
      <c r="BX61" s="219">
        <v>1082997.9898430109</v>
      </c>
      <c r="BZ61" s="23">
        <v>8733046</v>
      </c>
      <c r="CB61" s="495">
        <f>BX61*$CB$4</f>
        <v>27074.949746075275</v>
      </c>
    </row>
    <row r="62" spans="1:80">
      <c r="A62" s="23">
        <v>142424</v>
      </c>
      <c r="B62" s="23">
        <v>8732092</v>
      </c>
      <c r="C62" s="23" t="s">
        <v>275</v>
      </c>
      <c r="D62" s="239">
        <v>210</v>
      </c>
      <c r="E62" s="239">
        <v>210</v>
      </c>
      <c r="F62" s="239">
        <v>0</v>
      </c>
      <c r="G62" s="30">
        <v>745020.95465775963</v>
      </c>
      <c r="H62" s="30">
        <v>0</v>
      </c>
      <c r="I62" s="30">
        <v>0</v>
      </c>
      <c r="J62" s="30">
        <v>31722.303070623271</v>
      </c>
      <c r="K62" s="30">
        <v>0</v>
      </c>
      <c r="L62" s="30">
        <v>53903.015453128013</v>
      </c>
      <c r="M62" s="30">
        <v>0</v>
      </c>
      <c r="N62" s="30">
        <v>6787.6778906925492</v>
      </c>
      <c r="O62" s="30">
        <v>30656.598353557984</v>
      </c>
      <c r="P62" s="30">
        <v>14626.124717279865</v>
      </c>
      <c r="Q62" s="30">
        <v>3381.3886932972773</v>
      </c>
      <c r="R62" s="30">
        <v>3590.5467355211667</v>
      </c>
      <c r="S62" s="30">
        <v>0</v>
      </c>
      <c r="T62" s="30">
        <v>0</v>
      </c>
      <c r="U62" s="30">
        <v>0</v>
      </c>
      <c r="V62" s="30">
        <v>0</v>
      </c>
      <c r="W62" s="30">
        <v>0</v>
      </c>
      <c r="X62" s="30">
        <v>0</v>
      </c>
      <c r="Y62" s="30">
        <v>0</v>
      </c>
      <c r="Z62" s="30">
        <v>28265.547717295449</v>
      </c>
      <c r="AA62" s="30">
        <v>0</v>
      </c>
      <c r="AB62" s="30">
        <v>94250.993921449321</v>
      </c>
      <c r="AC62" s="30">
        <v>0</v>
      </c>
      <c r="AD62" s="30">
        <v>0</v>
      </c>
      <c r="AE62" s="30">
        <v>0</v>
      </c>
      <c r="AF62" s="30">
        <v>133861.1470232892</v>
      </c>
      <c r="AG62" s="30">
        <v>0</v>
      </c>
      <c r="AH62" s="30">
        <v>0</v>
      </c>
      <c r="AI62" s="30">
        <v>0</v>
      </c>
      <c r="AJ62" s="30">
        <v>5683.2</v>
      </c>
      <c r="AK62" s="30">
        <v>0</v>
      </c>
      <c r="AL62" s="30">
        <v>0</v>
      </c>
      <c r="AM62" s="30">
        <v>0</v>
      </c>
      <c r="AN62" s="30">
        <v>0</v>
      </c>
      <c r="AO62" s="30">
        <v>0</v>
      </c>
      <c r="AP62" s="30">
        <v>0</v>
      </c>
      <c r="AQ62" s="30">
        <v>0</v>
      </c>
      <c r="AR62" s="30">
        <v>0</v>
      </c>
      <c r="AS62" s="30">
        <v>745020.95465775963</v>
      </c>
      <c r="AT62" s="30">
        <v>267184.19655284489</v>
      </c>
      <c r="AU62" s="30">
        <v>139544.34702328921</v>
      </c>
      <c r="AV62" s="30">
        <v>139958.48868925453</v>
      </c>
      <c r="AW62" s="38">
        <v>1151749.4982338937</v>
      </c>
      <c r="AX62" s="30">
        <v>1146066.2982338937</v>
      </c>
      <c r="AY62" s="30">
        <v>4610</v>
      </c>
      <c r="AZ62" s="30">
        <v>968100</v>
      </c>
      <c r="BA62" s="30">
        <v>0</v>
      </c>
      <c r="BB62" s="30">
        <v>0</v>
      </c>
      <c r="BC62" s="30">
        <v>1151749.4982338937</v>
      </c>
      <c r="BD62" s="30">
        <v>1151749.4982338939</v>
      </c>
      <c r="BE62" s="30">
        <v>0</v>
      </c>
      <c r="BF62" s="30">
        <v>973783.2</v>
      </c>
      <c r="BG62" s="30">
        <v>834238.85297671077</v>
      </c>
      <c r="BH62" s="30">
        <v>1012205.1512106045</v>
      </c>
      <c r="BI62" s="30">
        <v>4820.0245295743071</v>
      </c>
      <c r="BJ62" s="30">
        <v>4659.0047891015238</v>
      </c>
      <c r="BK62" s="197">
        <v>0.034560973375568363</v>
      </c>
      <c r="BL62" s="30">
        <v>0</v>
      </c>
      <c r="BM62" s="30">
        <v>0</v>
      </c>
      <c r="BN62" s="38">
        <v>1151749.4982338937</v>
      </c>
      <c r="BO62" s="30">
        <v>5457.4585630185411</v>
      </c>
      <c r="BP62" s="30" t="s">
        <v>545</v>
      </c>
      <c r="BQ62" s="30">
        <v>5484.5214201613981</v>
      </c>
      <c r="BR62" s="197">
        <v>0.027009139158515882</v>
      </c>
      <c r="BS62" s="30">
        <v>0</v>
      </c>
      <c r="BT62" s="30">
        <v>1151749.4982338937</v>
      </c>
      <c r="BU62" s="30">
        <v>0</v>
      </c>
      <c r="BV62" s="38">
        <v>1151749.4982338937</v>
      </c>
      <c r="BW62" s="218">
        <v>5683.2</v>
      </c>
      <c r="BX62" s="219">
        <v>1146066.2982338937</v>
      </c>
      <c r="BZ62" s="23">
        <v>8732092</v>
      </c>
      <c r="CB62" s="495">
        <f>BX62*$CB$4</f>
        <v>28651.657455847344</v>
      </c>
    </row>
    <row r="63" spans="1:80">
      <c r="A63" s="23">
        <v>110830</v>
      </c>
      <c r="B63" s="23">
        <v>8733308</v>
      </c>
      <c r="C63" s="23" t="s">
        <v>276</v>
      </c>
      <c r="D63" s="239">
        <v>124</v>
      </c>
      <c r="E63" s="239">
        <v>124</v>
      </c>
      <c r="F63" s="239">
        <v>0</v>
      </c>
      <c r="G63" s="30">
        <v>439917.13513124851</v>
      </c>
      <c r="H63" s="30">
        <v>0</v>
      </c>
      <c r="I63" s="30">
        <v>0</v>
      </c>
      <c r="J63" s="30">
        <v>6344.4606141246231</v>
      </c>
      <c r="K63" s="30">
        <v>0</v>
      </c>
      <c r="L63" s="30">
        <v>11433.972974905992</v>
      </c>
      <c r="M63" s="30">
        <v>0</v>
      </c>
      <c r="N63" s="30">
        <v>0</v>
      </c>
      <c r="O63" s="30">
        <v>0</v>
      </c>
      <c r="P63" s="30">
        <v>0</v>
      </c>
      <c r="Q63" s="30">
        <v>0</v>
      </c>
      <c r="R63" s="30">
        <v>0</v>
      </c>
      <c r="S63" s="30">
        <v>0</v>
      </c>
      <c r="T63" s="30">
        <v>0</v>
      </c>
      <c r="U63" s="30">
        <v>0</v>
      </c>
      <c r="V63" s="30">
        <v>0</v>
      </c>
      <c r="W63" s="30">
        <v>0</v>
      </c>
      <c r="X63" s="30">
        <v>0</v>
      </c>
      <c r="Y63" s="30">
        <v>0</v>
      </c>
      <c r="Z63" s="30">
        <v>7561.6363908399189</v>
      </c>
      <c r="AA63" s="30">
        <v>0</v>
      </c>
      <c r="AB63" s="30">
        <v>44496.124641024355</v>
      </c>
      <c r="AC63" s="30">
        <v>0</v>
      </c>
      <c r="AD63" s="30">
        <v>3403.8977385922067</v>
      </c>
      <c r="AE63" s="30">
        <v>0</v>
      </c>
      <c r="AF63" s="30">
        <v>133861.1470232892</v>
      </c>
      <c r="AG63" s="30">
        <v>19589.766968236323</v>
      </c>
      <c r="AH63" s="30">
        <v>0</v>
      </c>
      <c r="AI63" s="30">
        <v>0</v>
      </c>
      <c r="AJ63" s="30">
        <v>4092.4159999999993</v>
      </c>
      <c r="AK63" s="30">
        <v>0</v>
      </c>
      <c r="AL63" s="30">
        <v>0</v>
      </c>
      <c r="AM63" s="30">
        <v>0</v>
      </c>
      <c r="AN63" s="30">
        <v>0</v>
      </c>
      <c r="AO63" s="30">
        <v>0</v>
      </c>
      <c r="AP63" s="30">
        <v>0</v>
      </c>
      <c r="AQ63" s="30">
        <v>0</v>
      </c>
      <c r="AR63" s="30">
        <v>0</v>
      </c>
      <c r="AS63" s="30">
        <v>439917.13513124851</v>
      </c>
      <c r="AT63" s="30">
        <v>73240.092359487084</v>
      </c>
      <c r="AU63" s="30">
        <v>157543.32999152553</v>
      </c>
      <c r="AV63" s="30">
        <v>48196.127555238927</v>
      </c>
      <c r="AW63" s="38">
        <v>670700.55748226109</v>
      </c>
      <c r="AX63" s="30">
        <v>666608.14148226113</v>
      </c>
      <c r="AY63" s="30">
        <v>4610</v>
      </c>
      <c r="AZ63" s="30">
        <v>571640</v>
      </c>
      <c r="BA63" s="30">
        <v>0</v>
      </c>
      <c r="BB63" s="30">
        <v>0</v>
      </c>
      <c r="BC63" s="30">
        <v>670700.55748226109</v>
      </c>
      <c r="BD63" s="30">
        <v>670700.55748226109</v>
      </c>
      <c r="BE63" s="30">
        <v>0</v>
      </c>
      <c r="BF63" s="30">
        <v>575732.416</v>
      </c>
      <c r="BG63" s="30">
        <v>418189.08600847441</v>
      </c>
      <c r="BH63" s="30">
        <v>513157.22749073553</v>
      </c>
      <c r="BI63" s="30">
        <v>4138.3647378285123</v>
      </c>
      <c r="BJ63" s="30">
        <v>4094.2433041006011</v>
      </c>
      <c r="BK63" s="197">
        <v>0.010776456221769039</v>
      </c>
      <c r="BL63" s="30">
        <v>0</v>
      </c>
      <c r="BM63" s="30">
        <v>0</v>
      </c>
      <c r="BN63" s="38">
        <v>670700.55748226109</v>
      </c>
      <c r="BO63" s="30">
        <v>5375.8721087279127</v>
      </c>
      <c r="BP63" s="30" t="s">
        <v>545</v>
      </c>
      <c r="BQ63" s="30">
        <v>5408.8754635666219</v>
      </c>
      <c r="BR63" s="197">
        <v>0.00992285464456999</v>
      </c>
      <c r="BS63" s="30">
        <v>-1077.2499999999998</v>
      </c>
      <c r="BT63" s="30">
        <v>669623.30748226109</v>
      </c>
      <c r="BU63" s="30">
        <v>-1240</v>
      </c>
      <c r="BV63" s="38">
        <v>668383.30748226109</v>
      </c>
      <c r="BW63" s="218">
        <v>3635.2</v>
      </c>
      <c r="BX63" s="219">
        <v>664748.10748226114</v>
      </c>
      <c r="BZ63" s="23">
        <v>8733308</v>
      </c>
      <c r="CB63" s="495">
        <f>BX63*$CB$4</f>
        <v>16618.702687056528</v>
      </c>
    </row>
    <row r="64" spans="1:80">
      <c r="A64" s="23">
        <v>143404</v>
      </c>
      <c r="B64" s="23">
        <v>8734012</v>
      </c>
      <c r="C64" s="23" t="s">
        <v>277</v>
      </c>
      <c r="D64" s="239">
        <v>1403</v>
      </c>
      <c r="E64" s="239">
        <v>0</v>
      </c>
      <c r="F64" s="239">
        <v>1403</v>
      </c>
      <c r="G64" s="30">
        <v>0</v>
      </c>
      <c r="H64" s="30">
        <v>4326613.4157310091</v>
      </c>
      <c r="I64" s="30">
        <v>3033407.118621116</v>
      </c>
      <c r="J64" s="30">
        <v>0</v>
      </c>
      <c r="K64" s="30">
        <v>92238.696620735165</v>
      </c>
      <c r="L64" s="30">
        <v>0</v>
      </c>
      <c r="M64" s="30">
        <v>239037.76254158781</v>
      </c>
      <c r="N64" s="30">
        <v>0</v>
      </c>
      <c r="O64" s="30">
        <v>0</v>
      </c>
      <c r="P64" s="30">
        <v>0</v>
      </c>
      <c r="Q64" s="30">
        <v>0</v>
      </c>
      <c r="R64" s="30">
        <v>0</v>
      </c>
      <c r="S64" s="30">
        <v>0</v>
      </c>
      <c r="T64" s="30">
        <v>33210.08012893382</v>
      </c>
      <c r="U64" s="30">
        <v>40814.909402156009</v>
      </c>
      <c r="V64" s="30">
        <v>0</v>
      </c>
      <c r="W64" s="30">
        <v>0</v>
      </c>
      <c r="X64" s="30">
        <v>0</v>
      </c>
      <c r="Y64" s="30">
        <v>0</v>
      </c>
      <c r="Z64" s="30">
        <v>0</v>
      </c>
      <c r="AA64" s="30">
        <v>19542.699859874421</v>
      </c>
      <c r="AB64" s="30">
        <v>0</v>
      </c>
      <c r="AC64" s="30">
        <v>522908.991796962</v>
      </c>
      <c r="AD64" s="30">
        <v>0</v>
      </c>
      <c r="AE64" s="30">
        <v>0</v>
      </c>
      <c r="AF64" s="30">
        <v>133861.1470232892</v>
      </c>
      <c r="AG64" s="30">
        <v>0</v>
      </c>
      <c r="AH64" s="30">
        <v>0</v>
      </c>
      <c r="AI64" s="30">
        <v>0</v>
      </c>
      <c r="AJ64" s="30">
        <v>43264</v>
      </c>
      <c r="AK64" s="30">
        <v>0</v>
      </c>
      <c r="AL64" s="30">
        <v>0</v>
      </c>
      <c r="AM64" s="30">
        <v>0</v>
      </c>
      <c r="AN64" s="30">
        <v>0</v>
      </c>
      <c r="AO64" s="30">
        <v>0</v>
      </c>
      <c r="AP64" s="30">
        <v>0</v>
      </c>
      <c r="AQ64" s="30">
        <v>0</v>
      </c>
      <c r="AR64" s="30">
        <v>0</v>
      </c>
      <c r="AS64" s="30">
        <v>7360020.5343521256</v>
      </c>
      <c r="AT64" s="30">
        <v>947753.14035024925</v>
      </c>
      <c r="AU64" s="30">
        <v>177125.1470232892</v>
      </c>
      <c r="AV64" s="30">
        <v>765556.66643431</v>
      </c>
      <c r="AW64" s="38">
        <v>8484898.8217256647</v>
      </c>
      <c r="AX64" s="30">
        <v>8441634.8217256647</v>
      </c>
      <c r="AY64" s="30">
        <v>5995</v>
      </c>
      <c r="AZ64" s="30">
        <v>8410985</v>
      </c>
      <c r="BA64" s="30">
        <v>0</v>
      </c>
      <c r="BB64" s="30">
        <v>0</v>
      </c>
      <c r="BC64" s="30">
        <v>8484898.8217256647</v>
      </c>
      <c r="BD64" s="30">
        <v>0</v>
      </c>
      <c r="BE64" s="30">
        <v>8484898.8217256647</v>
      </c>
      <c r="BF64" s="30">
        <v>8454249</v>
      </c>
      <c r="BG64" s="30">
        <v>8277123.8529767105</v>
      </c>
      <c r="BH64" s="30">
        <v>8307773.6747023752</v>
      </c>
      <c r="BI64" s="30">
        <v>5921.4352635084642</v>
      </c>
      <c r="BJ64" s="30">
        <v>5867.3099811144984</v>
      </c>
      <c r="BK64" s="197">
        <v>0.0092248888448339082</v>
      </c>
      <c r="BL64" s="30">
        <v>0</v>
      </c>
      <c r="BM64" s="30">
        <v>0</v>
      </c>
      <c r="BN64" s="38">
        <v>8484898.8217256647</v>
      </c>
      <c r="BO64" s="30">
        <v>6016.845917124494</v>
      </c>
      <c r="BP64" s="30" t="s">
        <v>545</v>
      </c>
      <c r="BQ64" s="30">
        <v>6047.6826954566395</v>
      </c>
      <c r="BR64" s="197">
        <v>0.00807304616959037</v>
      </c>
      <c r="BS64" s="30">
        <v>0</v>
      </c>
      <c r="BT64" s="30">
        <v>8484898.8217256647</v>
      </c>
      <c r="BU64" s="30">
        <v>0</v>
      </c>
      <c r="BV64" s="38">
        <v>8484898.8217256647</v>
      </c>
      <c r="BW64" s="218">
        <v>43264</v>
      </c>
      <c r="BX64" s="219">
        <v>8441634.8217256647</v>
      </c>
      <c r="BZ64" s="23">
        <v>8734012</v>
      </c>
      <c r="CB64" s="495">
        <f>BX64*$CB$4</f>
        <v>211040.87054314162</v>
      </c>
    </row>
    <row r="65" spans="1:80">
      <c r="A65" s="23">
        <v>110773</v>
      </c>
      <c r="B65" s="23">
        <v>8732444</v>
      </c>
      <c r="C65" s="23" t="s">
        <v>278</v>
      </c>
      <c r="D65" s="239">
        <v>367</v>
      </c>
      <c r="E65" s="239">
        <v>367</v>
      </c>
      <c r="F65" s="239">
        <v>0</v>
      </c>
      <c r="G65" s="30">
        <v>1302012.8112352274</v>
      </c>
      <c r="H65" s="30">
        <v>0</v>
      </c>
      <c r="I65" s="30">
        <v>0</v>
      </c>
      <c r="J65" s="30">
        <v>17081.240114950961</v>
      </c>
      <c r="K65" s="30">
        <v>0</v>
      </c>
      <c r="L65" s="30">
        <v>29401.644792615298</v>
      </c>
      <c r="M65" s="30">
        <v>0</v>
      </c>
      <c r="N65" s="30">
        <v>12171.008631586674</v>
      </c>
      <c r="O65" s="30">
        <v>851.57217648772246</v>
      </c>
      <c r="P65" s="30">
        <v>0</v>
      </c>
      <c r="Q65" s="30">
        <v>0</v>
      </c>
      <c r="R65" s="30">
        <v>0</v>
      </c>
      <c r="S65" s="30">
        <v>0</v>
      </c>
      <c r="T65" s="30">
        <v>0</v>
      </c>
      <c r="U65" s="30">
        <v>0</v>
      </c>
      <c r="V65" s="30">
        <v>0</v>
      </c>
      <c r="W65" s="30">
        <v>0</v>
      </c>
      <c r="X65" s="30">
        <v>0</v>
      </c>
      <c r="Y65" s="30">
        <v>0</v>
      </c>
      <c r="Z65" s="30">
        <v>19416.501986168816</v>
      </c>
      <c r="AA65" s="30">
        <v>0</v>
      </c>
      <c r="AB65" s="30">
        <v>138499.58624093363</v>
      </c>
      <c r="AC65" s="30">
        <v>0</v>
      </c>
      <c r="AD65" s="30">
        <v>0</v>
      </c>
      <c r="AE65" s="30">
        <v>0</v>
      </c>
      <c r="AF65" s="30">
        <v>133861.1470232892</v>
      </c>
      <c r="AG65" s="30">
        <v>0</v>
      </c>
      <c r="AH65" s="30">
        <v>0</v>
      </c>
      <c r="AI65" s="30">
        <v>0</v>
      </c>
      <c r="AJ65" s="30">
        <v>65792</v>
      </c>
      <c r="AK65" s="30">
        <v>0</v>
      </c>
      <c r="AL65" s="30">
        <v>0</v>
      </c>
      <c r="AM65" s="30">
        <v>0</v>
      </c>
      <c r="AN65" s="30">
        <v>0</v>
      </c>
      <c r="AO65" s="30">
        <v>0</v>
      </c>
      <c r="AP65" s="30">
        <v>0</v>
      </c>
      <c r="AQ65" s="30">
        <v>0</v>
      </c>
      <c r="AR65" s="30">
        <v>0</v>
      </c>
      <c r="AS65" s="30">
        <v>1302012.8112352274</v>
      </c>
      <c r="AT65" s="30">
        <v>217421.55394274311</v>
      </c>
      <c r="AU65" s="30">
        <v>199653.1470232892</v>
      </c>
      <c r="AV65" s="30">
        <v>154860.80657934619</v>
      </c>
      <c r="AW65" s="38">
        <v>1719087.5122012596</v>
      </c>
      <c r="AX65" s="30">
        <v>1653295.5122012596</v>
      </c>
      <c r="AY65" s="30">
        <v>4610</v>
      </c>
      <c r="AZ65" s="30">
        <v>1691870</v>
      </c>
      <c r="BA65" s="30">
        <v>38574.487798740389</v>
      </c>
      <c r="BB65" s="30">
        <v>0</v>
      </c>
      <c r="BC65" s="30">
        <v>1757662</v>
      </c>
      <c r="BD65" s="30">
        <v>1757662</v>
      </c>
      <c r="BE65" s="30">
        <v>0</v>
      </c>
      <c r="BF65" s="30">
        <v>1757662</v>
      </c>
      <c r="BG65" s="30">
        <v>1558008.8529767108</v>
      </c>
      <c r="BH65" s="30">
        <v>1558008.8529767108</v>
      </c>
      <c r="BI65" s="30">
        <v>4245.2557301817733</v>
      </c>
      <c r="BJ65" s="30">
        <v>4197.43302473507</v>
      </c>
      <c r="BK65" s="197">
        <v>0.011393321862407036</v>
      </c>
      <c r="BL65" s="30">
        <v>0</v>
      </c>
      <c r="BM65" s="30">
        <v>0</v>
      </c>
      <c r="BN65" s="38">
        <v>1757662</v>
      </c>
      <c r="BO65" s="30">
        <v>4610</v>
      </c>
      <c r="BP65" s="30" t="s">
        <v>545</v>
      </c>
      <c r="BQ65" s="30">
        <v>4789.269754768392</v>
      </c>
      <c r="BR65" s="197">
        <v>0.021606139780275591</v>
      </c>
      <c r="BS65" s="30">
        <v>-3172.1499999999996</v>
      </c>
      <c r="BT65" s="30">
        <v>1754489.85</v>
      </c>
      <c r="BU65" s="30">
        <v>-3670</v>
      </c>
      <c r="BV65" s="38">
        <v>1750819.85</v>
      </c>
      <c r="BW65" s="218">
        <v>57344</v>
      </c>
      <c r="BX65" s="219">
        <v>1693475.85</v>
      </c>
      <c r="BZ65" s="23">
        <v>8732444</v>
      </c>
      <c r="CB65" s="495">
        <f>BX65*$CB$4</f>
        <v>42336.896250000005</v>
      </c>
    </row>
    <row r="66" spans="1:80">
      <c r="A66" s="23">
        <v>141707</v>
      </c>
      <c r="B66" s="23">
        <v>8733362</v>
      </c>
      <c r="C66" s="23" t="s">
        <v>279</v>
      </c>
      <c r="D66" s="239">
        <v>241</v>
      </c>
      <c r="E66" s="239">
        <v>241</v>
      </c>
      <c r="F66" s="239">
        <v>0</v>
      </c>
      <c r="G66" s="30">
        <v>855000.2384405717</v>
      </c>
      <c r="H66" s="30">
        <v>0</v>
      </c>
      <c r="I66" s="30">
        <v>0</v>
      </c>
      <c r="J66" s="30">
        <v>37090.69282103642</v>
      </c>
      <c r="K66" s="30">
        <v>0</v>
      </c>
      <c r="L66" s="30">
        <v>62886.851361982794</v>
      </c>
      <c r="M66" s="30">
        <v>0</v>
      </c>
      <c r="N66" s="30">
        <v>1410.1985962559531</v>
      </c>
      <c r="O66" s="30">
        <v>11971.68551445656</v>
      </c>
      <c r="P66" s="30">
        <v>0</v>
      </c>
      <c r="Q66" s="30">
        <v>0</v>
      </c>
      <c r="R66" s="30">
        <v>0</v>
      </c>
      <c r="S66" s="30">
        <v>0</v>
      </c>
      <c r="T66" s="30">
        <v>0</v>
      </c>
      <c r="U66" s="30">
        <v>0</v>
      </c>
      <c r="V66" s="30">
        <v>0</v>
      </c>
      <c r="W66" s="30">
        <v>0</v>
      </c>
      <c r="X66" s="30">
        <v>0</v>
      </c>
      <c r="Y66" s="30">
        <v>0</v>
      </c>
      <c r="Z66" s="30">
        <v>13036.142748035985</v>
      </c>
      <c r="AA66" s="30">
        <v>0</v>
      </c>
      <c r="AB66" s="30">
        <v>79813.693701700453</v>
      </c>
      <c r="AC66" s="30">
        <v>0</v>
      </c>
      <c r="AD66" s="30">
        <v>0</v>
      </c>
      <c r="AE66" s="30">
        <v>0</v>
      </c>
      <c r="AF66" s="30">
        <v>133861.1470232892</v>
      </c>
      <c r="AG66" s="30">
        <v>0</v>
      </c>
      <c r="AH66" s="30">
        <v>0</v>
      </c>
      <c r="AI66" s="30">
        <v>0</v>
      </c>
      <c r="AJ66" s="30">
        <v>6348.8</v>
      </c>
      <c r="AK66" s="30">
        <v>0</v>
      </c>
      <c r="AL66" s="30">
        <v>0</v>
      </c>
      <c r="AM66" s="30">
        <v>0</v>
      </c>
      <c r="AN66" s="30">
        <v>0</v>
      </c>
      <c r="AO66" s="30">
        <v>0</v>
      </c>
      <c r="AP66" s="30">
        <v>0</v>
      </c>
      <c r="AQ66" s="30">
        <v>0</v>
      </c>
      <c r="AR66" s="30">
        <v>0</v>
      </c>
      <c r="AS66" s="30">
        <v>855000.2384405717</v>
      </c>
      <c r="AT66" s="30">
        <v>206209.26474346817</v>
      </c>
      <c r="AU66" s="30">
        <v>140209.94702328919</v>
      </c>
      <c r="AV66" s="30">
        <v>107250.34397353581</v>
      </c>
      <c r="AW66" s="38">
        <v>1201419.4502073291</v>
      </c>
      <c r="AX66" s="30">
        <v>1195070.6502073291</v>
      </c>
      <c r="AY66" s="30">
        <v>4610</v>
      </c>
      <c r="AZ66" s="30">
        <v>1111010</v>
      </c>
      <c r="BA66" s="30">
        <v>0</v>
      </c>
      <c r="BB66" s="30">
        <v>0</v>
      </c>
      <c r="BC66" s="30">
        <v>1201419.4502073291</v>
      </c>
      <c r="BD66" s="30">
        <v>1201419.4502073291</v>
      </c>
      <c r="BE66" s="30">
        <v>0</v>
      </c>
      <c r="BF66" s="30">
        <v>1117358.8</v>
      </c>
      <c r="BG66" s="30">
        <v>977148.85297671077</v>
      </c>
      <c r="BH66" s="30">
        <v>1061209.5031840398</v>
      </c>
      <c r="BI66" s="30">
        <v>4403.3589343736094</v>
      </c>
      <c r="BJ66" s="30">
        <v>4346.31711658408</v>
      </c>
      <c r="BK66" s="197">
        <v>0.013124173008885302</v>
      </c>
      <c r="BL66" s="30">
        <v>0</v>
      </c>
      <c r="BM66" s="30">
        <v>0</v>
      </c>
      <c r="BN66" s="38">
        <v>1201419.4502073291</v>
      </c>
      <c r="BO66" s="30">
        <v>4958.7993784536475</v>
      </c>
      <c r="BP66" s="30" t="s">
        <v>545</v>
      </c>
      <c r="BQ66" s="30">
        <v>4985.1429469183777</v>
      </c>
      <c r="BR66" s="197">
        <v>0.027507392582066137</v>
      </c>
      <c r="BS66" s="30">
        <v>0</v>
      </c>
      <c r="BT66" s="30">
        <v>1201419.4502073291</v>
      </c>
      <c r="BU66" s="30">
        <v>0</v>
      </c>
      <c r="BV66" s="38">
        <v>1201419.4502073291</v>
      </c>
      <c r="BW66" s="218">
        <v>6348.8</v>
      </c>
      <c r="BX66" s="219">
        <v>1195070.6502073291</v>
      </c>
      <c r="BZ66" s="23">
        <v>8733362</v>
      </c>
      <c r="CB66" s="495">
        <f>BX66*$CB$4</f>
        <v>29876.766255183229</v>
      </c>
    </row>
    <row r="67" spans="1:80">
      <c r="A67" s="23">
        <v>141949</v>
      </c>
      <c r="B67" s="23">
        <v>8732037</v>
      </c>
      <c r="C67" s="23" t="s">
        <v>280</v>
      </c>
      <c r="D67" s="239">
        <v>310</v>
      </c>
      <c r="E67" s="239">
        <v>310</v>
      </c>
      <c r="F67" s="239">
        <v>0</v>
      </c>
      <c r="G67" s="30">
        <v>1099792.8378281214</v>
      </c>
      <c r="H67" s="30">
        <v>0</v>
      </c>
      <c r="I67" s="30">
        <v>0</v>
      </c>
      <c r="J67" s="30">
        <v>10452.831613201164</v>
      </c>
      <c r="K67" s="30">
        <v>0</v>
      </c>
      <c r="L67" s="30">
        <v>21175.123976903742</v>
      </c>
      <c r="M67" s="30">
        <v>0</v>
      </c>
      <c r="N67" s="30">
        <v>527.69408053033</v>
      </c>
      <c r="O67" s="30">
        <v>639.96939323925756</v>
      </c>
      <c r="P67" s="30">
        <v>999.25039390782581</v>
      </c>
      <c r="Q67" s="30">
        <v>0</v>
      </c>
      <c r="R67" s="30">
        <v>0</v>
      </c>
      <c r="S67" s="30">
        <v>0</v>
      </c>
      <c r="T67" s="30">
        <v>0</v>
      </c>
      <c r="U67" s="30">
        <v>0</v>
      </c>
      <c r="V67" s="30">
        <v>0</v>
      </c>
      <c r="W67" s="30">
        <v>0</v>
      </c>
      <c r="X67" s="30">
        <v>0</v>
      </c>
      <c r="Y67" s="30">
        <v>0</v>
      </c>
      <c r="Z67" s="30">
        <v>16778.511369626911</v>
      </c>
      <c r="AA67" s="30">
        <v>0</v>
      </c>
      <c r="AB67" s="30">
        <v>134568.35872612303</v>
      </c>
      <c r="AC67" s="30">
        <v>0</v>
      </c>
      <c r="AD67" s="30">
        <v>10239.508519054187</v>
      </c>
      <c r="AE67" s="30">
        <v>0</v>
      </c>
      <c r="AF67" s="30">
        <v>133861.1470232892</v>
      </c>
      <c r="AG67" s="30">
        <v>0</v>
      </c>
      <c r="AH67" s="30">
        <v>0</v>
      </c>
      <c r="AI67" s="30">
        <v>0</v>
      </c>
      <c r="AJ67" s="30">
        <v>8908.8</v>
      </c>
      <c r="AK67" s="30">
        <v>0</v>
      </c>
      <c r="AL67" s="30">
        <v>0</v>
      </c>
      <c r="AM67" s="30">
        <v>0</v>
      </c>
      <c r="AN67" s="30">
        <v>0</v>
      </c>
      <c r="AO67" s="30">
        <v>0</v>
      </c>
      <c r="AP67" s="30">
        <v>0</v>
      </c>
      <c r="AQ67" s="30">
        <v>0</v>
      </c>
      <c r="AR67" s="30">
        <v>0</v>
      </c>
      <c r="AS67" s="30">
        <v>1099792.8378281214</v>
      </c>
      <c r="AT67" s="30">
        <v>195381.24807258646</v>
      </c>
      <c r="AU67" s="30">
        <v>142769.94702328919</v>
      </c>
      <c r="AV67" s="30">
        <v>131331.3126562112</v>
      </c>
      <c r="AW67" s="38">
        <v>1437944.0329239971</v>
      </c>
      <c r="AX67" s="30">
        <v>1429035.2329239971</v>
      </c>
      <c r="AY67" s="30">
        <v>4610</v>
      </c>
      <c r="AZ67" s="30">
        <v>1429100</v>
      </c>
      <c r="BA67" s="30">
        <v>64.767076002899557</v>
      </c>
      <c r="BB67" s="30">
        <v>0</v>
      </c>
      <c r="BC67" s="30">
        <v>1438008.8</v>
      </c>
      <c r="BD67" s="30">
        <v>1438008.8000000003</v>
      </c>
      <c r="BE67" s="30">
        <v>0</v>
      </c>
      <c r="BF67" s="30">
        <v>1438008.8</v>
      </c>
      <c r="BG67" s="30">
        <v>1295238.8529767108</v>
      </c>
      <c r="BH67" s="30">
        <v>1295238.8529767108</v>
      </c>
      <c r="BI67" s="30">
        <v>4178.18984831197</v>
      </c>
      <c r="BJ67" s="30">
        <v>4068.0651032228661</v>
      </c>
      <c r="BK67" s="197">
        <v>0.027070546388714239</v>
      </c>
      <c r="BL67" s="30">
        <v>0</v>
      </c>
      <c r="BM67" s="30">
        <v>0</v>
      </c>
      <c r="BN67" s="38">
        <v>1438008.8</v>
      </c>
      <c r="BO67" s="30">
        <v>4610</v>
      </c>
      <c r="BP67" s="30" t="s">
        <v>545</v>
      </c>
      <c r="BQ67" s="30">
        <v>4638.7380645161293</v>
      </c>
      <c r="BR67" s="197">
        <v>-0.00092885286227795127</v>
      </c>
      <c r="BS67" s="30">
        <v>0</v>
      </c>
      <c r="BT67" s="30">
        <v>1438008.8</v>
      </c>
      <c r="BU67" s="30">
        <v>0</v>
      </c>
      <c r="BV67" s="38">
        <v>1438008.8</v>
      </c>
      <c r="BW67" s="218">
        <v>8908.8</v>
      </c>
      <c r="BX67" s="219">
        <v>1429100</v>
      </c>
      <c r="BZ67" s="23">
        <v>8732037</v>
      </c>
      <c r="CB67" s="495">
        <f>BX67*$CB$4</f>
        <v>35727.5</v>
      </c>
    </row>
    <row r="68" spans="1:80">
      <c r="A68" s="23">
        <v>146369</v>
      </c>
      <c r="B68" s="23">
        <v>8734014</v>
      </c>
      <c r="C68" s="23" t="s">
        <v>281</v>
      </c>
      <c r="D68" s="239">
        <v>743</v>
      </c>
      <c r="E68" s="239">
        <v>0</v>
      </c>
      <c r="F68" s="239">
        <v>743</v>
      </c>
      <c r="G68" s="30">
        <v>0</v>
      </c>
      <c r="H68" s="30">
        <v>2310861.7318702037</v>
      </c>
      <c r="I68" s="30">
        <v>1584363.1976441145</v>
      </c>
      <c r="J68" s="30">
        <v>0</v>
      </c>
      <c r="K68" s="30">
        <v>107367.79500826336</v>
      </c>
      <c r="L68" s="30">
        <v>0</v>
      </c>
      <c r="M68" s="30">
        <v>273698.23811011779</v>
      </c>
      <c r="N68" s="30">
        <v>0</v>
      </c>
      <c r="O68" s="30">
        <v>0</v>
      </c>
      <c r="P68" s="30">
        <v>0</v>
      </c>
      <c r="Q68" s="30">
        <v>0</v>
      </c>
      <c r="R68" s="30">
        <v>0</v>
      </c>
      <c r="S68" s="30">
        <v>0</v>
      </c>
      <c r="T68" s="30">
        <v>17947.752004164209</v>
      </c>
      <c r="U68" s="30">
        <v>86949.986124502742</v>
      </c>
      <c r="V68" s="30">
        <v>0</v>
      </c>
      <c r="W68" s="30">
        <v>0</v>
      </c>
      <c r="X68" s="30">
        <v>0</v>
      </c>
      <c r="Y68" s="30">
        <v>0</v>
      </c>
      <c r="Z68" s="30">
        <v>0</v>
      </c>
      <c r="AA68" s="30">
        <v>11309.275568557439</v>
      </c>
      <c r="AB68" s="30">
        <v>0</v>
      </c>
      <c r="AC68" s="30">
        <v>348590.02782709297</v>
      </c>
      <c r="AD68" s="30">
        <v>0</v>
      </c>
      <c r="AE68" s="30">
        <v>0</v>
      </c>
      <c r="AF68" s="30">
        <v>133861.1470232892</v>
      </c>
      <c r="AG68" s="30">
        <v>0</v>
      </c>
      <c r="AH68" s="30">
        <v>0</v>
      </c>
      <c r="AI68" s="30">
        <v>0</v>
      </c>
      <c r="AJ68" s="30">
        <v>15360</v>
      </c>
      <c r="AK68" s="30">
        <v>0</v>
      </c>
      <c r="AL68" s="30">
        <v>0</v>
      </c>
      <c r="AM68" s="30">
        <v>0</v>
      </c>
      <c r="AN68" s="30">
        <v>0</v>
      </c>
      <c r="AO68" s="30">
        <v>0</v>
      </c>
      <c r="AP68" s="30">
        <v>0</v>
      </c>
      <c r="AQ68" s="30">
        <v>0</v>
      </c>
      <c r="AR68" s="30">
        <v>0</v>
      </c>
      <c r="AS68" s="30">
        <v>3895224.9295143182</v>
      </c>
      <c r="AT68" s="30">
        <v>845863.07464269851</v>
      </c>
      <c r="AU68" s="30">
        <v>149221.1470232892</v>
      </c>
      <c r="AV68" s="30">
        <v>507358.91520138923</v>
      </c>
      <c r="AW68" s="38">
        <v>4890309.1511803064</v>
      </c>
      <c r="AX68" s="30">
        <v>4874949.1511803064</v>
      </c>
      <c r="AY68" s="30">
        <v>5995</v>
      </c>
      <c r="AZ68" s="30">
        <v>4454285</v>
      </c>
      <c r="BA68" s="30">
        <v>0</v>
      </c>
      <c r="BB68" s="30">
        <v>0</v>
      </c>
      <c r="BC68" s="30">
        <v>4890309.1511803064</v>
      </c>
      <c r="BD68" s="30">
        <v>0</v>
      </c>
      <c r="BE68" s="30">
        <v>4890309.1511803074</v>
      </c>
      <c r="BF68" s="30">
        <v>4469645</v>
      </c>
      <c r="BG68" s="30">
        <v>4320423.8529767105</v>
      </c>
      <c r="BH68" s="30">
        <v>4741088.004157017</v>
      </c>
      <c r="BI68" s="30">
        <v>6381.0067350700092</v>
      </c>
      <c r="BJ68" s="30">
        <v>6386.7847790335363</v>
      </c>
      <c r="BK68" s="197">
        <v>-0.00090468743873994644</v>
      </c>
      <c r="BL68" s="30">
        <v>0.0059046874387399468</v>
      </c>
      <c r="BM68" s="30">
        <v>28019.99211901024</v>
      </c>
      <c r="BN68" s="38">
        <v>4918329.143299317</v>
      </c>
      <c r="BO68" s="30">
        <v>6598.8817541040607</v>
      </c>
      <c r="BP68" s="30" t="s">
        <v>545</v>
      </c>
      <c r="BQ68" s="30">
        <v>6619.5547016141545</v>
      </c>
      <c r="BR68" s="197">
        <v>-0.0004401482085213404</v>
      </c>
      <c r="BS68" s="30">
        <v>0</v>
      </c>
      <c r="BT68" s="30">
        <v>4918329.143299317</v>
      </c>
      <c r="BU68" s="30">
        <v>0</v>
      </c>
      <c r="BV68" s="38">
        <v>4918329.143299317</v>
      </c>
      <c r="BW68" s="218">
        <v>15360</v>
      </c>
      <c r="BX68" s="219">
        <v>4902969.143299317</v>
      </c>
      <c r="BZ68" s="23">
        <v>8734014</v>
      </c>
      <c r="CB68" s="495">
        <f>BX68*$CB$4</f>
        <v>122574.22858248293</v>
      </c>
    </row>
    <row r="69" spans="1:80">
      <c r="A69" s="23">
        <v>110820</v>
      </c>
      <c r="B69" s="23">
        <v>8733074</v>
      </c>
      <c r="C69" s="23" t="s">
        <v>282</v>
      </c>
      <c r="D69" s="239">
        <v>199</v>
      </c>
      <c r="E69" s="239">
        <v>199</v>
      </c>
      <c r="F69" s="239">
        <v>0</v>
      </c>
      <c r="G69" s="30">
        <v>705996.04750901985</v>
      </c>
      <c r="H69" s="30">
        <v>0</v>
      </c>
      <c r="I69" s="30">
        <v>0</v>
      </c>
      <c r="J69" s="30">
        <v>21473.559001652648</v>
      </c>
      <c r="K69" s="30">
        <v>0</v>
      </c>
      <c r="L69" s="30">
        <v>36752.055990769186</v>
      </c>
      <c r="M69" s="30">
        <v>0</v>
      </c>
      <c r="N69" s="30">
        <v>1638.4050080982017</v>
      </c>
      <c r="O69" s="30">
        <v>3406.2887059508862</v>
      </c>
      <c r="P69" s="30">
        <v>0</v>
      </c>
      <c r="Q69" s="30">
        <v>0</v>
      </c>
      <c r="R69" s="30">
        <v>0</v>
      </c>
      <c r="S69" s="30">
        <v>0</v>
      </c>
      <c r="T69" s="30">
        <v>0</v>
      </c>
      <c r="U69" s="30">
        <v>0</v>
      </c>
      <c r="V69" s="30">
        <v>0</v>
      </c>
      <c r="W69" s="30">
        <v>0</v>
      </c>
      <c r="X69" s="30">
        <v>0</v>
      </c>
      <c r="Y69" s="30">
        <v>0</v>
      </c>
      <c r="Z69" s="30">
        <v>9518.3123013592431</v>
      </c>
      <c r="AA69" s="30">
        <v>0</v>
      </c>
      <c r="AB69" s="30">
        <v>48925.25561774127</v>
      </c>
      <c r="AC69" s="30">
        <v>0</v>
      </c>
      <c r="AD69" s="30">
        <v>0</v>
      </c>
      <c r="AE69" s="30">
        <v>0</v>
      </c>
      <c r="AF69" s="30">
        <v>133861.1470232892</v>
      </c>
      <c r="AG69" s="30">
        <v>0</v>
      </c>
      <c r="AH69" s="30">
        <v>0</v>
      </c>
      <c r="AI69" s="30">
        <v>0</v>
      </c>
      <c r="AJ69" s="30">
        <v>25199.5</v>
      </c>
      <c r="AK69" s="30">
        <v>0</v>
      </c>
      <c r="AL69" s="30">
        <v>0</v>
      </c>
      <c r="AM69" s="30">
        <v>0</v>
      </c>
      <c r="AN69" s="30">
        <v>0</v>
      </c>
      <c r="AO69" s="30">
        <v>0</v>
      </c>
      <c r="AP69" s="30">
        <v>0</v>
      </c>
      <c r="AQ69" s="30">
        <v>0</v>
      </c>
      <c r="AR69" s="30">
        <v>0</v>
      </c>
      <c r="AS69" s="30">
        <v>705996.04750901985</v>
      </c>
      <c r="AT69" s="30">
        <v>121713.87662557143</v>
      </c>
      <c r="AU69" s="30">
        <v>159060.6470232892</v>
      </c>
      <c r="AV69" s="30">
        <v>73982.209663303758</v>
      </c>
      <c r="AW69" s="38">
        <v>986770.57115788048</v>
      </c>
      <c r="AX69" s="30">
        <v>961571.07115788048</v>
      </c>
      <c r="AY69" s="30">
        <v>4610</v>
      </c>
      <c r="AZ69" s="30">
        <v>917390</v>
      </c>
      <c r="BA69" s="30">
        <v>0</v>
      </c>
      <c r="BB69" s="30">
        <v>0</v>
      </c>
      <c r="BC69" s="30">
        <v>986770.57115788048</v>
      </c>
      <c r="BD69" s="30">
        <v>986770.57115788048</v>
      </c>
      <c r="BE69" s="30">
        <v>0</v>
      </c>
      <c r="BF69" s="30">
        <v>942589.5</v>
      </c>
      <c r="BG69" s="30">
        <v>783528.85297671077</v>
      </c>
      <c r="BH69" s="30">
        <v>827709.92413459125</v>
      </c>
      <c r="BI69" s="30">
        <v>4159.3463524351318</v>
      </c>
      <c r="BJ69" s="30">
        <v>4071.5701291753071</v>
      </c>
      <c r="BK69" s="197">
        <v>0.021558322827563269</v>
      </c>
      <c r="BL69" s="30">
        <v>0</v>
      </c>
      <c r="BM69" s="30">
        <v>0</v>
      </c>
      <c r="BN69" s="38">
        <v>986770.57115788048</v>
      </c>
      <c r="BO69" s="30">
        <v>4832.0154329541729</v>
      </c>
      <c r="BP69" s="30" t="s">
        <v>545</v>
      </c>
      <c r="BQ69" s="30">
        <v>4958.6460862205049</v>
      </c>
      <c r="BR69" s="197">
        <v>0.023332054838004712</v>
      </c>
      <c r="BS69" s="30">
        <v>-1836.4</v>
      </c>
      <c r="BT69" s="30">
        <v>984934.17115788045</v>
      </c>
      <c r="BU69" s="30">
        <v>-1990</v>
      </c>
      <c r="BV69" s="38">
        <v>982944.17115788045</v>
      </c>
      <c r="BW69" s="218">
        <v>22455</v>
      </c>
      <c r="BX69" s="219">
        <v>960489.17115788045</v>
      </c>
      <c r="BZ69" s="23">
        <v>8733074</v>
      </c>
      <c r="CB69" s="495">
        <f>BX69*$CB$4</f>
        <v>24012.229278947012</v>
      </c>
    </row>
    <row r="70" spans="1:80">
      <c r="A70" s="23">
        <v>145302</v>
      </c>
      <c r="B70" s="23">
        <v>8732055</v>
      </c>
      <c r="C70" s="23" t="s">
        <v>283</v>
      </c>
      <c r="D70" s="239">
        <v>104</v>
      </c>
      <c r="E70" s="239">
        <v>104</v>
      </c>
      <c r="F70" s="239">
        <v>0</v>
      </c>
      <c r="G70" s="30">
        <v>368962.75849717617</v>
      </c>
      <c r="H70" s="30">
        <v>0</v>
      </c>
      <c r="I70" s="30">
        <v>0</v>
      </c>
      <c r="J70" s="30">
        <v>18057.310978662459</v>
      </c>
      <c r="K70" s="30">
        <v>0</v>
      </c>
      <c r="L70" s="30">
        <v>31851.781858666582</v>
      </c>
      <c r="M70" s="30">
        <v>0</v>
      </c>
      <c r="N70" s="30">
        <v>1638.4050080982029</v>
      </c>
      <c r="O70" s="30">
        <v>22140.876588680778</v>
      </c>
      <c r="P70" s="30">
        <v>0</v>
      </c>
      <c r="Q70" s="30">
        <v>0</v>
      </c>
      <c r="R70" s="30">
        <v>0</v>
      </c>
      <c r="S70" s="30">
        <v>0</v>
      </c>
      <c r="T70" s="30">
        <v>0</v>
      </c>
      <c r="U70" s="30">
        <v>0</v>
      </c>
      <c r="V70" s="30">
        <v>0</v>
      </c>
      <c r="W70" s="30">
        <v>0</v>
      </c>
      <c r="X70" s="30">
        <v>0</v>
      </c>
      <c r="Y70" s="30">
        <v>0</v>
      </c>
      <c r="Z70" s="30">
        <v>2600.5952321900409</v>
      </c>
      <c r="AA70" s="30">
        <v>0</v>
      </c>
      <c r="AB70" s="30">
        <v>33876.5131383607</v>
      </c>
      <c r="AC70" s="30">
        <v>0</v>
      </c>
      <c r="AD70" s="30">
        <v>3595.1279486254862</v>
      </c>
      <c r="AE70" s="30">
        <v>0</v>
      </c>
      <c r="AF70" s="30">
        <v>133861.1470232892</v>
      </c>
      <c r="AG70" s="30">
        <v>0</v>
      </c>
      <c r="AH70" s="30">
        <v>0</v>
      </c>
      <c r="AI70" s="30">
        <v>0</v>
      </c>
      <c r="AJ70" s="30">
        <v>2816</v>
      </c>
      <c r="AK70" s="30">
        <v>0</v>
      </c>
      <c r="AL70" s="30">
        <v>0</v>
      </c>
      <c r="AM70" s="30">
        <v>0</v>
      </c>
      <c r="AN70" s="30">
        <v>0</v>
      </c>
      <c r="AO70" s="30">
        <v>0</v>
      </c>
      <c r="AP70" s="30">
        <v>0</v>
      </c>
      <c r="AQ70" s="30">
        <v>0</v>
      </c>
      <c r="AR70" s="30">
        <v>0</v>
      </c>
      <c r="AS70" s="30">
        <v>368962.75849717617</v>
      </c>
      <c r="AT70" s="30">
        <v>113760.61075328424</v>
      </c>
      <c r="AU70" s="30">
        <v>136677.1470232892</v>
      </c>
      <c r="AV70" s="30">
        <v>60207.566903410021</v>
      </c>
      <c r="AW70" s="38">
        <v>619400.51627374964</v>
      </c>
      <c r="AX70" s="30">
        <v>616584.51627374964</v>
      </c>
      <c r="AY70" s="30">
        <v>4610</v>
      </c>
      <c r="AZ70" s="30">
        <v>479440</v>
      </c>
      <c r="BA70" s="30">
        <v>0</v>
      </c>
      <c r="BB70" s="30">
        <v>0</v>
      </c>
      <c r="BC70" s="30">
        <v>619400.51627374964</v>
      </c>
      <c r="BD70" s="30">
        <v>619400.51627374964</v>
      </c>
      <c r="BE70" s="30">
        <v>0</v>
      </c>
      <c r="BF70" s="30">
        <v>482256</v>
      </c>
      <c r="BG70" s="30">
        <v>345578.85297671077</v>
      </c>
      <c r="BH70" s="30">
        <v>482723.36925046041</v>
      </c>
      <c r="BI70" s="30">
        <v>4641.5708581775043</v>
      </c>
      <c r="BJ70" s="30">
        <v>4607.840193424644</v>
      </c>
      <c r="BK70" s="197">
        <v>0.00732027660182177</v>
      </c>
      <c r="BL70" s="30">
        <v>0</v>
      </c>
      <c r="BM70" s="30">
        <v>0</v>
      </c>
      <c r="BN70" s="38">
        <v>619400.51627374964</v>
      </c>
      <c r="BO70" s="30">
        <v>5928.6972718629777</v>
      </c>
      <c r="BP70" s="30" t="s">
        <v>545</v>
      </c>
      <c r="BQ70" s="30">
        <v>5955.7741949399006</v>
      </c>
      <c r="BR70" s="197">
        <v>0.017937474730849168</v>
      </c>
      <c r="BS70" s="30">
        <v>0</v>
      </c>
      <c r="BT70" s="30">
        <v>619400.51627374964</v>
      </c>
      <c r="BU70" s="30">
        <v>0</v>
      </c>
      <c r="BV70" s="38">
        <v>619400.51627374964</v>
      </c>
      <c r="BW70" s="218">
        <v>2816</v>
      </c>
      <c r="BX70" s="219">
        <v>616584.51627374964</v>
      </c>
      <c r="BZ70" s="23">
        <v>8732055</v>
      </c>
      <c r="CB70" s="495">
        <f>BX70*$CB$4</f>
        <v>15414.612906843742</v>
      </c>
    </row>
    <row r="71" spans="1:80">
      <c r="A71" s="23">
        <v>110766</v>
      </c>
      <c r="B71" s="23">
        <v>8732336</v>
      </c>
      <c r="C71" s="23" t="s">
        <v>284</v>
      </c>
      <c r="D71" s="239">
        <v>381</v>
      </c>
      <c r="E71" s="239">
        <v>381</v>
      </c>
      <c r="F71" s="239">
        <v>0</v>
      </c>
      <c r="G71" s="30">
        <v>1351680.874879078</v>
      </c>
      <c r="H71" s="30">
        <v>0</v>
      </c>
      <c r="I71" s="30">
        <v>0</v>
      </c>
      <c r="J71" s="30">
        <v>54171.932935987286</v>
      </c>
      <c r="K71" s="30">
        <v>0</v>
      </c>
      <c r="L71" s="30">
        <v>91471.783799247656</v>
      </c>
      <c r="M71" s="30">
        <v>0</v>
      </c>
      <c r="N71" s="30">
        <v>0</v>
      </c>
      <c r="O71" s="30">
        <v>283.85739216257417</v>
      </c>
      <c r="P71" s="30">
        <v>0</v>
      </c>
      <c r="Q71" s="30">
        <v>0</v>
      </c>
      <c r="R71" s="30">
        <v>0</v>
      </c>
      <c r="S71" s="30">
        <v>0</v>
      </c>
      <c r="T71" s="30">
        <v>0</v>
      </c>
      <c r="U71" s="30">
        <v>0</v>
      </c>
      <c r="V71" s="30">
        <v>0</v>
      </c>
      <c r="W71" s="30">
        <v>0</v>
      </c>
      <c r="X71" s="30">
        <v>0</v>
      </c>
      <c r="Y71" s="30">
        <v>0</v>
      </c>
      <c r="Z71" s="30">
        <v>44078.096542038831</v>
      </c>
      <c r="AA71" s="30">
        <v>0</v>
      </c>
      <c r="AB71" s="30">
        <v>173545.81794072621</v>
      </c>
      <c r="AC71" s="30">
        <v>0</v>
      </c>
      <c r="AD71" s="30">
        <v>11607.673749019523</v>
      </c>
      <c r="AE71" s="30">
        <v>0</v>
      </c>
      <c r="AF71" s="30">
        <v>133861.1470232892</v>
      </c>
      <c r="AG71" s="30">
        <v>0</v>
      </c>
      <c r="AH71" s="30">
        <v>0</v>
      </c>
      <c r="AI71" s="30">
        <v>0</v>
      </c>
      <c r="AJ71" s="30">
        <v>12902.399999999998</v>
      </c>
      <c r="AK71" s="30">
        <v>0</v>
      </c>
      <c r="AL71" s="30">
        <v>0</v>
      </c>
      <c r="AM71" s="30">
        <v>0</v>
      </c>
      <c r="AN71" s="30">
        <v>0</v>
      </c>
      <c r="AO71" s="30">
        <v>0</v>
      </c>
      <c r="AP71" s="30">
        <v>0</v>
      </c>
      <c r="AQ71" s="30">
        <v>0</v>
      </c>
      <c r="AR71" s="30">
        <v>0</v>
      </c>
      <c r="AS71" s="30">
        <v>1351680.874879078</v>
      </c>
      <c r="AT71" s="30">
        <v>375159.16235918208</v>
      </c>
      <c r="AU71" s="30">
        <v>146763.5470232892</v>
      </c>
      <c r="AV71" s="30">
        <v>173973.73528371687</v>
      </c>
      <c r="AW71" s="38">
        <v>1873603.5842615492</v>
      </c>
      <c r="AX71" s="30">
        <v>1860701.1842615493</v>
      </c>
      <c r="AY71" s="30">
        <v>4610</v>
      </c>
      <c r="AZ71" s="30">
        <v>1756410</v>
      </c>
      <c r="BA71" s="30">
        <v>0</v>
      </c>
      <c r="BB71" s="30">
        <v>0</v>
      </c>
      <c r="BC71" s="30">
        <v>1873603.5842615492</v>
      </c>
      <c r="BD71" s="30">
        <v>1873603.5842615492</v>
      </c>
      <c r="BE71" s="30">
        <v>0</v>
      </c>
      <c r="BF71" s="30">
        <v>1769312.4</v>
      </c>
      <c r="BG71" s="30">
        <v>1622548.8529767108</v>
      </c>
      <c r="BH71" s="30">
        <v>1726840.03723826</v>
      </c>
      <c r="BI71" s="30">
        <v>4532.3885491817846</v>
      </c>
      <c r="BJ71" s="30">
        <v>4402.9928103378952</v>
      </c>
      <c r="BK71" s="197">
        <v>0.0293881331216526</v>
      </c>
      <c r="BL71" s="30">
        <v>0</v>
      </c>
      <c r="BM71" s="30">
        <v>0</v>
      </c>
      <c r="BN71" s="38">
        <v>1873603.5842615492</v>
      </c>
      <c r="BO71" s="30">
        <v>4883.7301424187644</v>
      </c>
      <c r="BP71" s="30" t="s">
        <v>545</v>
      </c>
      <c r="BQ71" s="30">
        <v>4917.5947093478981</v>
      </c>
      <c r="BR71" s="197">
        <v>0.026624551919598227</v>
      </c>
      <c r="BS71" s="30">
        <v>-3640.3499999999995</v>
      </c>
      <c r="BT71" s="30">
        <v>1869963.2342615491</v>
      </c>
      <c r="BU71" s="30">
        <v>-3810</v>
      </c>
      <c r="BV71" s="38">
        <v>1866153.2342615491</v>
      </c>
      <c r="BW71" s="218">
        <v>12185.6</v>
      </c>
      <c r="BX71" s="219">
        <v>1853967.634261549</v>
      </c>
      <c r="BZ71" s="23">
        <v>8732336</v>
      </c>
      <c r="CB71" s="495">
        <f>BX71*$CB$4</f>
        <v>46349.190856538728</v>
      </c>
    </row>
    <row r="72" spans="1:80">
      <c r="A72" s="23">
        <v>145423</v>
      </c>
      <c r="B72" s="23">
        <v>8732009</v>
      </c>
      <c r="C72" s="23" t="s">
        <v>285</v>
      </c>
      <c r="D72" s="239">
        <v>146</v>
      </c>
      <c r="E72" s="239">
        <v>146</v>
      </c>
      <c r="F72" s="239">
        <v>0</v>
      </c>
      <c r="G72" s="30">
        <v>517966.94942872808</v>
      </c>
      <c r="H72" s="30">
        <v>0</v>
      </c>
      <c r="I72" s="30">
        <v>0</v>
      </c>
      <c r="J72" s="30">
        <v>18057.310978662477</v>
      </c>
      <c r="K72" s="30">
        <v>0</v>
      </c>
      <c r="L72" s="30">
        <v>30218.357147965777</v>
      </c>
      <c r="M72" s="30">
        <v>0</v>
      </c>
      <c r="N72" s="30">
        <v>4447.0993076951263</v>
      </c>
      <c r="O72" s="30">
        <v>3690.1460981134642</v>
      </c>
      <c r="P72" s="30">
        <v>20831.147324610727</v>
      </c>
      <c r="Q72" s="30">
        <v>0</v>
      </c>
      <c r="R72" s="30">
        <v>0</v>
      </c>
      <c r="S72" s="30">
        <v>0</v>
      </c>
      <c r="T72" s="30">
        <v>0</v>
      </c>
      <c r="U72" s="30">
        <v>0</v>
      </c>
      <c r="V72" s="30">
        <v>0</v>
      </c>
      <c r="W72" s="30">
        <v>0</v>
      </c>
      <c r="X72" s="30">
        <v>0</v>
      </c>
      <c r="Y72" s="30">
        <v>0</v>
      </c>
      <c r="Z72" s="30">
        <v>9294.4190017125038</v>
      </c>
      <c r="AA72" s="30">
        <v>0</v>
      </c>
      <c r="AB72" s="30">
        <v>59978.725161231429</v>
      </c>
      <c r="AC72" s="30">
        <v>0</v>
      </c>
      <c r="AD72" s="30">
        <v>229.47625203993096</v>
      </c>
      <c r="AE72" s="30">
        <v>0</v>
      </c>
      <c r="AF72" s="30">
        <v>133861.1470232892</v>
      </c>
      <c r="AG72" s="30">
        <v>0</v>
      </c>
      <c r="AH72" s="30">
        <v>0</v>
      </c>
      <c r="AI72" s="30">
        <v>0</v>
      </c>
      <c r="AJ72" s="30">
        <v>3148.8</v>
      </c>
      <c r="AK72" s="30">
        <v>0</v>
      </c>
      <c r="AL72" s="30">
        <v>0</v>
      </c>
      <c r="AM72" s="30">
        <v>0</v>
      </c>
      <c r="AN72" s="30">
        <v>0</v>
      </c>
      <c r="AO72" s="30">
        <v>0</v>
      </c>
      <c r="AP72" s="30">
        <v>0</v>
      </c>
      <c r="AQ72" s="30">
        <v>0</v>
      </c>
      <c r="AR72" s="30">
        <v>0</v>
      </c>
      <c r="AS72" s="30">
        <v>517966.94942872808</v>
      </c>
      <c r="AT72" s="30">
        <v>146746.68127203142</v>
      </c>
      <c r="AU72" s="30">
        <v>137009.94702328919</v>
      </c>
      <c r="AV72" s="30">
        <v>84622.304648755147</v>
      </c>
      <c r="AW72" s="38">
        <v>801723.57772404863</v>
      </c>
      <c r="AX72" s="30">
        <v>798574.77772404859</v>
      </c>
      <c r="AY72" s="30">
        <v>4610</v>
      </c>
      <c r="AZ72" s="30">
        <v>673060</v>
      </c>
      <c r="BA72" s="30">
        <v>0</v>
      </c>
      <c r="BB72" s="30">
        <v>0</v>
      </c>
      <c r="BC72" s="30">
        <v>801723.57772404863</v>
      </c>
      <c r="BD72" s="30">
        <v>801723.57772404875</v>
      </c>
      <c r="BE72" s="30">
        <v>0</v>
      </c>
      <c r="BF72" s="30">
        <v>676208.8</v>
      </c>
      <c r="BG72" s="30">
        <v>539198.85297671077</v>
      </c>
      <c r="BH72" s="30">
        <v>664713.63070075936</v>
      </c>
      <c r="BI72" s="30">
        <v>4552.8330869915026</v>
      </c>
      <c r="BJ72" s="30">
        <v>4465.1425191780718</v>
      </c>
      <c r="BK72" s="197">
        <v>0.019638918004698441</v>
      </c>
      <c r="BL72" s="30">
        <v>0</v>
      </c>
      <c r="BM72" s="30">
        <v>0</v>
      </c>
      <c r="BN72" s="38">
        <v>801723.57772404863</v>
      </c>
      <c r="BO72" s="30">
        <v>5469.6902583838946</v>
      </c>
      <c r="BP72" s="30" t="s">
        <v>545</v>
      </c>
      <c r="BQ72" s="30">
        <v>5491.2573816715658</v>
      </c>
      <c r="BR72" s="197">
        <v>0.021442633571334246</v>
      </c>
      <c r="BS72" s="30">
        <v>0</v>
      </c>
      <c r="BT72" s="30">
        <v>801723.57772404863</v>
      </c>
      <c r="BU72" s="30">
        <v>0</v>
      </c>
      <c r="BV72" s="38">
        <v>801723.57772404863</v>
      </c>
      <c r="BW72" s="218">
        <v>3148.8</v>
      </c>
      <c r="BX72" s="219">
        <v>798574.77772404859</v>
      </c>
      <c r="BZ72" s="23">
        <v>8732009</v>
      </c>
      <c r="CB72" s="495">
        <f>BX72*$CB$4</f>
        <v>19964.369443101215</v>
      </c>
    </row>
    <row r="73" spans="1:80">
      <c r="A73" s="23">
        <v>110606</v>
      </c>
      <c r="B73" s="23">
        <v>8732010</v>
      </c>
      <c r="C73" s="23" t="s">
        <v>286</v>
      </c>
      <c r="D73" s="239">
        <v>109</v>
      </c>
      <c r="E73" s="239">
        <v>109</v>
      </c>
      <c r="F73" s="239">
        <v>0</v>
      </c>
      <c r="G73" s="30">
        <v>386701.35265569424</v>
      </c>
      <c r="H73" s="30">
        <v>0</v>
      </c>
      <c r="I73" s="30">
        <v>0</v>
      </c>
      <c r="J73" s="30">
        <v>7320.5314778361508</v>
      </c>
      <c r="K73" s="30">
        <v>0</v>
      </c>
      <c r="L73" s="30">
        <v>13884.110040957265</v>
      </c>
      <c r="M73" s="30">
        <v>0</v>
      </c>
      <c r="N73" s="30">
        <v>0</v>
      </c>
      <c r="O73" s="30">
        <v>0</v>
      </c>
      <c r="P73" s="30">
        <v>0</v>
      </c>
      <c r="Q73" s="30">
        <v>0</v>
      </c>
      <c r="R73" s="30">
        <v>0</v>
      </c>
      <c r="S73" s="30">
        <v>0</v>
      </c>
      <c r="T73" s="30">
        <v>0</v>
      </c>
      <c r="U73" s="30">
        <v>0</v>
      </c>
      <c r="V73" s="30">
        <v>0</v>
      </c>
      <c r="W73" s="30">
        <v>0</v>
      </c>
      <c r="X73" s="30">
        <v>0</v>
      </c>
      <c r="Y73" s="30">
        <v>0</v>
      </c>
      <c r="Z73" s="30">
        <v>4132.3974486692268</v>
      </c>
      <c r="AA73" s="30">
        <v>0</v>
      </c>
      <c r="AB73" s="30">
        <v>37214.248085578161</v>
      </c>
      <c r="AC73" s="30">
        <v>0</v>
      </c>
      <c r="AD73" s="30">
        <v>6176.7357840746763</v>
      </c>
      <c r="AE73" s="30">
        <v>0</v>
      </c>
      <c r="AF73" s="30">
        <v>133861.1470232892</v>
      </c>
      <c r="AG73" s="30">
        <v>20446.249803126666</v>
      </c>
      <c r="AH73" s="30">
        <v>0</v>
      </c>
      <c r="AI73" s="30">
        <v>0</v>
      </c>
      <c r="AJ73" s="30">
        <v>16716.5</v>
      </c>
      <c r="AK73" s="30">
        <v>0</v>
      </c>
      <c r="AL73" s="30">
        <v>0</v>
      </c>
      <c r="AM73" s="30">
        <v>0</v>
      </c>
      <c r="AN73" s="30">
        <v>0</v>
      </c>
      <c r="AO73" s="30">
        <v>0</v>
      </c>
      <c r="AP73" s="30">
        <v>0</v>
      </c>
      <c r="AQ73" s="30">
        <v>0</v>
      </c>
      <c r="AR73" s="30">
        <v>0</v>
      </c>
      <c r="AS73" s="30">
        <v>386701.35265569424</v>
      </c>
      <c r="AT73" s="30">
        <v>68728.022837115481</v>
      </c>
      <c r="AU73" s="30">
        <v>171023.89682641588</v>
      </c>
      <c r="AV73" s="30">
        <v>42068.956949731175</v>
      </c>
      <c r="AW73" s="38">
        <v>626453.27231922559</v>
      </c>
      <c r="AX73" s="30">
        <v>609736.77231922559</v>
      </c>
      <c r="AY73" s="30">
        <v>4610</v>
      </c>
      <c r="AZ73" s="30">
        <v>502490</v>
      </c>
      <c r="BA73" s="30">
        <v>0</v>
      </c>
      <c r="BB73" s="30">
        <v>0</v>
      </c>
      <c r="BC73" s="30">
        <v>626453.27231922559</v>
      </c>
      <c r="BD73" s="30">
        <v>626453.27231922559</v>
      </c>
      <c r="BE73" s="30">
        <v>0</v>
      </c>
      <c r="BF73" s="30">
        <v>519206.5</v>
      </c>
      <c r="BG73" s="30">
        <v>348182.6031735841</v>
      </c>
      <c r="BH73" s="30">
        <v>455429.37549280969</v>
      </c>
      <c r="BI73" s="30">
        <v>4178.2511513101808</v>
      </c>
      <c r="BJ73" s="30">
        <v>4003.3888206689458</v>
      </c>
      <c r="BK73" s="197">
        <v>0.0436785779433776</v>
      </c>
      <c r="BL73" s="30">
        <v>0</v>
      </c>
      <c r="BM73" s="30">
        <v>0</v>
      </c>
      <c r="BN73" s="38">
        <v>626453.27231922559</v>
      </c>
      <c r="BO73" s="30">
        <v>5593.9153423782163</v>
      </c>
      <c r="BP73" s="30" t="s">
        <v>545</v>
      </c>
      <c r="BQ73" s="30">
        <v>5747.2777276993174</v>
      </c>
      <c r="BR73" s="197">
        <v>0.041593488803375767</v>
      </c>
      <c r="BS73" s="30">
        <v>-963.55000000000018</v>
      </c>
      <c r="BT73" s="30">
        <v>625489.72231922555</v>
      </c>
      <c r="BU73" s="30">
        <v>-1090</v>
      </c>
      <c r="BV73" s="38">
        <v>624399.72231922555</v>
      </c>
      <c r="BW73" s="218">
        <v>14845.25</v>
      </c>
      <c r="BX73" s="219">
        <v>609554.47231922555</v>
      </c>
      <c r="BZ73" s="23">
        <v>8732010</v>
      </c>
      <c r="CB73" s="495">
        <f>BX73*$CB$4</f>
        <v>15238.86180798064</v>
      </c>
    </row>
    <row r="74" spans="1:80">
      <c r="A74" s="23">
        <v>110676</v>
      </c>
      <c r="B74" s="23">
        <v>8732208</v>
      </c>
      <c r="C74" s="23" t="s">
        <v>287</v>
      </c>
      <c r="D74" s="239">
        <v>202</v>
      </c>
      <c r="E74" s="239">
        <v>202</v>
      </c>
      <c r="F74" s="239">
        <v>0</v>
      </c>
      <c r="G74" s="30">
        <v>716639.20400413068</v>
      </c>
      <c r="H74" s="30">
        <v>0</v>
      </c>
      <c r="I74" s="30">
        <v>0</v>
      </c>
      <c r="J74" s="30">
        <v>18057.310978662434</v>
      </c>
      <c r="K74" s="30">
        <v>0</v>
      </c>
      <c r="L74" s="30">
        <v>30218.3571479657</v>
      </c>
      <c r="M74" s="30">
        <v>0</v>
      </c>
      <c r="N74" s="30">
        <v>0</v>
      </c>
      <c r="O74" s="30">
        <v>0</v>
      </c>
      <c r="P74" s="30">
        <v>0</v>
      </c>
      <c r="Q74" s="30">
        <v>0</v>
      </c>
      <c r="R74" s="30">
        <v>0</v>
      </c>
      <c r="S74" s="30">
        <v>0</v>
      </c>
      <c r="T74" s="30">
        <v>0</v>
      </c>
      <c r="U74" s="30">
        <v>0</v>
      </c>
      <c r="V74" s="30">
        <v>0</v>
      </c>
      <c r="W74" s="30">
        <v>0</v>
      </c>
      <c r="X74" s="30">
        <v>0</v>
      </c>
      <c r="Y74" s="30">
        <v>0</v>
      </c>
      <c r="Z74" s="30">
        <v>2623.2523517225136</v>
      </c>
      <c r="AA74" s="30">
        <v>0</v>
      </c>
      <c r="AB74" s="30">
        <v>79613.399692611332</v>
      </c>
      <c r="AC74" s="30">
        <v>0</v>
      </c>
      <c r="AD74" s="30">
        <v>841.412924146398</v>
      </c>
      <c r="AE74" s="30">
        <v>0</v>
      </c>
      <c r="AF74" s="30">
        <v>133861.1470232892</v>
      </c>
      <c r="AG74" s="30">
        <v>0</v>
      </c>
      <c r="AH74" s="30">
        <v>0</v>
      </c>
      <c r="AI74" s="30">
        <v>0</v>
      </c>
      <c r="AJ74" s="30">
        <v>27569.75</v>
      </c>
      <c r="AK74" s="30">
        <v>0</v>
      </c>
      <c r="AL74" s="30">
        <v>0</v>
      </c>
      <c r="AM74" s="30">
        <v>0</v>
      </c>
      <c r="AN74" s="30">
        <v>0</v>
      </c>
      <c r="AO74" s="30">
        <v>0</v>
      </c>
      <c r="AP74" s="30">
        <v>0</v>
      </c>
      <c r="AQ74" s="30">
        <v>0</v>
      </c>
      <c r="AR74" s="30">
        <v>0</v>
      </c>
      <c r="AS74" s="30">
        <v>716639.20400413068</v>
      </c>
      <c r="AT74" s="30">
        <v>131353.73309510839</v>
      </c>
      <c r="AU74" s="30">
        <v>161430.8970232892</v>
      </c>
      <c r="AV74" s="30">
        <v>83651.948914585751</v>
      </c>
      <c r="AW74" s="38">
        <v>1009423.8341225283</v>
      </c>
      <c r="AX74" s="30">
        <v>981854.08412252832</v>
      </c>
      <c r="AY74" s="30">
        <v>4610</v>
      </c>
      <c r="AZ74" s="30">
        <v>931220</v>
      </c>
      <c r="BA74" s="30">
        <v>0</v>
      </c>
      <c r="BB74" s="30">
        <v>0</v>
      </c>
      <c r="BC74" s="30">
        <v>1009423.8341225283</v>
      </c>
      <c r="BD74" s="30">
        <v>1009423.8341225283</v>
      </c>
      <c r="BE74" s="30">
        <v>0</v>
      </c>
      <c r="BF74" s="30">
        <v>958789.75</v>
      </c>
      <c r="BG74" s="30">
        <v>797358.85297671077</v>
      </c>
      <c r="BH74" s="30">
        <v>847992.93709923909</v>
      </c>
      <c r="BI74" s="30">
        <v>4197.9848371249464</v>
      </c>
      <c r="BJ74" s="30">
        <v>4117.2334757329027</v>
      </c>
      <c r="BK74" s="197">
        <v>0.0196130148722424</v>
      </c>
      <c r="BL74" s="30">
        <v>0</v>
      </c>
      <c r="BM74" s="30">
        <v>0</v>
      </c>
      <c r="BN74" s="38">
        <v>1009423.8341225283</v>
      </c>
      <c r="BO74" s="30">
        <v>4860.6637827847935</v>
      </c>
      <c r="BP74" s="30" t="s">
        <v>545</v>
      </c>
      <c r="BQ74" s="30">
        <v>4997.1476936758827</v>
      </c>
      <c r="BR74" s="197">
        <v>0.028104519601910738</v>
      </c>
      <c r="BS74" s="30">
        <v>-1828.4499999999998</v>
      </c>
      <c r="BT74" s="30">
        <v>1007595.3841225284</v>
      </c>
      <c r="BU74" s="30">
        <v>-2020</v>
      </c>
      <c r="BV74" s="38">
        <v>1005575.3841225284</v>
      </c>
      <c r="BW74" s="218">
        <v>25199.5</v>
      </c>
      <c r="BX74" s="219">
        <v>980375.88412252837</v>
      </c>
      <c r="BZ74" s="23">
        <v>8732208</v>
      </c>
      <c r="CB74" s="495">
        <f>BX74*$CB$4</f>
        <v>24509.397103063209</v>
      </c>
    </row>
    <row r="75" spans="1:80">
      <c r="A75" s="23">
        <v>110812</v>
      </c>
      <c r="B75" s="23">
        <v>8733065</v>
      </c>
      <c r="C75" s="23" t="s">
        <v>288</v>
      </c>
      <c r="D75" s="239">
        <v>90</v>
      </c>
      <c r="E75" s="239">
        <v>90</v>
      </c>
      <c r="F75" s="239">
        <v>0</v>
      </c>
      <c r="G75" s="30">
        <v>319294.69485332555</v>
      </c>
      <c r="H75" s="30">
        <v>0</v>
      </c>
      <c r="I75" s="30">
        <v>0</v>
      </c>
      <c r="J75" s="30">
        <v>5856.4251822688875</v>
      </c>
      <c r="K75" s="30">
        <v>0</v>
      </c>
      <c r="L75" s="30">
        <v>9800.5482642050774</v>
      </c>
      <c r="M75" s="30">
        <v>0</v>
      </c>
      <c r="N75" s="30">
        <v>2106.5207246976893</v>
      </c>
      <c r="O75" s="30">
        <v>0</v>
      </c>
      <c r="P75" s="30">
        <v>0</v>
      </c>
      <c r="Q75" s="30">
        <v>0</v>
      </c>
      <c r="R75" s="30">
        <v>0</v>
      </c>
      <c r="S75" s="30">
        <v>0</v>
      </c>
      <c r="T75" s="30">
        <v>0</v>
      </c>
      <c r="U75" s="30">
        <v>0</v>
      </c>
      <c r="V75" s="30">
        <v>0</v>
      </c>
      <c r="W75" s="30">
        <v>0</v>
      </c>
      <c r="X75" s="30">
        <v>0</v>
      </c>
      <c r="Y75" s="30">
        <v>0</v>
      </c>
      <c r="Z75" s="30">
        <v>0</v>
      </c>
      <c r="AA75" s="30">
        <v>0</v>
      </c>
      <c r="AB75" s="30">
        <v>23830.867132686402</v>
      </c>
      <c r="AC75" s="30">
        <v>0</v>
      </c>
      <c r="AD75" s="30">
        <v>3442.1437805988658</v>
      </c>
      <c r="AE75" s="30">
        <v>0</v>
      </c>
      <c r="AF75" s="30">
        <v>133861.1470232892</v>
      </c>
      <c r="AG75" s="30">
        <v>0</v>
      </c>
      <c r="AH75" s="30">
        <v>0</v>
      </c>
      <c r="AI75" s="30">
        <v>0</v>
      </c>
      <c r="AJ75" s="30">
        <v>16535.61</v>
      </c>
      <c r="AK75" s="30">
        <v>0</v>
      </c>
      <c r="AL75" s="30">
        <v>0</v>
      </c>
      <c r="AM75" s="30">
        <v>0</v>
      </c>
      <c r="AN75" s="30">
        <v>0</v>
      </c>
      <c r="AO75" s="30">
        <v>0</v>
      </c>
      <c r="AP75" s="30">
        <v>0</v>
      </c>
      <c r="AQ75" s="30">
        <v>0</v>
      </c>
      <c r="AR75" s="30">
        <v>0</v>
      </c>
      <c r="AS75" s="30">
        <v>319294.69485332555</v>
      </c>
      <c r="AT75" s="30">
        <v>45036.50508445692</v>
      </c>
      <c r="AU75" s="30">
        <v>150396.75702328922</v>
      </c>
      <c r="AV75" s="30">
        <v>33027.15978907908</v>
      </c>
      <c r="AW75" s="38">
        <v>514727.9569610717</v>
      </c>
      <c r="AX75" s="30">
        <v>498192.34696107171</v>
      </c>
      <c r="AY75" s="30">
        <v>4610</v>
      </c>
      <c r="AZ75" s="30">
        <v>414900</v>
      </c>
      <c r="BA75" s="30">
        <v>0</v>
      </c>
      <c r="BB75" s="30">
        <v>0</v>
      </c>
      <c r="BC75" s="30">
        <v>514727.9569610717</v>
      </c>
      <c r="BD75" s="30">
        <v>514727.95696107176</v>
      </c>
      <c r="BE75" s="30">
        <v>0</v>
      </c>
      <c r="BF75" s="30">
        <v>431435.61</v>
      </c>
      <c r="BG75" s="30">
        <v>281038.85297671077</v>
      </c>
      <c r="BH75" s="30">
        <v>364331.19993778248</v>
      </c>
      <c r="BI75" s="30">
        <v>4048.1244437531386</v>
      </c>
      <c r="BJ75" s="30">
        <v>4007.0589776495863</v>
      </c>
      <c r="BK75" s="197">
        <v>0.010248280929381293</v>
      </c>
      <c r="BL75" s="30">
        <v>0</v>
      </c>
      <c r="BM75" s="30">
        <v>0</v>
      </c>
      <c r="BN75" s="38">
        <v>514727.9569610717</v>
      </c>
      <c r="BO75" s="30">
        <v>5535.4705217896853</v>
      </c>
      <c r="BP75" s="30" t="s">
        <v>545</v>
      </c>
      <c r="BQ75" s="30">
        <v>5719.1995217896856</v>
      </c>
      <c r="BR75" s="197">
        <v>0.0320748856195503</v>
      </c>
      <c r="BS75" s="30">
        <v>-793.79999999999973</v>
      </c>
      <c r="BT75" s="30">
        <v>513934.15696107171</v>
      </c>
      <c r="BU75" s="30">
        <v>-900</v>
      </c>
      <c r="BV75" s="38">
        <v>513034.15696107171</v>
      </c>
      <c r="BW75" s="218">
        <v>14720.5</v>
      </c>
      <c r="BX75" s="219">
        <v>498313.65696107171</v>
      </c>
      <c r="BZ75" s="23">
        <v>8733065</v>
      </c>
      <c r="CB75" s="495">
        <f>BX75*$CB$4</f>
        <v>12457.841424026794</v>
      </c>
    </row>
    <row r="76" spans="1:80">
      <c r="A76" s="23">
        <v>110788</v>
      </c>
      <c r="B76" s="23">
        <v>8733014</v>
      </c>
      <c r="C76" s="23" t="s">
        <v>289</v>
      </c>
      <c r="D76" s="239">
        <v>416</v>
      </c>
      <c r="E76" s="239">
        <v>416</v>
      </c>
      <c r="F76" s="239">
        <v>0</v>
      </c>
      <c r="G76" s="30">
        <v>1475851.0339887047</v>
      </c>
      <c r="H76" s="30">
        <v>0</v>
      </c>
      <c r="I76" s="30">
        <v>0</v>
      </c>
      <c r="J76" s="30">
        <v>26353.913320210002</v>
      </c>
      <c r="K76" s="30">
        <v>0</v>
      </c>
      <c r="L76" s="30">
        <v>44102.467188922856</v>
      </c>
      <c r="M76" s="30">
        <v>0</v>
      </c>
      <c r="N76" s="30">
        <v>234.05785829974289</v>
      </c>
      <c r="O76" s="30">
        <v>567.71478432514834</v>
      </c>
      <c r="P76" s="30">
        <v>0</v>
      </c>
      <c r="Q76" s="30">
        <v>0</v>
      </c>
      <c r="R76" s="30">
        <v>0</v>
      </c>
      <c r="S76" s="30">
        <v>0</v>
      </c>
      <c r="T76" s="30">
        <v>0</v>
      </c>
      <c r="U76" s="30">
        <v>0</v>
      </c>
      <c r="V76" s="30">
        <v>0</v>
      </c>
      <c r="W76" s="30">
        <v>0</v>
      </c>
      <c r="X76" s="30">
        <v>0</v>
      </c>
      <c r="Y76" s="30">
        <v>0</v>
      </c>
      <c r="Z76" s="30">
        <v>4833.8747536187693</v>
      </c>
      <c r="AA76" s="30">
        <v>0</v>
      </c>
      <c r="AB76" s="30">
        <v>110565.62113428861</v>
      </c>
      <c r="AC76" s="30">
        <v>0</v>
      </c>
      <c r="AD76" s="30">
        <v>0</v>
      </c>
      <c r="AE76" s="30">
        <v>0</v>
      </c>
      <c r="AF76" s="30">
        <v>133861.1470232892</v>
      </c>
      <c r="AG76" s="30">
        <v>0</v>
      </c>
      <c r="AH76" s="30">
        <v>0</v>
      </c>
      <c r="AI76" s="30">
        <v>0</v>
      </c>
      <c r="AJ76" s="30">
        <v>75097.95</v>
      </c>
      <c r="AK76" s="30">
        <v>0</v>
      </c>
      <c r="AL76" s="30">
        <v>0</v>
      </c>
      <c r="AM76" s="30">
        <v>0</v>
      </c>
      <c r="AN76" s="30">
        <v>0</v>
      </c>
      <c r="AO76" s="30">
        <v>0</v>
      </c>
      <c r="AP76" s="30">
        <v>0</v>
      </c>
      <c r="AQ76" s="30">
        <v>0</v>
      </c>
      <c r="AR76" s="30">
        <v>0</v>
      </c>
      <c r="AS76" s="30">
        <v>1475851.0339887047</v>
      </c>
      <c r="AT76" s="30">
        <v>186657.64903966512</v>
      </c>
      <c r="AU76" s="30">
        <v>208959.09702328919</v>
      </c>
      <c r="AV76" s="30">
        <v>145952.55908263411</v>
      </c>
      <c r="AW76" s="38">
        <v>1871467.7800516589</v>
      </c>
      <c r="AX76" s="30">
        <v>1796369.8300516589</v>
      </c>
      <c r="AY76" s="30">
        <v>4610</v>
      </c>
      <c r="AZ76" s="30">
        <v>1917760</v>
      </c>
      <c r="BA76" s="30">
        <v>121390.16994834109</v>
      </c>
      <c r="BB76" s="30">
        <v>0</v>
      </c>
      <c r="BC76" s="30">
        <v>1992857.95</v>
      </c>
      <c r="BD76" s="30">
        <v>1992857.9500000002</v>
      </c>
      <c r="BE76" s="30">
        <v>0</v>
      </c>
      <c r="BF76" s="30">
        <v>1992857.95</v>
      </c>
      <c r="BG76" s="30">
        <v>1783898.8529767108</v>
      </c>
      <c r="BH76" s="30">
        <v>1783898.8529767108</v>
      </c>
      <c r="BI76" s="30">
        <v>4288.2183965786317</v>
      </c>
      <c r="BJ76" s="30">
        <v>4226.2447619290815</v>
      </c>
      <c r="BK76" s="197">
        <v>0.014663995613273971</v>
      </c>
      <c r="BL76" s="30">
        <v>0</v>
      </c>
      <c r="BM76" s="30">
        <v>0</v>
      </c>
      <c r="BN76" s="38">
        <v>1992857.95</v>
      </c>
      <c r="BO76" s="30">
        <v>4610</v>
      </c>
      <c r="BP76" s="30" t="s">
        <v>545</v>
      </c>
      <c r="BQ76" s="30">
        <v>4790.52391826923</v>
      </c>
      <c r="BR76" s="197">
        <v>0.028370510126806803</v>
      </c>
      <c r="BS76" s="30">
        <v>-3662.2999999999993</v>
      </c>
      <c r="BT76" s="30">
        <v>1989195.65</v>
      </c>
      <c r="BU76" s="30">
        <v>-4160</v>
      </c>
      <c r="BV76" s="38">
        <v>1985035.65</v>
      </c>
      <c r="BW76" s="218">
        <v>61440</v>
      </c>
      <c r="BX76" s="219">
        <v>1923595.65</v>
      </c>
      <c r="BZ76" s="23">
        <v>8733014</v>
      </c>
      <c r="CB76" s="495">
        <f>BX76*$CB$4</f>
        <v>48089.89125</v>
      </c>
    </row>
    <row r="77" spans="1:80">
      <c r="A77" s="23">
        <v>110754</v>
      </c>
      <c r="B77" s="23">
        <v>8732321</v>
      </c>
      <c r="C77" s="23" t="s">
        <v>290</v>
      </c>
      <c r="D77" s="239">
        <v>448</v>
      </c>
      <c r="E77" s="239">
        <v>448</v>
      </c>
      <c r="F77" s="239">
        <v>0</v>
      </c>
      <c r="G77" s="30">
        <v>1589378.0366032205</v>
      </c>
      <c r="H77" s="30">
        <v>0</v>
      </c>
      <c r="I77" s="30">
        <v>0</v>
      </c>
      <c r="J77" s="30">
        <v>45875.330594439823</v>
      </c>
      <c r="K77" s="30">
        <v>0</v>
      </c>
      <c r="L77" s="30">
        <v>76770.961402940113</v>
      </c>
      <c r="M77" s="30">
        <v>0</v>
      </c>
      <c r="N77" s="30">
        <v>35187.221650431231</v>
      </c>
      <c r="O77" s="30">
        <v>2844.9241988553226</v>
      </c>
      <c r="P77" s="30">
        <v>0</v>
      </c>
      <c r="Q77" s="30">
        <v>484.13618874949776</v>
      </c>
      <c r="R77" s="30">
        <v>0</v>
      </c>
      <c r="S77" s="30">
        <v>0</v>
      </c>
      <c r="T77" s="30">
        <v>0</v>
      </c>
      <c r="U77" s="30">
        <v>0</v>
      </c>
      <c r="V77" s="30">
        <v>0</v>
      </c>
      <c r="W77" s="30">
        <v>0</v>
      </c>
      <c r="X77" s="30">
        <v>0</v>
      </c>
      <c r="Y77" s="30">
        <v>0</v>
      </c>
      <c r="Z77" s="30">
        <v>9249.6846636813261</v>
      </c>
      <c r="AA77" s="30">
        <v>0</v>
      </c>
      <c r="AB77" s="30">
        <v>174664.64111079287</v>
      </c>
      <c r="AC77" s="30">
        <v>0</v>
      </c>
      <c r="AD77" s="30">
        <v>0</v>
      </c>
      <c r="AE77" s="30">
        <v>0</v>
      </c>
      <c r="AF77" s="30">
        <v>133861.1470232892</v>
      </c>
      <c r="AG77" s="30">
        <v>0</v>
      </c>
      <c r="AH77" s="30">
        <v>0</v>
      </c>
      <c r="AI77" s="30">
        <v>0</v>
      </c>
      <c r="AJ77" s="30">
        <v>76316.5</v>
      </c>
      <c r="AK77" s="30">
        <v>0</v>
      </c>
      <c r="AL77" s="30">
        <v>0</v>
      </c>
      <c r="AM77" s="30">
        <v>0</v>
      </c>
      <c r="AN77" s="30">
        <v>0</v>
      </c>
      <c r="AO77" s="30">
        <v>0</v>
      </c>
      <c r="AP77" s="30">
        <v>0</v>
      </c>
      <c r="AQ77" s="30">
        <v>0</v>
      </c>
      <c r="AR77" s="30">
        <v>0</v>
      </c>
      <c r="AS77" s="30">
        <v>1589378.0366032205</v>
      </c>
      <c r="AT77" s="30">
        <v>345076.89980989019</v>
      </c>
      <c r="AU77" s="30">
        <v>210177.6470232892</v>
      </c>
      <c r="AV77" s="30">
        <v>215113.61142431508</v>
      </c>
      <c r="AW77" s="38">
        <v>2144632.5834363997</v>
      </c>
      <c r="AX77" s="30">
        <v>2068316.0834363997</v>
      </c>
      <c r="AY77" s="30">
        <v>4610</v>
      </c>
      <c r="AZ77" s="30">
        <v>2065280</v>
      </c>
      <c r="BA77" s="30">
        <v>0</v>
      </c>
      <c r="BB77" s="30">
        <v>0</v>
      </c>
      <c r="BC77" s="30">
        <v>2144632.5834363997</v>
      </c>
      <c r="BD77" s="30">
        <v>2144632.5834363997</v>
      </c>
      <c r="BE77" s="30">
        <v>0</v>
      </c>
      <c r="BF77" s="30">
        <v>2141596.5</v>
      </c>
      <c r="BG77" s="30">
        <v>1931418.8529767108</v>
      </c>
      <c r="BH77" s="30">
        <v>1934454.9364131105</v>
      </c>
      <c r="BI77" s="30">
        <v>4317.9797687792643</v>
      </c>
      <c r="BJ77" s="30">
        <v>4276.6943237145988</v>
      </c>
      <c r="BK77" s="197">
        <v>0.0096535880144004074</v>
      </c>
      <c r="BL77" s="30">
        <v>0</v>
      </c>
      <c r="BM77" s="30">
        <v>0</v>
      </c>
      <c r="BN77" s="38">
        <v>2144632.5834363997</v>
      </c>
      <c r="BO77" s="30">
        <v>4616.7769719562493</v>
      </c>
      <c r="BP77" s="30" t="s">
        <v>545</v>
      </c>
      <c r="BQ77" s="30">
        <v>4787.1263023133924</v>
      </c>
      <c r="BR77" s="197">
        <v>0.018018926888726972</v>
      </c>
      <c r="BS77" s="30">
        <v>-4110.7000000000007</v>
      </c>
      <c r="BT77" s="30">
        <v>2140521.8834363995</v>
      </c>
      <c r="BU77" s="30">
        <v>-4480</v>
      </c>
      <c r="BV77" s="38">
        <v>2136041.8834363995</v>
      </c>
      <c r="BW77" s="218">
        <v>66450.75</v>
      </c>
      <c r="BX77" s="219">
        <v>2069591.1334363995</v>
      </c>
      <c r="BZ77" s="23">
        <v>8732321</v>
      </c>
      <c r="CB77" s="495">
        <f>BX77*$CB$4</f>
        <v>51739.778335909992</v>
      </c>
    </row>
    <row r="78" spans="1:80">
      <c r="A78" s="23">
        <v>110607</v>
      </c>
      <c r="B78" s="23">
        <v>8732011</v>
      </c>
      <c r="C78" s="23" t="s">
        <v>291</v>
      </c>
      <c r="D78" s="239">
        <v>90</v>
      </c>
      <c r="E78" s="239">
        <v>90</v>
      </c>
      <c r="F78" s="239">
        <v>0</v>
      </c>
      <c r="G78" s="30">
        <v>319294.69485332555</v>
      </c>
      <c r="H78" s="30">
        <v>0</v>
      </c>
      <c r="I78" s="30">
        <v>0</v>
      </c>
      <c r="J78" s="30">
        <v>4392.318886701677</v>
      </c>
      <c r="K78" s="30">
        <v>0</v>
      </c>
      <c r="L78" s="30">
        <v>7350.4111981538263</v>
      </c>
      <c r="M78" s="30">
        <v>0</v>
      </c>
      <c r="N78" s="30">
        <v>0</v>
      </c>
      <c r="O78" s="30">
        <v>0</v>
      </c>
      <c r="P78" s="30">
        <v>0</v>
      </c>
      <c r="Q78" s="30">
        <v>0</v>
      </c>
      <c r="R78" s="30">
        <v>0</v>
      </c>
      <c r="S78" s="30">
        <v>0</v>
      </c>
      <c r="T78" s="30">
        <v>0</v>
      </c>
      <c r="U78" s="30">
        <v>0</v>
      </c>
      <c r="V78" s="30">
        <v>0</v>
      </c>
      <c r="W78" s="30">
        <v>0</v>
      </c>
      <c r="X78" s="30">
        <v>0</v>
      </c>
      <c r="Y78" s="30">
        <v>0</v>
      </c>
      <c r="Z78" s="30">
        <v>1322.1776240581578</v>
      </c>
      <c r="AA78" s="30">
        <v>0</v>
      </c>
      <c r="AB78" s="30">
        <v>25887.562748669276</v>
      </c>
      <c r="AC78" s="30">
        <v>0</v>
      </c>
      <c r="AD78" s="30">
        <v>0</v>
      </c>
      <c r="AE78" s="30">
        <v>0</v>
      </c>
      <c r="AF78" s="30">
        <v>133861.1470232892</v>
      </c>
      <c r="AG78" s="30">
        <v>908.11477883762313</v>
      </c>
      <c r="AH78" s="30">
        <v>0</v>
      </c>
      <c r="AI78" s="30">
        <v>0</v>
      </c>
      <c r="AJ78" s="30">
        <v>16972.239999999998</v>
      </c>
      <c r="AK78" s="30">
        <v>0</v>
      </c>
      <c r="AL78" s="30">
        <v>0</v>
      </c>
      <c r="AM78" s="30">
        <v>0</v>
      </c>
      <c r="AN78" s="30">
        <v>6197</v>
      </c>
      <c r="AO78" s="30">
        <v>0</v>
      </c>
      <c r="AP78" s="30">
        <v>0</v>
      </c>
      <c r="AQ78" s="30">
        <v>0</v>
      </c>
      <c r="AR78" s="30">
        <v>0</v>
      </c>
      <c r="AS78" s="30">
        <v>319294.69485332555</v>
      </c>
      <c r="AT78" s="30">
        <v>38952.470457582938</v>
      </c>
      <c r="AU78" s="30">
        <v>157938.50180212682</v>
      </c>
      <c r="AV78" s="30">
        <v>31981.357936586261</v>
      </c>
      <c r="AW78" s="38">
        <v>516185.66711303528</v>
      </c>
      <c r="AX78" s="30">
        <v>493016.42711303529</v>
      </c>
      <c r="AY78" s="30">
        <v>4610</v>
      </c>
      <c r="AZ78" s="30">
        <v>414900</v>
      </c>
      <c r="BA78" s="30">
        <v>0</v>
      </c>
      <c r="BB78" s="30">
        <v>0</v>
      </c>
      <c r="BC78" s="30">
        <v>516185.66711303528</v>
      </c>
      <c r="BD78" s="30">
        <v>516185.66711303528</v>
      </c>
      <c r="BE78" s="30">
        <v>0</v>
      </c>
      <c r="BF78" s="30">
        <v>438069.24</v>
      </c>
      <c r="BG78" s="30">
        <v>286327.73819787317</v>
      </c>
      <c r="BH78" s="30">
        <v>364444.16531090846</v>
      </c>
      <c r="BI78" s="30">
        <v>4049.3796145656497</v>
      </c>
      <c r="BJ78" s="30">
        <v>3917.2381718862152</v>
      </c>
      <c r="BK78" s="197">
        <v>0.033733318445583867</v>
      </c>
      <c r="BL78" s="30">
        <v>0</v>
      </c>
      <c r="BM78" s="30">
        <v>0</v>
      </c>
      <c r="BN78" s="38">
        <v>516185.66711303528</v>
      </c>
      <c r="BO78" s="30">
        <v>5477.9603012559473</v>
      </c>
      <c r="BP78" s="30" t="s">
        <v>545</v>
      </c>
      <c r="BQ78" s="30">
        <v>5735.3963012559479</v>
      </c>
      <c r="BR78" s="197">
        <v>0.033127169622255925</v>
      </c>
      <c r="BS78" s="30">
        <v>-779.84999999999991</v>
      </c>
      <c r="BT78" s="30">
        <v>515405.8171130353</v>
      </c>
      <c r="BU78" s="30">
        <v>-900</v>
      </c>
      <c r="BV78" s="38">
        <v>514505.8171130353</v>
      </c>
      <c r="BW78" s="218">
        <v>15344.25</v>
      </c>
      <c r="BX78" s="219">
        <v>499161.5671130353</v>
      </c>
      <c r="BZ78" s="23">
        <v>8732011</v>
      </c>
      <c r="CB78" s="495">
        <f>BX78*$CB$4</f>
        <v>12479.039177825884</v>
      </c>
    </row>
    <row r="79" spans="1:80">
      <c r="A79" s="23">
        <v>110608</v>
      </c>
      <c r="B79" s="23">
        <v>8732012</v>
      </c>
      <c r="C79" s="23" t="s">
        <v>292</v>
      </c>
      <c r="D79" s="239">
        <v>85</v>
      </c>
      <c r="E79" s="239">
        <v>85</v>
      </c>
      <c r="F79" s="239">
        <v>0</v>
      </c>
      <c r="G79" s="30">
        <v>301556.10069480748</v>
      </c>
      <c r="H79" s="30">
        <v>0</v>
      </c>
      <c r="I79" s="30">
        <v>0</v>
      </c>
      <c r="J79" s="30">
        <v>10736.779500826333</v>
      </c>
      <c r="K79" s="30">
        <v>0</v>
      </c>
      <c r="L79" s="30">
        <v>17967.671817709372</v>
      </c>
      <c r="M79" s="30">
        <v>0</v>
      </c>
      <c r="N79" s="30">
        <v>0</v>
      </c>
      <c r="O79" s="30">
        <v>0</v>
      </c>
      <c r="P79" s="30">
        <v>0</v>
      </c>
      <c r="Q79" s="30">
        <v>0</v>
      </c>
      <c r="R79" s="30">
        <v>0</v>
      </c>
      <c r="S79" s="30">
        <v>0</v>
      </c>
      <c r="T79" s="30">
        <v>0</v>
      </c>
      <c r="U79" s="30">
        <v>0</v>
      </c>
      <c r="V79" s="30">
        <v>0</v>
      </c>
      <c r="W79" s="30">
        <v>0</v>
      </c>
      <c r="X79" s="30">
        <v>0</v>
      </c>
      <c r="Y79" s="30">
        <v>0</v>
      </c>
      <c r="Z79" s="30">
        <v>2052.6958547021627</v>
      </c>
      <c r="AA79" s="30">
        <v>0</v>
      </c>
      <c r="AB79" s="30">
        <v>43493.910047654557</v>
      </c>
      <c r="AC79" s="30">
        <v>0</v>
      </c>
      <c r="AD79" s="30">
        <v>4685.1401458150885</v>
      </c>
      <c r="AE79" s="30">
        <v>0</v>
      </c>
      <c r="AF79" s="30">
        <v>133861.1470232892</v>
      </c>
      <c r="AG79" s="30">
        <v>46865.100651685396</v>
      </c>
      <c r="AH79" s="30">
        <v>0</v>
      </c>
      <c r="AI79" s="30">
        <v>0</v>
      </c>
      <c r="AJ79" s="30">
        <v>22642.13</v>
      </c>
      <c r="AK79" s="30">
        <v>0</v>
      </c>
      <c r="AL79" s="30">
        <v>0</v>
      </c>
      <c r="AM79" s="30">
        <v>0</v>
      </c>
      <c r="AN79" s="30">
        <v>27695</v>
      </c>
      <c r="AO79" s="30">
        <v>0</v>
      </c>
      <c r="AP79" s="30">
        <v>0</v>
      </c>
      <c r="AQ79" s="30">
        <v>0</v>
      </c>
      <c r="AR79" s="30">
        <v>0</v>
      </c>
      <c r="AS79" s="30">
        <v>301556.10069480748</v>
      </c>
      <c r="AT79" s="30">
        <v>78936.197366707522</v>
      </c>
      <c r="AU79" s="30">
        <v>231063.37767497462</v>
      </c>
      <c r="AV79" s="30">
        <v>40536.070694986571</v>
      </c>
      <c r="AW79" s="38">
        <v>611555.67573648959</v>
      </c>
      <c r="AX79" s="30">
        <v>561218.54573648958</v>
      </c>
      <c r="AY79" s="30">
        <v>4610</v>
      </c>
      <c r="AZ79" s="30">
        <v>391850</v>
      </c>
      <c r="BA79" s="30">
        <v>0</v>
      </c>
      <c r="BB79" s="30">
        <v>0</v>
      </c>
      <c r="BC79" s="30">
        <v>611555.67573648959</v>
      </c>
      <c r="BD79" s="30">
        <v>611555.67573648959</v>
      </c>
      <c r="BE79" s="30">
        <v>0</v>
      </c>
      <c r="BF79" s="30">
        <v>442187.13</v>
      </c>
      <c r="BG79" s="30">
        <v>238818.75232502539</v>
      </c>
      <c r="BH79" s="30">
        <v>408187.298061515</v>
      </c>
      <c r="BI79" s="30">
        <v>4802.2035066060589</v>
      </c>
      <c r="BJ79" s="30">
        <v>4548.4207699441058</v>
      </c>
      <c r="BK79" s="197">
        <v>0.055795791440173145</v>
      </c>
      <c r="BL79" s="30">
        <v>0</v>
      </c>
      <c r="BM79" s="30">
        <v>0</v>
      </c>
      <c r="BN79" s="38">
        <v>611555.67573648959</v>
      </c>
      <c r="BO79" s="30">
        <v>6602.5711263116418</v>
      </c>
      <c r="BP79" s="30" t="s">
        <v>545</v>
      </c>
      <c r="BQ79" s="30">
        <v>7194.7726557234073</v>
      </c>
      <c r="BR79" s="197">
        <v>0.064575244416344546</v>
      </c>
      <c r="BS79" s="30">
        <v>-799.3</v>
      </c>
      <c r="BT79" s="30">
        <v>610756.37573648954</v>
      </c>
      <c r="BU79" s="30">
        <v>-850</v>
      </c>
      <c r="BV79" s="38">
        <v>609906.37573648954</v>
      </c>
      <c r="BW79" s="218">
        <v>20209.5</v>
      </c>
      <c r="BX79" s="219">
        <v>589696.87573648954</v>
      </c>
      <c r="BZ79" s="23">
        <v>8732012</v>
      </c>
      <c r="CB79" s="495">
        <f>BX79*$CB$4</f>
        <v>14742.42189341224</v>
      </c>
    </row>
    <row r="80" spans="1:80">
      <c r="A80" s="23">
        <v>110633</v>
      </c>
      <c r="B80" s="23">
        <v>8732068</v>
      </c>
      <c r="C80" s="23" t="s">
        <v>293</v>
      </c>
      <c r="D80" s="239">
        <v>83</v>
      </c>
      <c r="E80" s="239">
        <v>83</v>
      </c>
      <c r="F80" s="239">
        <v>0</v>
      </c>
      <c r="G80" s="30">
        <v>294460.66303140024</v>
      </c>
      <c r="H80" s="30">
        <v>0</v>
      </c>
      <c r="I80" s="30">
        <v>0</v>
      </c>
      <c r="J80" s="30">
        <v>11224.814932682071</v>
      </c>
      <c r="K80" s="30">
        <v>0</v>
      </c>
      <c r="L80" s="30">
        <v>19601.096528410195</v>
      </c>
      <c r="M80" s="30">
        <v>0</v>
      </c>
      <c r="N80" s="30">
        <v>4447.0993076951145</v>
      </c>
      <c r="O80" s="30">
        <v>3122.4313137883214</v>
      </c>
      <c r="P80" s="30">
        <v>17728.636020945287</v>
      </c>
      <c r="Q80" s="30">
        <v>1449.166582841691</v>
      </c>
      <c r="R80" s="30">
        <v>1025.8704958631927</v>
      </c>
      <c r="S80" s="30">
        <v>0</v>
      </c>
      <c r="T80" s="30">
        <v>0</v>
      </c>
      <c r="U80" s="30">
        <v>0</v>
      </c>
      <c r="V80" s="30">
        <v>0</v>
      </c>
      <c r="W80" s="30">
        <v>0</v>
      </c>
      <c r="X80" s="30">
        <v>0</v>
      </c>
      <c r="Y80" s="30">
        <v>0</v>
      </c>
      <c r="Z80" s="30">
        <v>686.95300655290725</v>
      </c>
      <c r="AA80" s="30">
        <v>0</v>
      </c>
      <c r="AB80" s="30">
        <v>24520.729352549577</v>
      </c>
      <c r="AC80" s="30">
        <v>0</v>
      </c>
      <c r="AD80" s="30">
        <v>0</v>
      </c>
      <c r="AE80" s="30">
        <v>0</v>
      </c>
      <c r="AF80" s="30">
        <v>133861.1470232892</v>
      </c>
      <c r="AG80" s="30">
        <v>18005.881158323886</v>
      </c>
      <c r="AH80" s="30">
        <v>0</v>
      </c>
      <c r="AI80" s="30">
        <v>0</v>
      </c>
      <c r="AJ80" s="30">
        <v>13672.6</v>
      </c>
      <c r="AK80" s="30">
        <v>0</v>
      </c>
      <c r="AL80" s="30">
        <v>0</v>
      </c>
      <c r="AM80" s="30">
        <v>0</v>
      </c>
      <c r="AN80" s="30">
        <v>0</v>
      </c>
      <c r="AO80" s="30">
        <v>0</v>
      </c>
      <c r="AP80" s="30">
        <v>0</v>
      </c>
      <c r="AQ80" s="30">
        <v>0</v>
      </c>
      <c r="AR80" s="30">
        <v>0</v>
      </c>
      <c r="AS80" s="30">
        <v>294460.66303140024</v>
      </c>
      <c r="AT80" s="30">
        <v>83806.797541328357</v>
      </c>
      <c r="AU80" s="30">
        <v>165539.62818161308</v>
      </c>
      <c r="AV80" s="30">
        <v>52614.461927490753</v>
      </c>
      <c r="AW80" s="38">
        <v>543807.0887543417</v>
      </c>
      <c r="AX80" s="30">
        <v>530134.48875434173</v>
      </c>
      <c r="AY80" s="30">
        <v>4610</v>
      </c>
      <c r="AZ80" s="30">
        <v>382630</v>
      </c>
      <c r="BA80" s="30">
        <v>0</v>
      </c>
      <c r="BB80" s="30">
        <v>0</v>
      </c>
      <c r="BC80" s="30">
        <v>543807.0887543417</v>
      </c>
      <c r="BD80" s="30">
        <v>543807.0887543417</v>
      </c>
      <c r="BE80" s="30">
        <v>0</v>
      </c>
      <c r="BF80" s="30">
        <v>396302.6</v>
      </c>
      <c r="BG80" s="30">
        <v>230762.9718183869</v>
      </c>
      <c r="BH80" s="30">
        <v>378267.46057272865</v>
      </c>
      <c r="BI80" s="30">
        <v>4557.4392840087794</v>
      </c>
      <c r="BJ80" s="30">
        <v>4397.1734897486858</v>
      </c>
      <c r="BK80" s="197">
        <v>0.036447457584679772</v>
      </c>
      <c r="BL80" s="30">
        <v>0</v>
      </c>
      <c r="BM80" s="30">
        <v>0</v>
      </c>
      <c r="BN80" s="38">
        <v>543807.0887543417</v>
      </c>
      <c r="BO80" s="30">
        <v>6387.1625151125509</v>
      </c>
      <c r="BP80" s="30" t="s">
        <v>545</v>
      </c>
      <c r="BQ80" s="30">
        <v>6551.8926355944786</v>
      </c>
      <c r="BR80" s="197">
        <v>0.043992060385288578</v>
      </c>
      <c r="BS80" s="30">
        <v>-787.55</v>
      </c>
      <c r="BT80" s="30">
        <v>543019.53875434166</v>
      </c>
      <c r="BU80" s="30">
        <v>-830</v>
      </c>
      <c r="BV80" s="38">
        <v>542189.53875434166</v>
      </c>
      <c r="BW80" s="218">
        <v>12100.75</v>
      </c>
      <c r="BX80" s="219">
        <v>530088.78875434166</v>
      </c>
      <c r="BZ80" s="23">
        <v>8732068</v>
      </c>
      <c r="CB80" s="495">
        <f>BX80*$CB$4</f>
        <v>13252.219718858541</v>
      </c>
    </row>
    <row r="81" spans="1:80">
      <c r="A81" s="23">
        <v>110759</v>
      </c>
      <c r="B81" s="23">
        <v>8732328</v>
      </c>
      <c r="C81" s="23" t="s">
        <v>294</v>
      </c>
      <c r="D81" s="239">
        <v>272</v>
      </c>
      <c r="E81" s="239">
        <v>272</v>
      </c>
      <c r="F81" s="239">
        <v>0</v>
      </c>
      <c r="G81" s="30">
        <v>964979.52222338389</v>
      </c>
      <c r="H81" s="30">
        <v>0</v>
      </c>
      <c r="I81" s="30">
        <v>0</v>
      </c>
      <c r="J81" s="30">
        <v>17569.275546806763</v>
      </c>
      <c r="K81" s="30">
        <v>0</v>
      </c>
      <c r="L81" s="30">
        <v>30218.357147965758</v>
      </c>
      <c r="M81" s="30">
        <v>0</v>
      </c>
      <c r="N81" s="30">
        <v>234.057858299743</v>
      </c>
      <c r="O81" s="30">
        <v>283.85739216257372</v>
      </c>
      <c r="P81" s="30">
        <v>0</v>
      </c>
      <c r="Q81" s="30">
        <v>0</v>
      </c>
      <c r="R81" s="30">
        <v>0</v>
      </c>
      <c r="S81" s="30">
        <v>0</v>
      </c>
      <c r="T81" s="30">
        <v>0</v>
      </c>
      <c r="U81" s="30">
        <v>0</v>
      </c>
      <c r="V81" s="30">
        <v>0</v>
      </c>
      <c r="W81" s="30">
        <v>0</v>
      </c>
      <c r="X81" s="30">
        <v>0</v>
      </c>
      <c r="Y81" s="30">
        <v>0</v>
      </c>
      <c r="Z81" s="30">
        <v>12454.798744374679</v>
      </c>
      <c r="AA81" s="30">
        <v>0</v>
      </c>
      <c r="AB81" s="30">
        <v>62047.449222182389</v>
      </c>
      <c r="AC81" s="30">
        <v>0</v>
      </c>
      <c r="AD81" s="30">
        <v>0</v>
      </c>
      <c r="AE81" s="30">
        <v>0</v>
      </c>
      <c r="AF81" s="30">
        <v>133861.1470232892</v>
      </c>
      <c r="AG81" s="30">
        <v>0</v>
      </c>
      <c r="AH81" s="30">
        <v>0</v>
      </c>
      <c r="AI81" s="30">
        <v>0</v>
      </c>
      <c r="AJ81" s="30">
        <v>46317.289999999994</v>
      </c>
      <c r="AK81" s="30">
        <v>0</v>
      </c>
      <c r="AL81" s="30">
        <v>0</v>
      </c>
      <c r="AM81" s="30">
        <v>0</v>
      </c>
      <c r="AN81" s="30">
        <v>0</v>
      </c>
      <c r="AO81" s="30">
        <v>0</v>
      </c>
      <c r="AP81" s="30">
        <v>0</v>
      </c>
      <c r="AQ81" s="30">
        <v>0</v>
      </c>
      <c r="AR81" s="30">
        <v>0</v>
      </c>
      <c r="AS81" s="30">
        <v>964979.52222338389</v>
      </c>
      <c r="AT81" s="30">
        <v>122807.79591179189</v>
      </c>
      <c r="AU81" s="30">
        <v>180178.43702328921</v>
      </c>
      <c r="AV81" s="30">
        <v>90987.3231907091</v>
      </c>
      <c r="AW81" s="38">
        <v>1267965.7551584651</v>
      </c>
      <c r="AX81" s="30">
        <v>1221648.4651584651</v>
      </c>
      <c r="AY81" s="30">
        <v>4610</v>
      </c>
      <c r="AZ81" s="30">
        <v>1253920</v>
      </c>
      <c r="BA81" s="30">
        <v>32271.534841534914</v>
      </c>
      <c r="BB81" s="30">
        <v>0</v>
      </c>
      <c r="BC81" s="30">
        <v>1300237.29</v>
      </c>
      <c r="BD81" s="30">
        <v>1300237.29</v>
      </c>
      <c r="BE81" s="30">
        <v>0</v>
      </c>
      <c r="BF81" s="30">
        <v>1300237.29</v>
      </c>
      <c r="BG81" s="30">
        <v>1120058.8529767108</v>
      </c>
      <c r="BH81" s="30">
        <v>1120058.8529767108</v>
      </c>
      <c r="BI81" s="30">
        <v>4117.8634300614367</v>
      </c>
      <c r="BJ81" s="30">
        <v>4093.7591246575284</v>
      </c>
      <c r="BK81" s="197">
        <v>0.005888061478440002</v>
      </c>
      <c r="BL81" s="30">
        <v>0</v>
      </c>
      <c r="BM81" s="30">
        <v>0</v>
      </c>
      <c r="BN81" s="38">
        <v>1300237.29</v>
      </c>
      <c r="BO81" s="30">
        <v>4610</v>
      </c>
      <c r="BP81" s="30" t="s">
        <v>545</v>
      </c>
      <c r="BQ81" s="30">
        <v>4780.2841544117646</v>
      </c>
      <c r="BR81" s="197">
        <v>0.019353114433970253</v>
      </c>
      <c r="BS81" s="30">
        <v>-2397.8</v>
      </c>
      <c r="BT81" s="30">
        <v>1297839.49</v>
      </c>
      <c r="BU81" s="30">
        <v>-2720</v>
      </c>
      <c r="BV81" s="38">
        <v>1295119.49</v>
      </c>
      <c r="BW81" s="218">
        <v>52868.5</v>
      </c>
      <c r="BX81" s="219">
        <v>1242250.99</v>
      </c>
      <c r="BZ81" s="23">
        <v>8732328</v>
      </c>
      <c r="CB81" s="495">
        <f>BX81*$CB$4</f>
        <v>31056.27475</v>
      </c>
    </row>
    <row r="82" spans="1:80">
      <c r="A82" s="23">
        <v>142638</v>
      </c>
      <c r="B82" s="23">
        <v>8732014</v>
      </c>
      <c r="C82" s="23" t="s">
        <v>295</v>
      </c>
      <c r="D82" s="239">
        <v>385</v>
      </c>
      <c r="E82" s="239">
        <v>385</v>
      </c>
      <c r="F82" s="239">
        <v>0</v>
      </c>
      <c r="G82" s="30">
        <v>1365871.7502058926</v>
      </c>
      <c r="H82" s="30">
        <v>0</v>
      </c>
      <c r="I82" s="30">
        <v>0</v>
      </c>
      <c r="J82" s="30">
        <v>27818.019615777277</v>
      </c>
      <c r="K82" s="30">
        <v>0</v>
      </c>
      <c r="L82" s="30">
        <v>46552.604254974212</v>
      </c>
      <c r="M82" s="30">
        <v>0</v>
      </c>
      <c r="N82" s="30">
        <v>469.33476794479731</v>
      </c>
      <c r="O82" s="30">
        <v>853.78981236399227</v>
      </c>
      <c r="P82" s="30">
        <v>0</v>
      </c>
      <c r="Q82" s="30">
        <v>0</v>
      </c>
      <c r="R82" s="30">
        <v>0</v>
      </c>
      <c r="S82" s="30">
        <v>0</v>
      </c>
      <c r="T82" s="30">
        <v>0</v>
      </c>
      <c r="U82" s="30">
        <v>0</v>
      </c>
      <c r="V82" s="30">
        <v>0</v>
      </c>
      <c r="W82" s="30">
        <v>0</v>
      </c>
      <c r="X82" s="30">
        <v>0</v>
      </c>
      <c r="Y82" s="30">
        <v>0</v>
      </c>
      <c r="Z82" s="30">
        <v>1346.6623948740494</v>
      </c>
      <c r="AA82" s="30">
        <v>0</v>
      </c>
      <c r="AB82" s="30">
        <v>139865.31635654243</v>
      </c>
      <c r="AC82" s="30">
        <v>0</v>
      </c>
      <c r="AD82" s="30">
        <v>3728.9890956487593</v>
      </c>
      <c r="AE82" s="30">
        <v>0</v>
      </c>
      <c r="AF82" s="30">
        <v>133861.1470232892</v>
      </c>
      <c r="AG82" s="30">
        <v>0</v>
      </c>
      <c r="AH82" s="30">
        <v>0</v>
      </c>
      <c r="AI82" s="30">
        <v>0</v>
      </c>
      <c r="AJ82" s="30">
        <v>10444.8</v>
      </c>
      <c r="AK82" s="30">
        <v>0</v>
      </c>
      <c r="AL82" s="30">
        <v>0</v>
      </c>
      <c r="AM82" s="30">
        <v>0</v>
      </c>
      <c r="AN82" s="30">
        <v>0</v>
      </c>
      <c r="AO82" s="30">
        <v>0</v>
      </c>
      <c r="AP82" s="30">
        <v>0</v>
      </c>
      <c r="AQ82" s="30">
        <v>0</v>
      </c>
      <c r="AR82" s="30">
        <v>0</v>
      </c>
      <c r="AS82" s="30">
        <v>1365871.7502058926</v>
      </c>
      <c r="AT82" s="30">
        <v>220634.71629812551</v>
      </c>
      <c r="AU82" s="30">
        <v>144305.94702328919</v>
      </c>
      <c r="AV82" s="30">
        <v>153321.1031951044</v>
      </c>
      <c r="AW82" s="38">
        <v>1730812.4135273073</v>
      </c>
      <c r="AX82" s="30">
        <v>1720367.6135273073</v>
      </c>
      <c r="AY82" s="30">
        <v>4610</v>
      </c>
      <c r="AZ82" s="30">
        <v>1774850</v>
      </c>
      <c r="BA82" s="30">
        <v>54482.386472692713</v>
      </c>
      <c r="BB82" s="30">
        <v>0</v>
      </c>
      <c r="BC82" s="30">
        <v>1785294.8</v>
      </c>
      <c r="BD82" s="30">
        <v>1785294.8000000003</v>
      </c>
      <c r="BE82" s="30">
        <v>0</v>
      </c>
      <c r="BF82" s="30">
        <v>1785294.8</v>
      </c>
      <c r="BG82" s="30">
        <v>1640988.8529767108</v>
      </c>
      <c r="BH82" s="30">
        <v>1640988.8529767108</v>
      </c>
      <c r="BI82" s="30">
        <v>4262.308709030418</v>
      </c>
      <c r="BJ82" s="30">
        <v>4207.2323875688426</v>
      </c>
      <c r="BK82" s="197">
        <v>0.013090867436823795</v>
      </c>
      <c r="BL82" s="30">
        <v>0</v>
      </c>
      <c r="BM82" s="30">
        <v>0</v>
      </c>
      <c r="BN82" s="38">
        <v>1785294.8</v>
      </c>
      <c r="BO82" s="30">
        <v>4610</v>
      </c>
      <c r="BP82" s="30" t="s">
        <v>545</v>
      </c>
      <c r="BQ82" s="30">
        <v>4637.1293506493512</v>
      </c>
      <c r="BR82" s="197">
        <v>0.016115745101077383</v>
      </c>
      <c r="BS82" s="30">
        <v>0</v>
      </c>
      <c r="BT82" s="30">
        <v>1785294.8</v>
      </c>
      <c r="BU82" s="30">
        <v>0</v>
      </c>
      <c r="BV82" s="38">
        <v>1785294.8</v>
      </c>
      <c r="BW82" s="218">
        <v>10444.8</v>
      </c>
      <c r="BX82" s="219">
        <v>1774850</v>
      </c>
      <c r="BZ82" s="23">
        <v>8732014</v>
      </c>
      <c r="CB82" s="495">
        <f>BX82*$CB$4</f>
        <v>44371.25</v>
      </c>
    </row>
    <row r="83" spans="1:80">
      <c r="A83" s="23">
        <v>148105</v>
      </c>
      <c r="B83" s="23">
        <v>8732015</v>
      </c>
      <c r="C83" s="23" t="s">
        <v>296</v>
      </c>
      <c r="D83" s="239">
        <v>185</v>
      </c>
      <c r="E83" s="239">
        <v>185</v>
      </c>
      <c r="F83" s="239">
        <v>0</v>
      </c>
      <c r="G83" s="30">
        <v>656327.98386516911</v>
      </c>
      <c r="H83" s="30">
        <v>0</v>
      </c>
      <c r="I83" s="30">
        <v>0</v>
      </c>
      <c r="J83" s="30">
        <v>10248.744068970624</v>
      </c>
      <c r="K83" s="30">
        <v>0</v>
      </c>
      <c r="L83" s="30">
        <v>17967.671817709364</v>
      </c>
      <c r="M83" s="30">
        <v>0</v>
      </c>
      <c r="N83" s="30">
        <v>235.32991187745918</v>
      </c>
      <c r="O83" s="30">
        <v>856.20028614254909</v>
      </c>
      <c r="P83" s="30">
        <v>445.62468259169572</v>
      </c>
      <c r="Q83" s="30">
        <v>0</v>
      </c>
      <c r="R83" s="30">
        <v>0</v>
      </c>
      <c r="S83" s="30">
        <v>680.95449564609919</v>
      </c>
      <c r="T83" s="30">
        <v>0</v>
      </c>
      <c r="U83" s="30">
        <v>0</v>
      </c>
      <c r="V83" s="30">
        <v>0</v>
      </c>
      <c r="W83" s="30">
        <v>0</v>
      </c>
      <c r="X83" s="30">
        <v>0</v>
      </c>
      <c r="Y83" s="30">
        <v>0</v>
      </c>
      <c r="Z83" s="30">
        <v>17682.134490416374</v>
      </c>
      <c r="AA83" s="30">
        <v>0</v>
      </c>
      <c r="AB83" s="30">
        <v>74112.98565893856</v>
      </c>
      <c r="AC83" s="30">
        <v>0</v>
      </c>
      <c r="AD83" s="30">
        <v>6597.4422461478262</v>
      </c>
      <c r="AE83" s="30">
        <v>0</v>
      </c>
      <c r="AF83" s="30">
        <v>133861.1470232892</v>
      </c>
      <c r="AG83" s="30">
        <v>0</v>
      </c>
      <c r="AH83" s="30">
        <v>0</v>
      </c>
      <c r="AI83" s="30">
        <v>0</v>
      </c>
      <c r="AJ83" s="30">
        <v>4915.2</v>
      </c>
      <c r="AK83" s="30">
        <v>0</v>
      </c>
      <c r="AL83" s="30">
        <v>0</v>
      </c>
      <c r="AM83" s="30">
        <v>0</v>
      </c>
      <c r="AN83" s="30">
        <v>0</v>
      </c>
      <c r="AO83" s="30">
        <v>0</v>
      </c>
      <c r="AP83" s="30">
        <v>0</v>
      </c>
      <c r="AQ83" s="30">
        <v>0</v>
      </c>
      <c r="AR83" s="30">
        <v>0</v>
      </c>
      <c r="AS83" s="30">
        <v>656327.98386516911</v>
      </c>
      <c r="AT83" s="30">
        <v>128827.08765844055</v>
      </c>
      <c r="AU83" s="30">
        <v>138776.34702328921</v>
      </c>
      <c r="AV83" s="30">
        <v>77215.746199293848</v>
      </c>
      <c r="AW83" s="38">
        <v>923931.41854689887</v>
      </c>
      <c r="AX83" s="30">
        <v>919016.21854689892</v>
      </c>
      <c r="AY83" s="30">
        <v>4610</v>
      </c>
      <c r="AZ83" s="30">
        <v>852850</v>
      </c>
      <c r="BA83" s="30">
        <v>0</v>
      </c>
      <c r="BB83" s="30">
        <v>0</v>
      </c>
      <c r="BC83" s="30">
        <v>923931.41854689887</v>
      </c>
      <c r="BD83" s="30">
        <v>923931.41854689864</v>
      </c>
      <c r="BE83" s="30">
        <v>0</v>
      </c>
      <c r="BF83" s="30">
        <v>857765.2</v>
      </c>
      <c r="BG83" s="30">
        <v>718988.85297671077</v>
      </c>
      <c r="BH83" s="30">
        <v>785155.07152360969</v>
      </c>
      <c r="BI83" s="30">
        <v>4244.0814676951877</v>
      </c>
      <c r="BJ83" s="30">
        <v>4094.4503721848064</v>
      </c>
      <c r="BK83" s="197">
        <v>0.036544855086505269</v>
      </c>
      <c r="BL83" s="30">
        <v>0</v>
      </c>
      <c r="BM83" s="30">
        <v>0</v>
      </c>
      <c r="BN83" s="38">
        <v>923931.41854689887</v>
      </c>
      <c r="BO83" s="30">
        <v>4967.6552353886427</v>
      </c>
      <c r="BP83" s="30" t="s">
        <v>545</v>
      </c>
      <c r="BQ83" s="30">
        <v>4994.2238840372911</v>
      </c>
      <c r="BR83" s="197">
        <v>0.0044790953877849038</v>
      </c>
      <c r="BS83" s="30">
        <v>0</v>
      </c>
      <c r="BT83" s="30">
        <v>923931.41854689887</v>
      </c>
      <c r="BU83" s="30">
        <v>0</v>
      </c>
      <c r="BV83" s="38">
        <v>923931.41854689887</v>
      </c>
      <c r="BW83" s="218">
        <v>4915.2</v>
      </c>
      <c r="BX83" s="219">
        <v>919016.21854689892</v>
      </c>
      <c r="BZ83" s="23">
        <v>8732015</v>
      </c>
      <c r="CB83" s="495">
        <f>BX83*$CB$4</f>
        <v>22975.405463672476</v>
      </c>
    </row>
    <row r="84" spans="1:80">
      <c r="A84" s="23">
        <v>143976</v>
      </c>
      <c r="B84" s="23">
        <v>8732448</v>
      </c>
      <c r="C84" s="23" t="s">
        <v>297</v>
      </c>
      <c r="D84" s="239">
        <v>406</v>
      </c>
      <c r="E84" s="239">
        <v>406</v>
      </c>
      <c r="F84" s="239">
        <v>0</v>
      </c>
      <c r="G84" s="30">
        <v>1440373.8456716684</v>
      </c>
      <c r="H84" s="30">
        <v>0</v>
      </c>
      <c r="I84" s="30">
        <v>0</v>
      </c>
      <c r="J84" s="30">
        <v>55636.039231554481</v>
      </c>
      <c r="K84" s="30">
        <v>0</v>
      </c>
      <c r="L84" s="30">
        <v>93105.208509948308</v>
      </c>
      <c r="M84" s="30">
        <v>0</v>
      </c>
      <c r="N84" s="30">
        <v>8426.0828987907626</v>
      </c>
      <c r="O84" s="30">
        <v>30940.455745720585</v>
      </c>
      <c r="P84" s="30">
        <v>0</v>
      </c>
      <c r="Q84" s="30">
        <v>0</v>
      </c>
      <c r="R84" s="30">
        <v>0</v>
      </c>
      <c r="S84" s="30">
        <v>0</v>
      </c>
      <c r="T84" s="30">
        <v>0</v>
      </c>
      <c r="U84" s="30">
        <v>0</v>
      </c>
      <c r="V84" s="30">
        <v>0</v>
      </c>
      <c r="W84" s="30">
        <v>0</v>
      </c>
      <c r="X84" s="30">
        <v>0</v>
      </c>
      <c r="Y84" s="30">
        <v>0</v>
      </c>
      <c r="Z84" s="30">
        <v>20567.207485349114</v>
      </c>
      <c r="AA84" s="30">
        <v>0</v>
      </c>
      <c r="AB84" s="30">
        <v>159188.04946109914</v>
      </c>
      <c r="AC84" s="30">
        <v>0</v>
      </c>
      <c r="AD84" s="30">
        <v>0</v>
      </c>
      <c r="AE84" s="30">
        <v>0</v>
      </c>
      <c r="AF84" s="30">
        <v>133861.1470232892</v>
      </c>
      <c r="AG84" s="30">
        <v>0</v>
      </c>
      <c r="AH84" s="30">
        <v>0</v>
      </c>
      <c r="AI84" s="30">
        <v>0</v>
      </c>
      <c r="AJ84" s="30">
        <v>10342.4</v>
      </c>
      <c r="AK84" s="30">
        <v>0</v>
      </c>
      <c r="AL84" s="30">
        <v>0</v>
      </c>
      <c r="AM84" s="30">
        <v>0</v>
      </c>
      <c r="AN84" s="30">
        <v>0</v>
      </c>
      <c r="AO84" s="30">
        <v>0</v>
      </c>
      <c r="AP84" s="30">
        <v>0</v>
      </c>
      <c r="AQ84" s="30">
        <v>0</v>
      </c>
      <c r="AR84" s="30">
        <v>0</v>
      </c>
      <c r="AS84" s="30">
        <v>1440373.8456716684</v>
      </c>
      <c r="AT84" s="30">
        <v>367863.04333246243</v>
      </c>
      <c r="AU84" s="30">
        <v>144203.5470232892</v>
      </c>
      <c r="AV84" s="30">
        <v>202456.08175532852</v>
      </c>
      <c r="AW84" s="38">
        <v>1952440.43602742</v>
      </c>
      <c r="AX84" s="30">
        <v>1942098.03602742</v>
      </c>
      <c r="AY84" s="30">
        <v>4610</v>
      </c>
      <c r="AZ84" s="30">
        <v>1871660</v>
      </c>
      <c r="BA84" s="30">
        <v>0</v>
      </c>
      <c r="BB84" s="30">
        <v>0</v>
      </c>
      <c r="BC84" s="30">
        <v>1952440.43602742</v>
      </c>
      <c r="BD84" s="30">
        <v>1952440.4360274198</v>
      </c>
      <c r="BE84" s="30">
        <v>0</v>
      </c>
      <c r="BF84" s="30">
        <v>1882002.4</v>
      </c>
      <c r="BG84" s="30">
        <v>1737798.8529767108</v>
      </c>
      <c r="BH84" s="30">
        <v>1808236.8890041308</v>
      </c>
      <c r="BI84" s="30">
        <v>4453.7854408968742</v>
      </c>
      <c r="BJ84" s="30">
        <v>4438.8803451185549</v>
      </c>
      <c r="BK84" s="197">
        <v>0.0033578503179772408</v>
      </c>
      <c r="BL84" s="30">
        <v>0.0016421496820227593</v>
      </c>
      <c r="BM84" s="30">
        <v>2959.4582145930453</v>
      </c>
      <c r="BN84" s="38">
        <v>1955399.8942420131</v>
      </c>
      <c r="BO84" s="30">
        <v>4790.7820055222</v>
      </c>
      <c r="BP84" s="30" t="s">
        <v>545</v>
      </c>
      <c r="BQ84" s="30">
        <v>4816.2558971478156</v>
      </c>
      <c r="BR84" s="197">
        <v>0.0031816788631460202</v>
      </c>
      <c r="BS84" s="30">
        <v>0</v>
      </c>
      <c r="BT84" s="30">
        <v>1955399.8942420131</v>
      </c>
      <c r="BU84" s="30">
        <v>0</v>
      </c>
      <c r="BV84" s="38">
        <v>1955399.8942420131</v>
      </c>
      <c r="BW84" s="218">
        <v>10342.4</v>
      </c>
      <c r="BX84" s="219">
        <v>1945057.4942420132</v>
      </c>
      <c r="BZ84" s="23">
        <v>8732448</v>
      </c>
      <c r="CB84" s="495">
        <f>BX84*$CB$4</f>
        <v>48626.43735605033</v>
      </c>
    </row>
    <row r="85" spans="1:80">
      <c r="A85" s="23">
        <v>141690</v>
      </c>
      <c r="B85" s="23">
        <v>8732036</v>
      </c>
      <c r="C85" s="23" t="s">
        <v>298</v>
      </c>
      <c r="D85" s="239">
        <v>236</v>
      </c>
      <c r="E85" s="239">
        <v>236</v>
      </c>
      <c r="F85" s="239">
        <v>0</v>
      </c>
      <c r="G85" s="30">
        <v>837261.64428205357</v>
      </c>
      <c r="H85" s="30">
        <v>0</v>
      </c>
      <c r="I85" s="30">
        <v>0</v>
      </c>
      <c r="J85" s="30">
        <v>26353.913320210075</v>
      </c>
      <c r="K85" s="30">
        <v>0</v>
      </c>
      <c r="L85" s="30">
        <v>44919.179544273356</v>
      </c>
      <c r="M85" s="30">
        <v>0</v>
      </c>
      <c r="N85" s="30">
        <v>0</v>
      </c>
      <c r="O85" s="30">
        <v>0</v>
      </c>
      <c r="P85" s="30">
        <v>0</v>
      </c>
      <c r="Q85" s="30">
        <v>0</v>
      </c>
      <c r="R85" s="30">
        <v>0</v>
      </c>
      <c r="S85" s="30">
        <v>0</v>
      </c>
      <c r="T85" s="30">
        <v>0</v>
      </c>
      <c r="U85" s="30">
        <v>0</v>
      </c>
      <c r="V85" s="30">
        <v>0</v>
      </c>
      <c r="W85" s="30">
        <v>0</v>
      </c>
      <c r="X85" s="30">
        <v>0</v>
      </c>
      <c r="Y85" s="30">
        <v>0</v>
      </c>
      <c r="Z85" s="30">
        <v>9194.3696288095889</v>
      </c>
      <c r="AA85" s="30">
        <v>0</v>
      </c>
      <c r="AB85" s="30">
        <v>86891.1169548636</v>
      </c>
      <c r="AC85" s="30">
        <v>0</v>
      </c>
      <c r="AD85" s="30">
        <v>0</v>
      </c>
      <c r="AE85" s="30">
        <v>0</v>
      </c>
      <c r="AF85" s="30">
        <v>133861.1470232892</v>
      </c>
      <c r="AG85" s="30">
        <v>0</v>
      </c>
      <c r="AH85" s="30">
        <v>0</v>
      </c>
      <c r="AI85" s="30">
        <v>0</v>
      </c>
      <c r="AJ85" s="30">
        <v>10086.4</v>
      </c>
      <c r="AK85" s="30">
        <v>0</v>
      </c>
      <c r="AL85" s="30">
        <v>0</v>
      </c>
      <c r="AM85" s="30">
        <v>0</v>
      </c>
      <c r="AN85" s="30">
        <v>0</v>
      </c>
      <c r="AO85" s="30">
        <v>0</v>
      </c>
      <c r="AP85" s="30">
        <v>0</v>
      </c>
      <c r="AQ85" s="30">
        <v>0</v>
      </c>
      <c r="AR85" s="30">
        <v>0</v>
      </c>
      <c r="AS85" s="30">
        <v>837261.64428205357</v>
      </c>
      <c r="AT85" s="30">
        <v>167358.57944815661</v>
      </c>
      <c r="AU85" s="30">
        <v>143947.5470232892</v>
      </c>
      <c r="AV85" s="30">
        <v>96464.010573060164</v>
      </c>
      <c r="AW85" s="38">
        <v>1148567.7707534994</v>
      </c>
      <c r="AX85" s="30">
        <v>1138481.3707534994</v>
      </c>
      <c r="AY85" s="30">
        <v>4610</v>
      </c>
      <c r="AZ85" s="30">
        <v>1087960</v>
      </c>
      <c r="BA85" s="30">
        <v>0</v>
      </c>
      <c r="BB85" s="30">
        <v>0</v>
      </c>
      <c r="BC85" s="30">
        <v>1148567.7707534994</v>
      </c>
      <c r="BD85" s="30">
        <v>1148567.7707534994</v>
      </c>
      <c r="BE85" s="30">
        <v>0</v>
      </c>
      <c r="BF85" s="30">
        <v>1098046.4</v>
      </c>
      <c r="BG85" s="30">
        <v>954098.85297671065</v>
      </c>
      <c r="BH85" s="30">
        <v>1004620.2237302101</v>
      </c>
      <c r="BI85" s="30">
        <v>4256.8653547890262</v>
      </c>
      <c r="BJ85" s="30">
        <v>4344.6380913176708</v>
      </c>
      <c r="BK85" s="197">
        <v>-0.020202542693728558</v>
      </c>
      <c r="BL85" s="30">
        <v>0.025202542693728559</v>
      </c>
      <c r="BM85" s="30">
        <v>25841.038768514976</v>
      </c>
      <c r="BN85" s="38">
        <v>1174408.8095220143</v>
      </c>
      <c r="BO85" s="30">
        <v>4933.5695318729422</v>
      </c>
      <c r="BP85" s="30" t="s">
        <v>545</v>
      </c>
      <c r="BQ85" s="30">
        <v>4976.3085149237895</v>
      </c>
      <c r="BR85" s="197">
        <v>-0.0034003346291767711</v>
      </c>
      <c r="BS85" s="30">
        <v>0</v>
      </c>
      <c r="BT85" s="30">
        <v>1174408.8095220143</v>
      </c>
      <c r="BU85" s="30">
        <v>0</v>
      </c>
      <c r="BV85" s="38">
        <v>1174408.8095220143</v>
      </c>
      <c r="BW85" s="218">
        <v>10086.4</v>
      </c>
      <c r="BX85" s="219">
        <v>1164322.4095220144</v>
      </c>
      <c r="BZ85" s="23">
        <v>8732036</v>
      </c>
      <c r="CB85" s="495">
        <f>BX85*$CB$4</f>
        <v>29108.060238050362</v>
      </c>
    </row>
    <row r="86" spans="1:80">
      <c r="A86" s="23">
        <v>138029</v>
      </c>
      <c r="B86" s="23">
        <v>8732209</v>
      </c>
      <c r="C86" s="23" t="s">
        <v>299</v>
      </c>
      <c r="D86" s="239">
        <v>408</v>
      </c>
      <c r="E86" s="239">
        <v>408</v>
      </c>
      <c r="F86" s="239">
        <v>0</v>
      </c>
      <c r="G86" s="30">
        <v>1447469.2833350757</v>
      </c>
      <c r="H86" s="30">
        <v>0</v>
      </c>
      <c r="I86" s="30">
        <v>0</v>
      </c>
      <c r="J86" s="30">
        <v>29282.125911344559</v>
      </c>
      <c r="K86" s="30">
        <v>0</v>
      </c>
      <c r="L86" s="30">
        <v>49819.453676376063</v>
      </c>
      <c r="M86" s="30">
        <v>0</v>
      </c>
      <c r="N86" s="30">
        <v>234.057858299743</v>
      </c>
      <c r="O86" s="30">
        <v>3122.4313137883155</v>
      </c>
      <c r="P86" s="30">
        <v>0</v>
      </c>
      <c r="Q86" s="30">
        <v>0</v>
      </c>
      <c r="R86" s="30">
        <v>0</v>
      </c>
      <c r="S86" s="30">
        <v>0</v>
      </c>
      <c r="T86" s="30">
        <v>0</v>
      </c>
      <c r="U86" s="30">
        <v>0</v>
      </c>
      <c r="V86" s="30">
        <v>0</v>
      </c>
      <c r="W86" s="30">
        <v>0</v>
      </c>
      <c r="X86" s="30">
        <v>0</v>
      </c>
      <c r="Y86" s="30">
        <v>0</v>
      </c>
      <c r="Z86" s="30">
        <v>21054.960766871365</v>
      </c>
      <c r="AA86" s="30">
        <v>0</v>
      </c>
      <c r="AB86" s="30">
        <v>131646.88880458742</v>
      </c>
      <c r="AC86" s="30">
        <v>0</v>
      </c>
      <c r="AD86" s="30">
        <v>11971.011148082714</v>
      </c>
      <c r="AE86" s="30">
        <v>0</v>
      </c>
      <c r="AF86" s="30">
        <v>133861.1470232892</v>
      </c>
      <c r="AG86" s="30">
        <v>0</v>
      </c>
      <c r="AH86" s="30">
        <v>0</v>
      </c>
      <c r="AI86" s="30">
        <v>0</v>
      </c>
      <c r="AJ86" s="30">
        <v>10649.6</v>
      </c>
      <c r="AK86" s="30">
        <v>0</v>
      </c>
      <c r="AL86" s="30">
        <v>0</v>
      </c>
      <c r="AM86" s="30">
        <v>0</v>
      </c>
      <c r="AN86" s="30">
        <v>0</v>
      </c>
      <c r="AO86" s="30">
        <v>0</v>
      </c>
      <c r="AP86" s="30">
        <v>0</v>
      </c>
      <c r="AQ86" s="30">
        <v>0</v>
      </c>
      <c r="AR86" s="30">
        <v>0</v>
      </c>
      <c r="AS86" s="30">
        <v>1447469.2833350757</v>
      </c>
      <c r="AT86" s="30">
        <v>247130.92947935016</v>
      </c>
      <c r="AU86" s="30">
        <v>144510.74702328921</v>
      </c>
      <c r="AV86" s="30">
        <v>156516.78180000698</v>
      </c>
      <c r="AW86" s="38">
        <v>1839110.9598377151</v>
      </c>
      <c r="AX86" s="30">
        <v>1828461.359837715</v>
      </c>
      <c r="AY86" s="30">
        <v>4610</v>
      </c>
      <c r="AZ86" s="30">
        <v>1880880</v>
      </c>
      <c r="BA86" s="30">
        <v>52418.640162284952</v>
      </c>
      <c r="BB86" s="30">
        <v>0</v>
      </c>
      <c r="BC86" s="30">
        <v>1891529.6</v>
      </c>
      <c r="BD86" s="30">
        <v>1891529.6</v>
      </c>
      <c r="BE86" s="30">
        <v>0</v>
      </c>
      <c r="BF86" s="30">
        <v>1891529.6</v>
      </c>
      <c r="BG86" s="30">
        <v>1747018.8529767108</v>
      </c>
      <c r="BH86" s="30">
        <v>1747018.8529767108</v>
      </c>
      <c r="BI86" s="30">
        <v>4281.9089533742908</v>
      </c>
      <c r="BJ86" s="30">
        <v>4214.89715376712</v>
      </c>
      <c r="BK86" s="197">
        <v>0.015898798277267239</v>
      </c>
      <c r="BL86" s="30">
        <v>0</v>
      </c>
      <c r="BM86" s="30">
        <v>0</v>
      </c>
      <c r="BN86" s="38">
        <v>1891529.6</v>
      </c>
      <c r="BO86" s="30">
        <v>4610</v>
      </c>
      <c r="BP86" s="30" t="s">
        <v>545</v>
      </c>
      <c r="BQ86" s="30">
        <v>4636.1019607843136</v>
      </c>
      <c r="BR86" s="197">
        <v>0.011927370577516694</v>
      </c>
      <c r="BS86" s="30">
        <v>0</v>
      </c>
      <c r="BT86" s="30">
        <v>1891529.6</v>
      </c>
      <c r="BU86" s="30">
        <v>0</v>
      </c>
      <c r="BV86" s="38">
        <v>1891529.6</v>
      </c>
      <c r="BW86" s="218">
        <v>10649.6</v>
      </c>
      <c r="BX86" s="219">
        <v>1880880</v>
      </c>
      <c r="BZ86" s="23">
        <v>8732209</v>
      </c>
      <c r="CB86" s="495">
        <f>BX86*$CB$4</f>
        <v>47022</v>
      </c>
    </row>
    <row r="87" spans="1:80">
      <c r="A87" s="23">
        <v>145553</v>
      </c>
      <c r="B87" s="23">
        <v>8732067</v>
      </c>
      <c r="C87" s="23" t="s">
        <v>300</v>
      </c>
      <c r="D87" s="239">
        <v>108</v>
      </c>
      <c r="E87" s="239">
        <v>108</v>
      </c>
      <c r="F87" s="239">
        <v>0</v>
      </c>
      <c r="G87" s="30">
        <v>383153.63382399065</v>
      </c>
      <c r="H87" s="30">
        <v>0</v>
      </c>
      <c r="I87" s="30">
        <v>0</v>
      </c>
      <c r="J87" s="30">
        <v>12688.921228249303</v>
      </c>
      <c r="K87" s="30">
        <v>0</v>
      </c>
      <c r="L87" s="30">
        <v>21234.521239111076</v>
      </c>
      <c r="M87" s="30">
        <v>0</v>
      </c>
      <c r="N87" s="30">
        <v>5149.2728825943595</v>
      </c>
      <c r="O87" s="30">
        <v>4541.71827460118</v>
      </c>
      <c r="P87" s="30">
        <v>3988.9431047126923</v>
      </c>
      <c r="Q87" s="30">
        <v>0</v>
      </c>
      <c r="R87" s="30">
        <v>0</v>
      </c>
      <c r="S87" s="30">
        <v>0</v>
      </c>
      <c r="T87" s="30">
        <v>0</v>
      </c>
      <c r="U87" s="30">
        <v>0</v>
      </c>
      <c r="V87" s="30">
        <v>0</v>
      </c>
      <c r="W87" s="30">
        <v>0</v>
      </c>
      <c r="X87" s="30">
        <v>0</v>
      </c>
      <c r="Y87" s="30">
        <v>0</v>
      </c>
      <c r="Z87" s="30">
        <v>0</v>
      </c>
      <c r="AA87" s="30">
        <v>0</v>
      </c>
      <c r="AB87" s="30">
        <v>40470.49930277637</v>
      </c>
      <c r="AC87" s="30">
        <v>0</v>
      </c>
      <c r="AD87" s="30">
        <v>0</v>
      </c>
      <c r="AE87" s="30">
        <v>0</v>
      </c>
      <c r="AF87" s="30">
        <v>133861.1470232892</v>
      </c>
      <c r="AG87" s="30">
        <v>31738.459661716221</v>
      </c>
      <c r="AH87" s="30">
        <v>0</v>
      </c>
      <c r="AI87" s="30">
        <v>0</v>
      </c>
      <c r="AJ87" s="30">
        <v>3046.4</v>
      </c>
      <c r="AK87" s="30">
        <v>0</v>
      </c>
      <c r="AL87" s="30">
        <v>0</v>
      </c>
      <c r="AM87" s="30">
        <v>0</v>
      </c>
      <c r="AN87" s="30">
        <v>0</v>
      </c>
      <c r="AO87" s="30">
        <v>0</v>
      </c>
      <c r="AP87" s="30">
        <v>0</v>
      </c>
      <c r="AQ87" s="30">
        <v>0</v>
      </c>
      <c r="AR87" s="30">
        <v>0</v>
      </c>
      <c r="AS87" s="30">
        <v>383153.63382399065</v>
      </c>
      <c r="AT87" s="30">
        <v>88073.876032045</v>
      </c>
      <c r="AU87" s="30">
        <v>168646.00668500541</v>
      </c>
      <c r="AV87" s="30">
        <v>54853.237658856015</v>
      </c>
      <c r="AW87" s="38">
        <v>639873.51654104108</v>
      </c>
      <c r="AX87" s="30">
        <v>636827.11654104106</v>
      </c>
      <c r="AY87" s="30">
        <v>4610</v>
      </c>
      <c r="AZ87" s="30">
        <v>497880</v>
      </c>
      <c r="BA87" s="30">
        <v>0</v>
      </c>
      <c r="BB87" s="30">
        <v>0</v>
      </c>
      <c r="BC87" s="30">
        <v>639873.51654104108</v>
      </c>
      <c r="BD87" s="30">
        <v>639873.51654104108</v>
      </c>
      <c r="BE87" s="30">
        <v>0</v>
      </c>
      <c r="BF87" s="30">
        <v>500926.4</v>
      </c>
      <c r="BG87" s="30">
        <v>332280.39331499458</v>
      </c>
      <c r="BH87" s="30">
        <v>471227.50985603564</v>
      </c>
      <c r="BI87" s="30">
        <v>4363.2176838521818</v>
      </c>
      <c r="BJ87" s="30">
        <v>4389.3366360679092</v>
      </c>
      <c r="BK87" s="197">
        <v>-0.0059505466044922663</v>
      </c>
      <c r="BL87" s="30">
        <v>0.010950546604492267</v>
      </c>
      <c r="BM87" s="30">
        <v>5191.0886227752308</v>
      </c>
      <c r="BN87" s="38">
        <v>645064.60516381636</v>
      </c>
      <c r="BO87" s="30">
        <v>5944.6130107760773</v>
      </c>
      <c r="BP87" s="30" t="s">
        <v>545</v>
      </c>
      <c r="BQ87" s="30">
        <v>5972.8204181834844</v>
      </c>
      <c r="BR87" s="197">
        <v>-0.0084046616119525241</v>
      </c>
      <c r="BS87" s="30">
        <v>0</v>
      </c>
      <c r="BT87" s="30">
        <v>645064.60516381636</v>
      </c>
      <c r="BU87" s="30">
        <v>0</v>
      </c>
      <c r="BV87" s="38">
        <v>645064.60516381636</v>
      </c>
      <c r="BW87" s="218">
        <v>3046.4</v>
      </c>
      <c r="BX87" s="219">
        <v>642018.20516381634</v>
      </c>
      <c r="BZ87" s="23">
        <v>8732067</v>
      </c>
      <c r="CB87" s="495">
        <f>BX87*$CB$4</f>
        <v>16050.45512909541</v>
      </c>
    </row>
    <row r="88" spans="1:80">
      <c r="A88" s="23">
        <v>110611</v>
      </c>
      <c r="B88" s="23">
        <v>8732016</v>
      </c>
      <c r="C88" s="23" t="s">
        <v>301</v>
      </c>
      <c r="D88" s="239">
        <v>133</v>
      </c>
      <c r="E88" s="239">
        <v>133</v>
      </c>
      <c r="F88" s="239">
        <v>0</v>
      </c>
      <c r="G88" s="30">
        <v>471846.60461658105</v>
      </c>
      <c r="H88" s="30">
        <v>0</v>
      </c>
      <c r="I88" s="30">
        <v>0</v>
      </c>
      <c r="J88" s="30">
        <v>13664.992091960794</v>
      </c>
      <c r="K88" s="30">
        <v>0</v>
      </c>
      <c r="L88" s="30">
        <v>22867.945949811939</v>
      </c>
      <c r="M88" s="30">
        <v>0</v>
      </c>
      <c r="N88" s="30">
        <v>0</v>
      </c>
      <c r="O88" s="30">
        <v>0</v>
      </c>
      <c r="P88" s="30">
        <v>0</v>
      </c>
      <c r="Q88" s="30">
        <v>0</v>
      </c>
      <c r="R88" s="30">
        <v>0</v>
      </c>
      <c r="S88" s="30">
        <v>0</v>
      </c>
      <c r="T88" s="30">
        <v>0</v>
      </c>
      <c r="U88" s="30">
        <v>0</v>
      </c>
      <c r="V88" s="30">
        <v>0</v>
      </c>
      <c r="W88" s="30">
        <v>0</v>
      </c>
      <c r="X88" s="30">
        <v>0</v>
      </c>
      <c r="Y88" s="30">
        <v>0</v>
      </c>
      <c r="Z88" s="30">
        <v>5484.5886627597629</v>
      </c>
      <c r="AA88" s="30">
        <v>0</v>
      </c>
      <c r="AB88" s="30">
        <v>49491.605276099515</v>
      </c>
      <c r="AC88" s="30">
        <v>0</v>
      </c>
      <c r="AD88" s="30">
        <v>2887.5761715023773</v>
      </c>
      <c r="AE88" s="30">
        <v>0</v>
      </c>
      <c r="AF88" s="30">
        <v>133861.1470232892</v>
      </c>
      <c r="AG88" s="30">
        <v>12756.127328153887</v>
      </c>
      <c r="AH88" s="30">
        <v>0</v>
      </c>
      <c r="AI88" s="30">
        <v>0</v>
      </c>
      <c r="AJ88" s="30">
        <v>18032.61</v>
      </c>
      <c r="AK88" s="30">
        <v>0</v>
      </c>
      <c r="AL88" s="30">
        <v>0</v>
      </c>
      <c r="AM88" s="30">
        <v>0</v>
      </c>
      <c r="AN88" s="30">
        <v>0</v>
      </c>
      <c r="AO88" s="30">
        <v>0</v>
      </c>
      <c r="AP88" s="30">
        <v>0</v>
      </c>
      <c r="AQ88" s="30">
        <v>0</v>
      </c>
      <c r="AR88" s="30">
        <v>0</v>
      </c>
      <c r="AS88" s="30">
        <v>471846.60461658105</v>
      </c>
      <c r="AT88" s="30">
        <v>94396.708152134408</v>
      </c>
      <c r="AU88" s="30">
        <v>164649.88435144309</v>
      </c>
      <c r="AV88" s="30">
        <v>54235.312455416919</v>
      </c>
      <c r="AW88" s="38">
        <v>730893.19712015847</v>
      </c>
      <c r="AX88" s="30">
        <v>712860.58712015848</v>
      </c>
      <c r="AY88" s="30">
        <v>4610</v>
      </c>
      <c r="AZ88" s="30">
        <v>613130</v>
      </c>
      <c r="BA88" s="30">
        <v>0</v>
      </c>
      <c r="BB88" s="30">
        <v>0</v>
      </c>
      <c r="BC88" s="30">
        <v>730893.19712015847</v>
      </c>
      <c r="BD88" s="30">
        <v>730893.19712015847</v>
      </c>
      <c r="BE88" s="30">
        <v>0</v>
      </c>
      <c r="BF88" s="30">
        <v>631162.61</v>
      </c>
      <c r="BG88" s="30">
        <v>466512.72564855695</v>
      </c>
      <c r="BH88" s="30">
        <v>566243.31276871543</v>
      </c>
      <c r="BI88" s="30">
        <v>4257.4685170580105</v>
      </c>
      <c r="BJ88" s="30">
        <v>4099.5629040633848</v>
      </c>
      <c r="BK88" s="197">
        <v>0.038517670466310827</v>
      </c>
      <c r="BL88" s="30">
        <v>0</v>
      </c>
      <c r="BM88" s="30">
        <v>0</v>
      </c>
      <c r="BN88" s="38">
        <v>730893.19712015847</v>
      </c>
      <c r="BO88" s="30">
        <v>5359.8540384974322</v>
      </c>
      <c r="BP88" s="30" t="s">
        <v>545</v>
      </c>
      <c r="BQ88" s="30">
        <v>5495.4375723320181</v>
      </c>
      <c r="BR88" s="197">
        <v>0.042023210657324173</v>
      </c>
      <c r="BS88" s="30">
        <v>-1220.8000000000002</v>
      </c>
      <c r="BT88" s="30">
        <v>729672.39712015842</v>
      </c>
      <c r="BU88" s="30">
        <v>-1330</v>
      </c>
      <c r="BV88" s="38">
        <v>728342.39712015842</v>
      </c>
      <c r="BW88" s="218">
        <v>16217.5</v>
      </c>
      <c r="BX88" s="219">
        <v>712124.89712015842</v>
      </c>
      <c r="BZ88" s="23">
        <v>8732016</v>
      </c>
      <c r="CB88" s="495">
        <f>BX88*$CB$4</f>
        <v>17803.122428003961</v>
      </c>
    </row>
    <row r="89" spans="1:80">
      <c r="A89" s="23">
        <v>110831</v>
      </c>
      <c r="B89" s="23">
        <v>8733310</v>
      </c>
      <c r="C89" s="23" t="s">
        <v>302</v>
      </c>
      <c r="D89" s="239">
        <v>209</v>
      </c>
      <c r="E89" s="239">
        <v>209</v>
      </c>
      <c r="F89" s="239">
        <v>0</v>
      </c>
      <c r="G89" s="30">
        <v>741473.235826056</v>
      </c>
      <c r="H89" s="30">
        <v>0</v>
      </c>
      <c r="I89" s="30">
        <v>0</v>
      </c>
      <c r="J89" s="30">
        <v>9272.6732052590942</v>
      </c>
      <c r="K89" s="30">
        <v>0</v>
      </c>
      <c r="L89" s="30">
        <v>15517.534751658075</v>
      </c>
      <c r="M89" s="30">
        <v>0</v>
      </c>
      <c r="N89" s="30">
        <v>0</v>
      </c>
      <c r="O89" s="30">
        <v>0</v>
      </c>
      <c r="P89" s="30">
        <v>0</v>
      </c>
      <c r="Q89" s="30">
        <v>0</v>
      </c>
      <c r="R89" s="30">
        <v>0</v>
      </c>
      <c r="S89" s="30">
        <v>0</v>
      </c>
      <c r="T89" s="30">
        <v>0</v>
      </c>
      <c r="U89" s="30">
        <v>0</v>
      </c>
      <c r="V89" s="30">
        <v>0</v>
      </c>
      <c r="W89" s="30">
        <v>0</v>
      </c>
      <c r="X89" s="30">
        <v>0</v>
      </c>
      <c r="Y89" s="30">
        <v>0</v>
      </c>
      <c r="Z89" s="30">
        <v>6823.0894673618577</v>
      </c>
      <c r="AA89" s="30">
        <v>0</v>
      </c>
      <c r="AB89" s="30">
        <v>50661.738378569105</v>
      </c>
      <c r="AC89" s="30">
        <v>0</v>
      </c>
      <c r="AD89" s="30">
        <v>0</v>
      </c>
      <c r="AE89" s="30">
        <v>0</v>
      </c>
      <c r="AF89" s="30">
        <v>133861.1470232892</v>
      </c>
      <c r="AG89" s="30">
        <v>0</v>
      </c>
      <c r="AH89" s="30">
        <v>0</v>
      </c>
      <c r="AI89" s="30">
        <v>0</v>
      </c>
      <c r="AJ89" s="30">
        <v>5418.9399999999987</v>
      </c>
      <c r="AK89" s="30">
        <v>0</v>
      </c>
      <c r="AL89" s="30">
        <v>0</v>
      </c>
      <c r="AM89" s="30">
        <v>0</v>
      </c>
      <c r="AN89" s="30">
        <v>0</v>
      </c>
      <c r="AO89" s="30">
        <v>0</v>
      </c>
      <c r="AP89" s="30">
        <v>0</v>
      </c>
      <c r="AQ89" s="30">
        <v>0</v>
      </c>
      <c r="AR89" s="30">
        <v>0</v>
      </c>
      <c r="AS89" s="30">
        <v>741473.235826056</v>
      </c>
      <c r="AT89" s="30">
        <v>82275.035802848128</v>
      </c>
      <c r="AU89" s="30">
        <v>139280.0870232892</v>
      </c>
      <c r="AV89" s="30">
        <v>69765.197215611173</v>
      </c>
      <c r="AW89" s="38">
        <v>963028.35865219333</v>
      </c>
      <c r="AX89" s="30">
        <v>957609.41865219339</v>
      </c>
      <c r="AY89" s="30">
        <v>4610</v>
      </c>
      <c r="AZ89" s="30">
        <v>963490</v>
      </c>
      <c r="BA89" s="30">
        <v>5880.581347806612</v>
      </c>
      <c r="BB89" s="30">
        <v>0</v>
      </c>
      <c r="BC89" s="30">
        <v>968908.94</v>
      </c>
      <c r="BD89" s="30">
        <v>968908.94</v>
      </c>
      <c r="BE89" s="30">
        <v>0</v>
      </c>
      <c r="BF89" s="30">
        <v>968908.94</v>
      </c>
      <c r="BG89" s="30">
        <v>829628.85297671077</v>
      </c>
      <c r="BH89" s="30">
        <v>829628.85297671077</v>
      </c>
      <c r="BI89" s="30">
        <v>3969.5160429507691</v>
      </c>
      <c r="BJ89" s="30">
        <v>3921.1920609457252</v>
      </c>
      <c r="BK89" s="197">
        <v>0.01232379879739658</v>
      </c>
      <c r="BL89" s="30">
        <v>0</v>
      </c>
      <c r="BM89" s="30">
        <v>0</v>
      </c>
      <c r="BN89" s="38">
        <v>968908.94</v>
      </c>
      <c r="BO89" s="30">
        <v>4610</v>
      </c>
      <c r="BP89" s="30" t="s">
        <v>545</v>
      </c>
      <c r="BQ89" s="30">
        <v>4635.9279425837321</v>
      </c>
      <c r="BR89" s="197">
        <v>0.011618056557750167</v>
      </c>
      <c r="BS89" s="30">
        <v>-1802.1499999999999</v>
      </c>
      <c r="BT89" s="30">
        <v>967106.78999999992</v>
      </c>
      <c r="BU89" s="30">
        <v>-2090</v>
      </c>
      <c r="BV89" s="38">
        <v>965016.78999999992</v>
      </c>
      <c r="BW89" s="218">
        <v>4838.4</v>
      </c>
      <c r="BX89" s="219">
        <v>960178.3899999999</v>
      </c>
      <c r="BZ89" s="23">
        <v>8733310</v>
      </c>
      <c r="CB89" s="495">
        <f>BX89*$CB$4</f>
        <v>24004.459749999998</v>
      </c>
    </row>
    <row r="90" spans="1:80">
      <c r="A90" s="23">
        <v>110813</v>
      </c>
      <c r="B90" s="23">
        <v>8733068</v>
      </c>
      <c r="C90" s="23" t="s">
        <v>303</v>
      </c>
      <c r="D90" s="239">
        <v>99</v>
      </c>
      <c r="E90" s="239">
        <v>99</v>
      </c>
      <c r="F90" s="239">
        <v>0</v>
      </c>
      <c r="G90" s="30">
        <v>351224.1643386581</v>
      </c>
      <c r="H90" s="30">
        <v>0</v>
      </c>
      <c r="I90" s="30">
        <v>0</v>
      </c>
      <c r="J90" s="30">
        <v>5856.4251822688921</v>
      </c>
      <c r="K90" s="30">
        <v>0</v>
      </c>
      <c r="L90" s="30">
        <v>9800.5482642050847</v>
      </c>
      <c r="M90" s="30">
        <v>0</v>
      </c>
      <c r="N90" s="30">
        <v>0</v>
      </c>
      <c r="O90" s="30">
        <v>283.857392162574</v>
      </c>
      <c r="P90" s="30">
        <v>0</v>
      </c>
      <c r="Q90" s="30">
        <v>0</v>
      </c>
      <c r="R90" s="30">
        <v>0</v>
      </c>
      <c r="S90" s="30">
        <v>0</v>
      </c>
      <c r="T90" s="30">
        <v>0</v>
      </c>
      <c r="U90" s="30">
        <v>0</v>
      </c>
      <c r="V90" s="30">
        <v>0</v>
      </c>
      <c r="W90" s="30">
        <v>0</v>
      </c>
      <c r="X90" s="30">
        <v>0</v>
      </c>
      <c r="Y90" s="30">
        <v>0</v>
      </c>
      <c r="Z90" s="30">
        <v>1307.3216956979566</v>
      </c>
      <c r="AA90" s="30">
        <v>0</v>
      </c>
      <c r="AB90" s="30">
        <v>33728.14888007901</v>
      </c>
      <c r="AC90" s="30">
        <v>0</v>
      </c>
      <c r="AD90" s="30">
        <v>57.3690630099808</v>
      </c>
      <c r="AE90" s="30">
        <v>0</v>
      </c>
      <c r="AF90" s="30">
        <v>133861.1470232892</v>
      </c>
      <c r="AG90" s="30">
        <v>38572.099301798669</v>
      </c>
      <c r="AH90" s="30">
        <v>0</v>
      </c>
      <c r="AI90" s="30">
        <v>0</v>
      </c>
      <c r="AJ90" s="30">
        <v>22430.05</v>
      </c>
      <c r="AK90" s="30">
        <v>0</v>
      </c>
      <c r="AL90" s="30">
        <v>0</v>
      </c>
      <c r="AM90" s="30">
        <v>0</v>
      </c>
      <c r="AN90" s="30">
        <v>0</v>
      </c>
      <c r="AO90" s="30">
        <v>0</v>
      </c>
      <c r="AP90" s="30">
        <v>0</v>
      </c>
      <c r="AQ90" s="30">
        <v>0</v>
      </c>
      <c r="AR90" s="30">
        <v>0</v>
      </c>
      <c r="AS90" s="30">
        <v>351224.1643386581</v>
      </c>
      <c r="AT90" s="30">
        <v>51033.670477423504</v>
      </c>
      <c r="AU90" s="30">
        <v>194863.29632508787</v>
      </c>
      <c r="AV90" s="30">
        <v>38029.707245124373</v>
      </c>
      <c r="AW90" s="38">
        <v>597121.13114116946</v>
      </c>
      <c r="AX90" s="30">
        <v>574691.08114116942</v>
      </c>
      <c r="AY90" s="30">
        <v>4610</v>
      </c>
      <c r="AZ90" s="30">
        <v>456390</v>
      </c>
      <c r="BA90" s="30">
        <v>0</v>
      </c>
      <c r="BB90" s="30">
        <v>0</v>
      </c>
      <c r="BC90" s="30">
        <v>597121.13114116946</v>
      </c>
      <c r="BD90" s="30">
        <v>597121.13114116946</v>
      </c>
      <c r="BE90" s="30">
        <v>0</v>
      </c>
      <c r="BF90" s="30">
        <v>478820.05</v>
      </c>
      <c r="BG90" s="30">
        <v>283956.75367491209</v>
      </c>
      <c r="BH90" s="30">
        <v>402257.83481608162</v>
      </c>
      <c r="BI90" s="30">
        <v>4063.2104526876933</v>
      </c>
      <c r="BJ90" s="30">
        <v>3940.6425558403002</v>
      </c>
      <c r="BK90" s="197">
        <v>0.031103530734026892</v>
      </c>
      <c r="BL90" s="30">
        <v>0</v>
      </c>
      <c r="BM90" s="30">
        <v>0</v>
      </c>
      <c r="BN90" s="38">
        <v>597121.13114116946</v>
      </c>
      <c r="BO90" s="30">
        <v>5804.9604155673678</v>
      </c>
      <c r="BP90" s="30" t="s">
        <v>545</v>
      </c>
      <c r="BQ90" s="30">
        <v>6031.52657718353</v>
      </c>
      <c r="BR90" s="197">
        <v>0.057495012936802814</v>
      </c>
      <c r="BS90" s="30">
        <v>-867.59999999999991</v>
      </c>
      <c r="BT90" s="30">
        <v>596253.53114116949</v>
      </c>
      <c r="BU90" s="30">
        <v>-990</v>
      </c>
      <c r="BV90" s="38">
        <v>595263.53114116949</v>
      </c>
      <c r="BW90" s="218">
        <v>19960</v>
      </c>
      <c r="BX90" s="219">
        <v>575303.53114116949</v>
      </c>
      <c r="BZ90" s="23">
        <v>8733068</v>
      </c>
      <c r="CB90" s="495">
        <f>BX90*$CB$4</f>
        <v>14382.588278529238</v>
      </c>
    </row>
    <row r="91" spans="1:80">
      <c r="A91" s="23">
        <v>110815</v>
      </c>
      <c r="B91" s="23">
        <v>8732210</v>
      </c>
      <c r="C91" s="23" t="s">
        <v>304</v>
      </c>
      <c r="D91" s="239">
        <v>74</v>
      </c>
      <c r="E91" s="239">
        <v>74</v>
      </c>
      <c r="F91" s="239">
        <v>0</v>
      </c>
      <c r="G91" s="30">
        <v>262531.19354606769</v>
      </c>
      <c r="H91" s="30">
        <v>0</v>
      </c>
      <c r="I91" s="30">
        <v>0</v>
      </c>
      <c r="J91" s="30">
        <v>2928.2125911344519</v>
      </c>
      <c r="K91" s="30">
        <v>0</v>
      </c>
      <c r="L91" s="30">
        <v>4900.2741321025524</v>
      </c>
      <c r="M91" s="30">
        <v>0</v>
      </c>
      <c r="N91" s="30">
        <v>0</v>
      </c>
      <c r="O91" s="30">
        <v>0</v>
      </c>
      <c r="P91" s="30">
        <v>0</v>
      </c>
      <c r="Q91" s="30">
        <v>0</v>
      </c>
      <c r="R91" s="30">
        <v>0</v>
      </c>
      <c r="S91" s="30">
        <v>0</v>
      </c>
      <c r="T91" s="30">
        <v>0</v>
      </c>
      <c r="U91" s="30">
        <v>0</v>
      </c>
      <c r="V91" s="30">
        <v>0</v>
      </c>
      <c r="W91" s="30">
        <v>0</v>
      </c>
      <c r="X91" s="30">
        <v>0</v>
      </c>
      <c r="Y91" s="30">
        <v>0</v>
      </c>
      <c r="Z91" s="30">
        <v>649.02914879140258</v>
      </c>
      <c r="AA91" s="30">
        <v>0</v>
      </c>
      <c r="AB91" s="30">
        <v>11636.538237930959</v>
      </c>
      <c r="AC91" s="30">
        <v>0</v>
      </c>
      <c r="AD91" s="30">
        <v>0</v>
      </c>
      <c r="AE91" s="30">
        <v>0</v>
      </c>
      <c r="AF91" s="30">
        <v>133861.1470232892</v>
      </c>
      <c r="AG91" s="30">
        <v>56871.067671352772</v>
      </c>
      <c r="AH91" s="30">
        <v>0</v>
      </c>
      <c r="AI91" s="30">
        <v>0</v>
      </c>
      <c r="AJ91" s="30">
        <v>1689.6</v>
      </c>
      <c r="AK91" s="30">
        <v>0</v>
      </c>
      <c r="AL91" s="30">
        <v>0</v>
      </c>
      <c r="AM91" s="30">
        <v>0</v>
      </c>
      <c r="AN91" s="30">
        <v>0</v>
      </c>
      <c r="AO91" s="30">
        <v>0</v>
      </c>
      <c r="AP91" s="30">
        <v>0</v>
      </c>
      <c r="AQ91" s="30">
        <v>0</v>
      </c>
      <c r="AR91" s="30">
        <v>0</v>
      </c>
      <c r="AS91" s="30">
        <v>262531.19354606769</v>
      </c>
      <c r="AT91" s="30">
        <v>20114.054109959368</v>
      </c>
      <c r="AU91" s="30">
        <v>192421.81469464197</v>
      </c>
      <c r="AV91" s="30">
        <v>21771.162492156694</v>
      </c>
      <c r="AW91" s="38">
        <v>475067.06235066906</v>
      </c>
      <c r="AX91" s="30">
        <v>473377.46235066908</v>
      </c>
      <c r="AY91" s="30">
        <v>4610</v>
      </c>
      <c r="AZ91" s="30">
        <v>341140</v>
      </c>
      <c r="BA91" s="30">
        <v>0</v>
      </c>
      <c r="BB91" s="30">
        <v>0</v>
      </c>
      <c r="BC91" s="30">
        <v>475067.06235066906</v>
      </c>
      <c r="BD91" s="30">
        <v>475067.06235066906</v>
      </c>
      <c r="BE91" s="30">
        <v>0</v>
      </c>
      <c r="BF91" s="30">
        <v>342829.6</v>
      </c>
      <c r="BG91" s="30">
        <v>150407.785305358</v>
      </c>
      <c r="BH91" s="30">
        <v>282645.24765602709</v>
      </c>
      <c r="BI91" s="30">
        <v>3819.5303737300956</v>
      </c>
      <c r="BJ91" s="30">
        <v>3673.7683263169747</v>
      </c>
      <c r="BK91" s="197">
        <v>0.0396764396842765</v>
      </c>
      <c r="BL91" s="30">
        <v>0</v>
      </c>
      <c r="BM91" s="30">
        <v>0</v>
      </c>
      <c r="BN91" s="38">
        <v>475067.06235066906</v>
      </c>
      <c r="BO91" s="30">
        <v>6396.9927344685011</v>
      </c>
      <c r="BP91" s="30" t="s">
        <v>545</v>
      </c>
      <c r="BQ91" s="30">
        <v>6419.8251669009333</v>
      </c>
      <c r="BR91" s="197">
        <v>0.056837713265626366</v>
      </c>
      <c r="BS91" s="30">
        <v>0</v>
      </c>
      <c r="BT91" s="30">
        <v>475067.06235066906</v>
      </c>
      <c r="BU91" s="30">
        <v>0</v>
      </c>
      <c r="BV91" s="38">
        <v>475067.06235066906</v>
      </c>
      <c r="BW91" s="218">
        <v>1689.6</v>
      </c>
      <c r="BX91" s="219">
        <v>473377.46235066908</v>
      </c>
      <c r="BZ91" s="23">
        <v>8732210</v>
      </c>
      <c r="CB91" s="495">
        <f>BX91*$CB$4</f>
        <v>11834.436558766727</v>
      </c>
    </row>
    <row r="92" spans="1:80">
      <c r="A92" s="23">
        <v>140535</v>
      </c>
      <c r="B92" s="23">
        <v>8732100</v>
      </c>
      <c r="C92" s="23" t="s">
        <v>305</v>
      </c>
      <c r="D92" s="239">
        <v>82</v>
      </c>
      <c r="E92" s="239">
        <v>82</v>
      </c>
      <c r="F92" s="239">
        <v>0</v>
      </c>
      <c r="G92" s="30">
        <v>290912.94419969659</v>
      </c>
      <c r="H92" s="30">
        <v>0</v>
      </c>
      <c r="I92" s="30">
        <v>0</v>
      </c>
      <c r="J92" s="30">
        <v>5368.3897504131755</v>
      </c>
      <c r="K92" s="30">
        <v>0</v>
      </c>
      <c r="L92" s="30">
        <v>8983.8359088547</v>
      </c>
      <c r="M92" s="30">
        <v>0</v>
      </c>
      <c r="N92" s="30">
        <v>0</v>
      </c>
      <c r="O92" s="30">
        <v>0</v>
      </c>
      <c r="P92" s="30">
        <v>0</v>
      </c>
      <c r="Q92" s="30">
        <v>0</v>
      </c>
      <c r="R92" s="30">
        <v>0</v>
      </c>
      <c r="S92" s="30">
        <v>0</v>
      </c>
      <c r="T92" s="30">
        <v>0</v>
      </c>
      <c r="U92" s="30">
        <v>0</v>
      </c>
      <c r="V92" s="30">
        <v>0</v>
      </c>
      <c r="W92" s="30">
        <v>0</v>
      </c>
      <c r="X92" s="30">
        <v>0</v>
      </c>
      <c r="Y92" s="30">
        <v>0</v>
      </c>
      <c r="Z92" s="30">
        <v>2095.0447376380466</v>
      </c>
      <c r="AA92" s="30">
        <v>0</v>
      </c>
      <c r="AB92" s="30">
        <v>16505.0142358545</v>
      </c>
      <c r="AC92" s="30">
        <v>0</v>
      </c>
      <c r="AD92" s="30">
        <v>0</v>
      </c>
      <c r="AE92" s="30">
        <v>0</v>
      </c>
      <c r="AF92" s="30">
        <v>133861.1470232892</v>
      </c>
      <c r="AG92" s="30">
        <v>51480.085288621063</v>
      </c>
      <c r="AH92" s="30">
        <v>0</v>
      </c>
      <c r="AI92" s="30">
        <v>0</v>
      </c>
      <c r="AJ92" s="30">
        <v>16342.25</v>
      </c>
      <c r="AK92" s="30">
        <v>0</v>
      </c>
      <c r="AL92" s="30">
        <v>0</v>
      </c>
      <c r="AM92" s="30">
        <v>0</v>
      </c>
      <c r="AN92" s="30">
        <v>0</v>
      </c>
      <c r="AO92" s="30">
        <v>0</v>
      </c>
      <c r="AP92" s="30">
        <v>0</v>
      </c>
      <c r="AQ92" s="30">
        <v>0</v>
      </c>
      <c r="AR92" s="30">
        <v>0</v>
      </c>
      <c r="AS92" s="30">
        <v>290912.94419969659</v>
      </c>
      <c r="AT92" s="30">
        <v>32952.28463276042</v>
      </c>
      <c r="AU92" s="30">
        <v>201683.48231191025</v>
      </c>
      <c r="AV92" s="30">
        <v>26317.255624043111</v>
      </c>
      <c r="AW92" s="38">
        <v>525548.71114436723</v>
      </c>
      <c r="AX92" s="30">
        <v>509206.46114436723</v>
      </c>
      <c r="AY92" s="30">
        <v>4610</v>
      </c>
      <c r="AZ92" s="30">
        <v>378020</v>
      </c>
      <c r="BA92" s="30">
        <v>0</v>
      </c>
      <c r="BB92" s="30">
        <v>0</v>
      </c>
      <c r="BC92" s="30">
        <v>525548.71114436723</v>
      </c>
      <c r="BD92" s="30">
        <v>525548.71114436723</v>
      </c>
      <c r="BE92" s="30">
        <v>0</v>
      </c>
      <c r="BF92" s="30">
        <v>394362.25</v>
      </c>
      <c r="BG92" s="30">
        <v>192678.76768808975</v>
      </c>
      <c r="BH92" s="30">
        <v>323865.228832457</v>
      </c>
      <c r="BI92" s="30">
        <v>3949.5759613714267</v>
      </c>
      <c r="BJ92" s="30">
        <v>3852.3274952103466</v>
      </c>
      <c r="BK92" s="197">
        <v>0.025244080697186456</v>
      </c>
      <c r="BL92" s="30">
        <v>0</v>
      </c>
      <c r="BM92" s="30">
        <v>0</v>
      </c>
      <c r="BN92" s="38">
        <v>525548.71114436723</v>
      </c>
      <c r="BO92" s="30">
        <v>6209.8348920044782</v>
      </c>
      <c r="BP92" s="30" t="s">
        <v>545</v>
      </c>
      <c r="BQ92" s="30">
        <v>6409.1306237117951</v>
      </c>
      <c r="BR92" s="197">
        <v>0.041136253227168185</v>
      </c>
      <c r="BS92" s="30">
        <v>0</v>
      </c>
      <c r="BT92" s="30">
        <v>525548.71114436723</v>
      </c>
      <c r="BU92" s="30">
        <v>0</v>
      </c>
      <c r="BV92" s="38">
        <v>525548.71114436723</v>
      </c>
      <c r="BW92" s="218">
        <v>16342.25</v>
      </c>
      <c r="BX92" s="219">
        <v>509206.46114436723</v>
      </c>
      <c r="BZ92" s="23">
        <v>8732100</v>
      </c>
      <c r="CB92" s="495">
        <f>BX92*$CB$4</f>
        <v>12730.161528609182</v>
      </c>
    </row>
    <row r="93" spans="1:80">
      <c r="A93" s="23">
        <v>110789</v>
      </c>
      <c r="B93" s="23">
        <v>8732042</v>
      </c>
      <c r="C93" s="23" t="s">
        <v>306</v>
      </c>
      <c r="D93" s="239">
        <v>41</v>
      </c>
      <c r="E93" s="239">
        <v>41</v>
      </c>
      <c r="F93" s="239">
        <v>0</v>
      </c>
      <c r="G93" s="30">
        <v>145456.4720998483</v>
      </c>
      <c r="H93" s="30">
        <v>0</v>
      </c>
      <c r="I93" s="30">
        <v>0</v>
      </c>
      <c r="J93" s="30">
        <v>5368.3897504131555</v>
      </c>
      <c r="K93" s="30">
        <v>0</v>
      </c>
      <c r="L93" s="30">
        <v>9800.548264205092</v>
      </c>
      <c r="M93" s="30">
        <v>0</v>
      </c>
      <c r="N93" s="30">
        <v>0</v>
      </c>
      <c r="O93" s="30">
        <v>0</v>
      </c>
      <c r="P93" s="30">
        <v>0</v>
      </c>
      <c r="Q93" s="30">
        <v>0</v>
      </c>
      <c r="R93" s="30">
        <v>0</v>
      </c>
      <c r="S93" s="30">
        <v>0</v>
      </c>
      <c r="T93" s="30">
        <v>0</v>
      </c>
      <c r="U93" s="30">
        <v>0</v>
      </c>
      <c r="V93" s="30">
        <v>0</v>
      </c>
      <c r="W93" s="30">
        <v>0</v>
      </c>
      <c r="X93" s="30">
        <v>0</v>
      </c>
      <c r="Y93" s="30">
        <v>0</v>
      </c>
      <c r="Z93" s="30">
        <v>0</v>
      </c>
      <c r="AA93" s="30">
        <v>0</v>
      </c>
      <c r="AB93" s="30">
        <v>21295.191299794227</v>
      </c>
      <c r="AC93" s="30">
        <v>0</v>
      </c>
      <c r="AD93" s="30">
        <v>1472.4726172561814</v>
      </c>
      <c r="AE93" s="30">
        <v>0</v>
      </c>
      <c r="AF93" s="30">
        <v>133861.1470232892</v>
      </c>
      <c r="AG93" s="30">
        <v>46634.275490509266</v>
      </c>
      <c r="AH93" s="30">
        <v>0</v>
      </c>
      <c r="AI93" s="30">
        <v>0</v>
      </c>
      <c r="AJ93" s="30">
        <v>1612.8</v>
      </c>
      <c r="AK93" s="30">
        <v>0</v>
      </c>
      <c r="AL93" s="30">
        <v>0</v>
      </c>
      <c r="AM93" s="30">
        <v>0</v>
      </c>
      <c r="AN93" s="30">
        <v>0</v>
      </c>
      <c r="AO93" s="30">
        <v>0</v>
      </c>
      <c r="AP93" s="30">
        <v>0</v>
      </c>
      <c r="AQ93" s="30">
        <v>0</v>
      </c>
      <c r="AR93" s="30">
        <v>0</v>
      </c>
      <c r="AS93" s="30">
        <v>145456.4720998483</v>
      </c>
      <c r="AT93" s="30">
        <v>37936.601931668658</v>
      </c>
      <c r="AU93" s="30">
        <v>182108.22251379845</v>
      </c>
      <c r="AV93" s="30">
        <v>19827.118212360125</v>
      </c>
      <c r="AW93" s="38">
        <v>365501.29654531542</v>
      </c>
      <c r="AX93" s="30">
        <v>363888.49654531543</v>
      </c>
      <c r="AY93" s="30">
        <v>4610</v>
      </c>
      <c r="AZ93" s="30">
        <v>189010</v>
      </c>
      <c r="BA93" s="30">
        <v>0</v>
      </c>
      <c r="BB93" s="30">
        <v>0</v>
      </c>
      <c r="BC93" s="30">
        <v>365501.29654531542</v>
      </c>
      <c r="BD93" s="30">
        <v>365501.29654531542</v>
      </c>
      <c r="BE93" s="30">
        <v>0</v>
      </c>
      <c r="BF93" s="30">
        <v>190622.8</v>
      </c>
      <c r="BG93" s="30">
        <v>8514.5774862015278</v>
      </c>
      <c r="BH93" s="30">
        <v>183393.07403151697</v>
      </c>
      <c r="BI93" s="30">
        <v>4473.0018056467552</v>
      </c>
      <c r="BJ93" s="30">
        <v>4417.3420612731052</v>
      </c>
      <c r="BK93" s="197">
        <v>0.012600279444424222</v>
      </c>
      <c r="BL93" s="30">
        <v>0</v>
      </c>
      <c r="BM93" s="30">
        <v>0</v>
      </c>
      <c r="BN93" s="38">
        <v>365501.29654531542</v>
      </c>
      <c r="BO93" s="30">
        <v>8875.3291840320835</v>
      </c>
      <c r="BP93" s="30" t="s">
        <v>545</v>
      </c>
      <c r="BQ93" s="30">
        <v>8914.6657693979378</v>
      </c>
      <c r="BR93" s="197">
        <v>0.12455256640036749</v>
      </c>
      <c r="BS93" s="30">
        <v>0</v>
      </c>
      <c r="BT93" s="30">
        <v>365501.29654531542</v>
      </c>
      <c r="BU93" s="30">
        <v>0</v>
      </c>
      <c r="BV93" s="38">
        <v>365501.29654531542</v>
      </c>
      <c r="BW93" s="218">
        <v>1612.8</v>
      </c>
      <c r="BX93" s="219">
        <v>363888.49654531543</v>
      </c>
      <c r="BZ93" s="23">
        <v>8732042</v>
      </c>
      <c r="CB93" s="495">
        <f>BX93*$CB$4</f>
        <v>9097.2124136328857</v>
      </c>
    </row>
    <row r="94" spans="1:80">
      <c r="A94" s="23">
        <v>142811</v>
      </c>
      <c r="B94" s="23">
        <v>8733056</v>
      </c>
      <c r="C94" s="23" t="s">
        <v>307</v>
      </c>
      <c r="D94" s="239">
        <v>79</v>
      </c>
      <c r="E94" s="239">
        <v>79</v>
      </c>
      <c r="F94" s="239">
        <v>0</v>
      </c>
      <c r="G94" s="30">
        <v>280269.78770458576</v>
      </c>
      <c r="H94" s="30">
        <v>0</v>
      </c>
      <c r="I94" s="30">
        <v>0</v>
      </c>
      <c r="J94" s="30">
        <v>15617.133819383758</v>
      </c>
      <c r="K94" s="30">
        <v>0</v>
      </c>
      <c r="L94" s="30">
        <v>26134.795371213633</v>
      </c>
      <c r="M94" s="30">
        <v>0</v>
      </c>
      <c r="N94" s="30">
        <v>10994.393452025784</v>
      </c>
      <c r="O94" s="30">
        <v>3030.36945687072</v>
      </c>
      <c r="P94" s="30">
        <v>4731.62920829283</v>
      </c>
      <c r="Q94" s="30">
        <v>515.69441461483575</v>
      </c>
      <c r="R94" s="30">
        <v>0</v>
      </c>
      <c r="S94" s="30">
        <v>0</v>
      </c>
      <c r="T94" s="30">
        <v>0</v>
      </c>
      <c r="U94" s="30">
        <v>0</v>
      </c>
      <c r="V94" s="30">
        <v>0</v>
      </c>
      <c r="W94" s="30">
        <v>0</v>
      </c>
      <c r="X94" s="30">
        <v>0</v>
      </c>
      <c r="Y94" s="30">
        <v>0</v>
      </c>
      <c r="Z94" s="30">
        <v>703.38068889289423</v>
      </c>
      <c r="AA94" s="30">
        <v>0</v>
      </c>
      <c r="AB94" s="30">
        <v>25490.879493679295</v>
      </c>
      <c r="AC94" s="30">
        <v>0</v>
      </c>
      <c r="AD94" s="30">
        <v>0</v>
      </c>
      <c r="AE94" s="30">
        <v>0</v>
      </c>
      <c r="AF94" s="30">
        <v>133861.1470232892</v>
      </c>
      <c r="AG94" s="30">
        <v>53757.965168648545</v>
      </c>
      <c r="AH94" s="30">
        <v>0</v>
      </c>
      <c r="AI94" s="30">
        <v>0</v>
      </c>
      <c r="AJ94" s="30">
        <v>1536</v>
      </c>
      <c r="AK94" s="30">
        <v>0</v>
      </c>
      <c r="AL94" s="30">
        <v>0</v>
      </c>
      <c r="AM94" s="30">
        <v>0</v>
      </c>
      <c r="AN94" s="30">
        <v>0</v>
      </c>
      <c r="AO94" s="30">
        <v>0</v>
      </c>
      <c r="AP94" s="30">
        <v>0</v>
      </c>
      <c r="AQ94" s="30">
        <v>0</v>
      </c>
      <c r="AR94" s="30">
        <v>0</v>
      </c>
      <c r="AS94" s="30">
        <v>280269.78770458576</v>
      </c>
      <c r="AT94" s="30">
        <v>87218.275904973751</v>
      </c>
      <c r="AU94" s="30">
        <v>189155.11219193775</v>
      </c>
      <c r="AV94" s="30">
        <v>46916.340852343696</v>
      </c>
      <c r="AW94" s="38">
        <v>556643.17580149719</v>
      </c>
      <c r="AX94" s="30">
        <v>555107.17580149719</v>
      </c>
      <c r="AY94" s="30">
        <v>4610</v>
      </c>
      <c r="AZ94" s="30">
        <v>364190</v>
      </c>
      <c r="BA94" s="30">
        <v>0</v>
      </c>
      <c r="BB94" s="30">
        <v>0</v>
      </c>
      <c r="BC94" s="30">
        <v>556643.17580149719</v>
      </c>
      <c r="BD94" s="30">
        <v>556643.17580149719</v>
      </c>
      <c r="BE94" s="30">
        <v>0</v>
      </c>
      <c r="BF94" s="30">
        <v>365726</v>
      </c>
      <c r="BG94" s="30">
        <v>176570.88780806225</v>
      </c>
      <c r="BH94" s="30">
        <v>367488.06360955944</v>
      </c>
      <c r="BI94" s="30">
        <v>4651.7476406273345</v>
      </c>
      <c r="BJ94" s="30">
        <v>4677.1504217305719</v>
      </c>
      <c r="BK94" s="197">
        <v>-0.0054312516837630928</v>
      </c>
      <c r="BL94" s="30">
        <v>0.010431251683763094</v>
      </c>
      <c r="BM94" s="30">
        <v>3854.2941237393329</v>
      </c>
      <c r="BN94" s="38">
        <v>560497.46992523654</v>
      </c>
      <c r="BO94" s="30">
        <v>7075.4616446232476</v>
      </c>
      <c r="BP94" s="30" t="s">
        <v>545</v>
      </c>
      <c r="BQ94" s="30">
        <v>7094.9046825979312</v>
      </c>
      <c r="BR94" s="197">
        <v>-0.018898545954387336</v>
      </c>
      <c r="BS94" s="30">
        <v>0</v>
      </c>
      <c r="BT94" s="30">
        <v>560497.46992523654</v>
      </c>
      <c r="BU94" s="30">
        <v>0</v>
      </c>
      <c r="BV94" s="38">
        <v>560497.46992523654</v>
      </c>
      <c r="BW94" s="218">
        <v>1536</v>
      </c>
      <c r="BX94" s="219">
        <v>558961.46992523654</v>
      </c>
      <c r="BZ94" s="23">
        <v>8733056</v>
      </c>
      <c r="CB94" s="495">
        <f>BX94*$CB$4</f>
        <v>13974.036748130915</v>
      </c>
    </row>
    <row r="95" spans="1:80">
      <c r="A95" s="23">
        <v>144288</v>
      </c>
      <c r="B95" s="23">
        <v>8732315</v>
      </c>
      <c r="C95" s="23" t="s">
        <v>308</v>
      </c>
      <c r="D95" s="239">
        <v>488</v>
      </c>
      <c r="E95" s="239">
        <v>488</v>
      </c>
      <c r="F95" s="239">
        <v>0</v>
      </c>
      <c r="G95" s="30">
        <v>1731286.7898713651</v>
      </c>
      <c r="H95" s="30">
        <v>0</v>
      </c>
      <c r="I95" s="30">
        <v>0</v>
      </c>
      <c r="J95" s="30">
        <v>39042.8345484593</v>
      </c>
      <c r="K95" s="30">
        <v>0</v>
      </c>
      <c r="L95" s="30">
        <v>66970.4131387349</v>
      </c>
      <c r="M95" s="30">
        <v>0</v>
      </c>
      <c r="N95" s="30">
        <v>234.05785829974297</v>
      </c>
      <c r="O95" s="30">
        <v>0</v>
      </c>
      <c r="P95" s="30">
        <v>0</v>
      </c>
      <c r="Q95" s="30">
        <v>0</v>
      </c>
      <c r="R95" s="30">
        <v>0</v>
      </c>
      <c r="S95" s="30">
        <v>0</v>
      </c>
      <c r="T95" s="30">
        <v>0</v>
      </c>
      <c r="U95" s="30">
        <v>0</v>
      </c>
      <c r="V95" s="30">
        <v>0</v>
      </c>
      <c r="W95" s="30">
        <v>0</v>
      </c>
      <c r="X95" s="30">
        <v>0</v>
      </c>
      <c r="Y95" s="30">
        <v>0</v>
      </c>
      <c r="Z95" s="30">
        <v>42653.927521103229</v>
      </c>
      <c r="AA95" s="30">
        <v>0</v>
      </c>
      <c r="AB95" s="30">
        <v>143493.30570759432</v>
      </c>
      <c r="AC95" s="30">
        <v>0</v>
      </c>
      <c r="AD95" s="30">
        <v>13118.392408282363</v>
      </c>
      <c r="AE95" s="30">
        <v>0</v>
      </c>
      <c r="AF95" s="30">
        <v>133861.1470232892</v>
      </c>
      <c r="AG95" s="30">
        <v>0</v>
      </c>
      <c r="AH95" s="30">
        <v>0</v>
      </c>
      <c r="AI95" s="30">
        <v>80276.84858688325</v>
      </c>
      <c r="AJ95" s="30">
        <v>136982.5</v>
      </c>
      <c r="AK95" s="30">
        <v>0</v>
      </c>
      <c r="AL95" s="30">
        <v>0</v>
      </c>
      <c r="AM95" s="30">
        <v>0</v>
      </c>
      <c r="AN95" s="30">
        <v>0</v>
      </c>
      <c r="AO95" s="30">
        <v>0</v>
      </c>
      <c r="AP95" s="30">
        <v>0</v>
      </c>
      <c r="AQ95" s="30">
        <v>0</v>
      </c>
      <c r="AR95" s="30">
        <v>0</v>
      </c>
      <c r="AS95" s="30">
        <v>1731286.7898713651</v>
      </c>
      <c r="AT95" s="30">
        <v>305512.9311824739</v>
      </c>
      <c r="AU95" s="30">
        <v>351120.49561017245</v>
      </c>
      <c r="AV95" s="30">
        <v>179226.06312314357</v>
      </c>
      <c r="AW95" s="38">
        <v>2387920.2166640116</v>
      </c>
      <c r="AX95" s="30">
        <v>2170660.8680771282</v>
      </c>
      <c r="AY95" s="30">
        <v>4610</v>
      </c>
      <c r="AZ95" s="30">
        <v>2249680</v>
      </c>
      <c r="BA95" s="30">
        <v>79019.1319228718</v>
      </c>
      <c r="BB95" s="30">
        <v>0</v>
      </c>
      <c r="BC95" s="30">
        <v>2466939.3485868834</v>
      </c>
      <c r="BD95" s="30">
        <v>2466939.3485868829</v>
      </c>
      <c r="BE95" s="30">
        <v>0</v>
      </c>
      <c r="BF95" s="30">
        <v>2466939.3485868834</v>
      </c>
      <c r="BG95" s="30">
        <v>2196095.7015635944</v>
      </c>
      <c r="BH95" s="30">
        <v>2196095.7015635944</v>
      </c>
      <c r="BI95" s="30">
        <v>4500.196109761464</v>
      </c>
      <c r="BJ95" s="30">
        <v>4500.9767624498081</v>
      </c>
      <c r="BK95" s="197">
        <v>-0.00017344072843408006</v>
      </c>
      <c r="BL95" s="30">
        <v>0.00517344072843408</v>
      </c>
      <c r="BM95" s="30">
        <v>11363.341812289484</v>
      </c>
      <c r="BN95" s="38">
        <v>2478302.6903991727</v>
      </c>
      <c r="BO95" s="30">
        <v>4633.2855365005926</v>
      </c>
      <c r="BP95" s="30" t="s">
        <v>545</v>
      </c>
      <c r="BQ95" s="30">
        <v>5078.4891196704357</v>
      </c>
      <c r="BR95" s="197">
        <v>0.030431950496236482</v>
      </c>
      <c r="BS95" s="30">
        <v>-4373.5999999999985</v>
      </c>
      <c r="BT95" s="30">
        <v>2473929.0903991726</v>
      </c>
      <c r="BU95" s="30">
        <v>-4880</v>
      </c>
      <c r="BV95" s="38">
        <v>2469049.0903991726</v>
      </c>
      <c r="BW95" s="218">
        <v>121344</v>
      </c>
      <c r="BX95" s="219">
        <v>2347705.0903991726</v>
      </c>
      <c r="BZ95" s="23">
        <v>8732315</v>
      </c>
      <c r="CB95" s="495">
        <f>BX95*$CB$4</f>
        <v>58692.627259979316</v>
      </c>
    </row>
    <row r="96" spans="1:80">
      <c r="A96" s="23">
        <v>110748</v>
      </c>
      <c r="B96" s="23">
        <v>8732018</v>
      </c>
      <c r="C96" s="23" t="s">
        <v>309</v>
      </c>
      <c r="D96" s="239">
        <v>108</v>
      </c>
      <c r="E96" s="239">
        <v>108</v>
      </c>
      <c r="F96" s="239">
        <v>0</v>
      </c>
      <c r="G96" s="30">
        <v>383153.63382399065</v>
      </c>
      <c r="H96" s="30">
        <v>0</v>
      </c>
      <c r="I96" s="30">
        <v>0</v>
      </c>
      <c r="J96" s="30">
        <v>10248.744068970556</v>
      </c>
      <c r="K96" s="30">
        <v>0</v>
      </c>
      <c r="L96" s="30">
        <v>17150.959462358889</v>
      </c>
      <c r="M96" s="30">
        <v>0</v>
      </c>
      <c r="N96" s="30">
        <v>0</v>
      </c>
      <c r="O96" s="30">
        <v>0</v>
      </c>
      <c r="P96" s="30">
        <v>0</v>
      </c>
      <c r="Q96" s="30">
        <v>0</v>
      </c>
      <c r="R96" s="30">
        <v>0</v>
      </c>
      <c r="S96" s="30">
        <v>0</v>
      </c>
      <c r="T96" s="30">
        <v>0</v>
      </c>
      <c r="U96" s="30">
        <v>0</v>
      </c>
      <c r="V96" s="30">
        <v>0</v>
      </c>
      <c r="W96" s="30">
        <v>0</v>
      </c>
      <c r="X96" s="30">
        <v>0</v>
      </c>
      <c r="Y96" s="30">
        <v>0</v>
      </c>
      <c r="Z96" s="30">
        <v>3449.1590192821495</v>
      </c>
      <c r="AA96" s="30">
        <v>0</v>
      </c>
      <c r="AB96" s="30">
        <v>33187.143737196719</v>
      </c>
      <c r="AC96" s="30">
        <v>0</v>
      </c>
      <c r="AD96" s="30">
        <v>497.19854608650115</v>
      </c>
      <c r="AE96" s="30">
        <v>0</v>
      </c>
      <c r="AF96" s="30">
        <v>133861.1470232892</v>
      </c>
      <c r="AG96" s="30">
        <v>3491.23056278877</v>
      </c>
      <c r="AH96" s="30">
        <v>0</v>
      </c>
      <c r="AI96" s="30">
        <v>0</v>
      </c>
      <c r="AJ96" s="30">
        <v>24326.25</v>
      </c>
      <c r="AK96" s="30">
        <v>0</v>
      </c>
      <c r="AL96" s="30">
        <v>0</v>
      </c>
      <c r="AM96" s="30">
        <v>0</v>
      </c>
      <c r="AN96" s="30">
        <v>0</v>
      </c>
      <c r="AO96" s="30">
        <v>0</v>
      </c>
      <c r="AP96" s="30">
        <v>0</v>
      </c>
      <c r="AQ96" s="30">
        <v>0</v>
      </c>
      <c r="AR96" s="30">
        <v>0</v>
      </c>
      <c r="AS96" s="30">
        <v>383153.63382399065</v>
      </c>
      <c r="AT96" s="30">
        <v>64533.204833894815</v>
      </c>
      <c r="AU96" s="30">
        <v>161678.627586078</v>
      </c>
      <c r="AV96" s="30">
        <v>40663.403064310907</v>
      </c>
      <c r="AW96" s="38">
        <v>609365.46624396346</v>
      </c>
      <c r="AX96" s="30">
        <v>585039.21624396346</v>
      </c>
      <c r="AY96" s="30">
        <v>4610</v>
      </c>
      <c r="AZ96" s="30">
        <v>497880</v>
      </c>
      <c r="BA96" s="30">
        <v>0</v>
      </c>
      <c r="BB96" s="30">
        <v>0</v>
      </c>
      <c r="BC96" s="30">
        <v>609365.46624396346</v>
      </c>
      <c r="BD96" s="30">
        <v>609365.46624396346</v>
      </c>
      <c r="BE96" s="30">
        <v>0</v>
      </c>
      <c r="BF96" s="30">
        <v>522206.25</v>
      </c>
      <c r="BG96" s="30">
        <v>360527.622413922</v>
      </c>
      <c r="BH96" s="30">
        <v>447686.83865788544</v>
      </c>
      <c r="BI96" s="30">
        <v>4145.2485060915315</v>
      </c>
      <c r="BJ96" s="30">
        <v>4056.5585794539011</v>
      </c>
      <c r="BK96" s="197">
        <v>0.021863341771233568</v>
      </c>
      <c r="BL96" s="30">
        <v>0</v>
      </c>
      <c r="BM96" s="30">
        <v>0</v>
      </c>
      <c r="BN96" s="38">
        <v>609365.46624396346</v>
      </c>
      <c r="BO96" s="30">
        <v>5417.0297800366989</v>
      </c>
      <c r="BP96" s="30" t="s">
        <v>545</v>
      </c>
      <c r="BQ96" s="30">
        <v>5642.2728355922545</v>
      </c>
      <c r="BR96" s="197">
        <v>0.053240624745697351</v>
      </c>
      <c r="BS96" s="30">
        <v>-983.24999999999966</v>
      </c>
      <c r="BT96" s="30">
        <v>608382.21624396346</v>
      </c>
      <c r="BU96" s="30">
        <v>-1080</v>
      </c>
      <c r="BV96" s="38">
        <v>607302.21624396346</v>
      </c>
      <c r="BW96" s="218">
        <v>22330.25</v>
      </c>
      <c r="BX96" s="219">
        <v>584971.96624396346</v>
      </c>
      <c r="BZ96" s="23">
        <v>8732018</v>
      </c>
      <c r="CB96" s="495">
        <f>BX96*$CB$4</f>
        <v>14624.299156099087</v>
      </c>
    </row>
    <row r="97" spans="1:80">
      <c r="A97" s="23">
        <v>110612</v>
      </c>
      <c r="B97" s="23">
        <v>8732252</v>
      </c>
      <c r="C97" s="23" t="s">
        <v>310</v>
      </c>
      <c r="D97" s="239">
        <v>173</v>
      </c>
      <c r="E97" s="239">
        <v>173</v>
      </c>
      <c r="F97" s="239">
        <v>0</v>
      </c>
      <c r="G97" s="30">
        <v>613755.35788472579</v>
      </c>
      <c r="H97" s="30">
        <v>0</v>
      </c>
      <c r="I97" s="30">
        <v>0</v>
      </c>
      <c r="J97" s="30">
        <v>20009.452706085398</v>
      </c>
      <c r="K97" s="30">
        <v>0</v>
      </c>
      <c r="L97" s="30">
        <v>34301.9189247178</v>
      </c>
      <c r="M97" s="30">
        <v>0</v>
      </c>
      <c r="N97" s="30">
        <v>4002.1172166252618</v>
      </c>
      <c r="O97" s="30">
        <v>9421.7549526519451</v>
      </c>
      <c r="P97" s="30">
        <v>2228.9636857729224</v>
      </c>
      <c r="Q97" s="30">
        <v>10689.007779642398</v>
      </c>
      <c r="R97" s="30">
        <v>0</v>
      </c>
      <c r="S97" s="30">
        <v>0</v>
      </c>
      <c r="T97" s="30">
        <v>0</v>
      </c>
      <c r="U97" s="30">
        <v>0</v>
      </c>
      <c r="V97" s="30">
        <v>0</v>
      </c>
      <c r="W97" s="30">
        <v>0</v>
      </c>
      <c r="X97" s="30">
        <v>0</v>
      </c>
      <c r="Y97" s="30">
        <v>0</v>
      </c>
      <c r="Z97" s="30">
        <v>14646.042909058489</v>
      </c>
      <c r="AA97" s="30">
        <v>0</v>
      </c>
      <c r="AB97" s="30">
        <v>88633.8113979233</v>
      </c>
      <c r="AC97" s="30">
        <v>0</v>
      </c>
      <c r="AD97" s="30">
        <v>0</v>
      </c>
      <c r="AE97" s="30">
        <v>0</v>
      </c>
      <c r="AF97" s="30">
        <v>133861.1470232892</v>
      </c>
      <c r="AG97" s="30">
        <v>0</v>
      </c>
      <c r="AH97" s="30">
        <v>0</v>
      </c>
      <c r="AI97" s="30">
        <v>0</v>
      </c>
      <c r="AJ97" s="30">
        <v>4684.8</v>
      </c>
      <c r="AK97" s="30">
        <v>0</v>
      </c>
      <c r="AL97" s="30">
        <v>0</v>
      </c>
      <c r="AM97" s="30">
        <v>0</v>
      </c>
      <c r="AN97" s="30">
        <v>0</v>
      </c>
      <c r="AO97" s="30">
        <v>0</v>
      </c>
      <c r="AP97" s="30">
        <v>0</v>
      </c>
      <c r="AQ97" s="30">
        <v>0</v>
      </c>
      <c r="AR97" s="30">
        <v>0</v>
      </c>
      <c r="AS97" s="30">
        <v>613755.35788472579</v>
      </c>
      <c r="AT97" s="30">
        <v>183933.06957247754</v>
      </c>
      <c r="AU97" s="30">
        <v>138545.94702328919</v>
      </c>
      <c r="AV97" s="30">
        <v>101898.05649124875</v>
      </c>
      <c r="AW97" s="38">
        <v>936234.37448049255</v>
      </c>
      <c r="AX97" s="30">
        <v>931549.57448049251</v>
      </c>
      <c r="AY97" s="30">
        <v>4610</v>
      </c>
      <c r="AZ97" s="30">
        <v>797530</v>
      </c>
      <c r="BA97" s="30">
        <v>0</v>
      </c>
      <c r="BB97" s="30">
        <v>0</v>
      </c>
      <c r="BC97" s="30">
        <v>936234.37448049255</v>
      </c>
      <c r="BD97" s="30">
        <v>936234.37448049244</v>
      </c>
      <c r="BE97" s="30">
        <v>0</v>
      </c>
      <c r="BF97" s="30">
        <v>802214.8</v>
      </c>
      <c r="BG97" s="30">
        <v>663668.85297671077</v>
      </c>
      <c r="BH97" s="30">
        <v>797688.42745720327</v>
      </c>
      <c r="BI97" s="30">
        <v>4610.9157656485741</v>
      </c>
      <c r="BJ97" s="30">
        <v>4422.8205574227368</v>
      </c>
      <c r="BK97" s="197">
        <v>0.042528338146154407</v>
      </c>
      <c r="BL97" s="30">
        <v>0</v>
      </c>
      <c r="BM97" s="30">
        <v>0</v>
      </c>
      <c r="BN97" s="38">
        <v>936234.37448049255</v>
      </c>
      <c r="BO97" s="30">
        <v>5384.679621274523</v>
      </c>
      <c r="BP97" s="30" t="s">
        <v>545</v>
      </c>
      <c r="BQ97" s="30">
        <v>5411.7593900606507</v>
      </c>
      <c r="BR97" s="197">
        <v>0.035468877894010875</v>
      </c>
      <c r="BS97" s="30">
        <v>0</v>
      </c>
      <c r="BT97" s="30">
        <v>936234.37448049255</v>
      </c>
      <c r="BU97" s="30">
        <v>0</v>
      </c>
      <c r="BV97" s="38">
        <v>936234.37448049255</v>
      </c>
      <c r="BW97" s="218">
        <v>4684.8</v>
      </c>
      <c r="BX97" s="219">
        <v>931549.57448049251</v>
      </c>
      <c r="BZ97" s="23">
        <v>8732252</v>
      </c>
      <c r="CB97" s="495">
        <f>BX97*$CB$4</f>
        <v>23288.739362012315</v>
      </c>
    </row>
    <row r="98" spans="1:80">
      <c r="A98" s="23">
        <v>143870</v>
      </c>
      <c r="B98" s="23">
        <v>8732045</v>
      </c>
      <c r="C98" s="23" t="s">
        <v>311</v>
      </c>
      <c r="D98" s="239">
        <v>220</v>
      </c>
      <c r="E98" s="239">
        <v>220</v>
      </c>
      <c r="F98" s="239">
        <v>0</v>
      </c>
      <c r="G98" s="30">
        <v>780498.14297479577</v>
      </c>
      <c r="H98" s="30">
        <v>0</v>
      </c>
      <c r="I98" s="30">
        <v>0</v>
      </c>
      <c r="J98" s="30">
        <v>31722.303070623173</v>
      </c>
      <c r="K98" s="30">
        <v>0</v>
      </c>
      <c r="L98" s="30">
        <v>54719.727808478565</v>
      </c>
      <c r="M98" s="30">
        <v>0</v>
      </c>
      <c r="N98" s="30">
        <v>7489.8514655917606</v>
      </c>
      <c r="O98" s="30">
        <v>9083.43654920234</v>
      </c>
      <c r="P98" s="30">
        <v>3988.9431047126927</v>
      </c>
      <c r="Q98" s="30">
        <v>14974.721356030825</v>
      </c>
      <c r="R98" s="30">
        <v>0</v>
      </c>
      <c r="S98" s="30">
        <v>0</v>
      </c>
      <c r="T98" s="30">
        <v>0</v>
      </c>
      <c r="U98" s="30">
        <v>0</v>
      </c>
      <c r="V98" s="30">
        <v>0</v>
      </c>
      <c r="W98" s="30">
        <v>0</v>
      </c>
      <c r="X98" s="30">
        <v>0</v>
      </c>
      <c r="Y98" s="30">
        <v>0</v>
      </c>
      <c r="Z98" s="30">
        <v>5288.71049623263</v>
      </c>
      <c r="AA98" s="30">
        <v>0</v>
      </c>
      <c r="AB98" s="30">
        <v>104094.45710556251</v>
      </c>
      <c r="AC98" s="30">
        <v>0</v>
      </c>
      <c r="AD98" s="30">
        <v>0</v>
      </c>
      <c r="AE98" s="30">
        <v>0</v>
      </c>
      <c r="AF98" s="30">
        <v>133861.1470232892</v>
      </c>
      <c r="AG98" s="30">
        <v>0</v>
      </c>
      <c r="AH98" s="30">
        <v>0</v>
      </c>
      <c r="AI98" s="30">
        <v>0</v>
      </c>
      <c r="AJ98" s="30">
        <v>4480</v>
      </c>
      <c r="AK98" s="30">
        <v>0</v>
      </c>
      <c r="AL98" s="30">
        <v>0</v>
      </c>
      <c r="AM98" s="30">
        <v>0</v>
      </c>
      <c r="AN98" s="30">
        <v>0</v>
      </c>
      <c r="AO98" s="30">
        <v>0</v>
      </c>
      <c r="AP98" s="30">
        <v>0</v>
      </c>
      <c r="AQ98" s="30">
        <v>0</v>
      </c>
      <c r="AR98" s="30">
        <v>0</v>
      </c>
      <c r="AS98" s="30">
        <v>780498.14297479577</v>
      </c>
      <c r="AT98" s="30">
        <v>231362.15095643449</v>
      </c>
      <c r="AU98" s="30">
        <v>138341.1470232892</v>
      </c>
      <c r="AV98" s="30">
        <v>128969.31172055427</v>
      </c>
      <c r="AW98" s="38">
        <v>1150201.4409545194</v>
      </c>
      <c r="AX98" s="30">
        <v>1145721.4409545194</v>
      </c>
      <c r="AY98" s="30">
        <v>4610</v>
      </c>
      <c r="AZ98" s="30">
        <v>1014200</v>
      </c>
      <c r="BA98" s="30">
        <v>0</v>
      </c>
      <c r="BB98" s="30">
        <v>0</v>
      </c>
      <c r="BC98" s="30">
        <v>1150201.4409545194</v>
      </c>
      <c r="BD98" s="30">
        <v>1150201.4409545194</v>
      </c>
      <c r="BE98" s="30">
        <v>0</v>
      </c>
      <c r="BF98" s="30">
        <v>1018680</v>
      </c>
      <c r="BG98" s="30">
        <v>880338.85297671077</v>
      </c>
      <c r="BH98" s="30">
        <v>1011860.2939312302</v>
      </c>
      <c r="BI98" s="30">
        <v>4599.3649724146826</v>
      </c>
      <c r="BJ98" s="30">
        <v>4495.26327566833</v>
      </c>
      <c r="BK98" s="197">
        <v>0.023158086715371673</v>
      </c>
      <c r="BL98" s="30">
        <v>0</v>
      </c>
      <c r="BM98" s="30">
        <v>0</v>
      </c>
      <c r="BN98" s="38">
        <v>1150201.4409545194</v>
      </c>
      <c r="BO98" s="30">
        <v>5207.8247316114521</v>
      </c>
      <c r="BP98" s="30" t="s">
        <v>545</v>
      </c>
      <c r="BQ98" s="30">
        <v>5228.1883679750881</v>
      </c>
      <c r="BR98" s="197">
        <v>0.024667372286509393</v>
      </c>
      <c r="BS98" s="30">
        <v>0</v>
      </c>
      <c r="BT98" s="30">
        <v>1150201.4409545194</v>
      </c>
      <c r="BU98" s="30">
        <v>0</v>
      </c>
      <c r="BV98" s="38">
        <v>1150201.4409545194</v>
      </c>
      <c r="BW98" s="218">
        <v>4480</v>
      </c>
      <c r="BX98" s="219">
        <v>1145721.4409545194</v>
      </c>
      <c r="BZ98" s="23">
        <v>8732045</v>
      </c>
      <c r="CB98" s="495">
        <f>BX98*$CB$4</f>
        <v>28643.036023862987</v>
      </c>
    </row>
    <row r="99" spans="1:80">
      <c r="A99" s="23">
        <v>143849</v>
      </c>
      <c r="B99" s="23">
        <v>8733035</v>
      </c>
      <c r="C99" s="23" t="s">
        <v>312</v>
      </c>
      <c r="D99" s="239">
        <v>131</v>
      </c>
      <c r="E99" s="239">
        <v>131</v>
      </c>
      <c r="F99" s="239">
        <v>0</v>
      </c>
      <c r="G99" s="30">
        <v>464751.16695317382</v>
      </c>
      <c r="H99" s="30">
        <v>0</v>
      </c>
      <c r="I99" s="30">
        <v>0</v>
      </c>
      <c r="J99" s="30">
        <v>7808.5669096918909</v>
      </c>
      <c r="K99" s="30">
        <v>0</v>
      </c>
      <c r="L99" s="30">
        <v>13067.397685606837</v>
      </c>
      <c r="M99" s="30">
        <v>0</v>
      </c>
      <c r="N99" s="30">
        <v>0</v>
      </c>
      <c r="O99" s="30">
        <v>0</v>
      </c>
      <c r="P99" s="30">
        <v>0</v>
      </c>
      <c r="Q99" s="30">
        <v>0</v>
      </c>
      <c r="R99" s="30">
        <v>0</v>
      </c>
      <c r="S99" s="30">
        <v>0</v>
      </c>
      <c r="T99" s="30">
        <v>0</v>
      </c>
      <c r="U99" s="30">
        <v>0</v>
      </c>
      <c r="V99" s="30">
        <v>0</v>
      </c>
      <c r="W99" s="30">
        <v>0</v>
      </c>
      <c r="X99" s="30">
        <v>0</v>
      </c>
      <c r="Y99" s="30">
        <v>0</v>
      </c>
      <c r="Z99" s="30">
        <v>4566.6172552215858</v>
      </c>
      <c r="AA99" s="30">
        <v>0</v>
      </c>
      <c r="AB99" s="30">
        <v>35653.860561384987</v>
      </c>
      <c r="AC99" s="30">
        <v>0</v>
      </c>
      <c r="AD99" s="30">
        <v>0</v>
      </c>
      <c r="AE99" s="30">
        <v>0</v>
      </c>
      <c r="AF99" s="30">
        <v>133861.1470232892</v>
      </c>
      <c r="AG99" s="30">
        <v>14274.713914838869</v>
      </c>
      <c r="AH99" s="30">
        <v>0</v>
      </c>
      <c r="AI99" s="30">
        <v>0</v>
      </c>
      <c r="AJ99" s="30">
        <v>20184.55</v>
      </c>
      <c r="AK99" s="30">
        <v>0</v>
      </c>
      <c r="AL99" s="30">
        <v>0</v>
      </c>
      <c r="AM99" s="30">
        <v>0</v>
      </c>
      <c r="AN99" s="30">
        <v>0</v>
      </c>
      <c r="AO99" s="30">
        <v>0</v>
      </c>
      <c r="AP99" s="30">
        <v>0</v>
      </c>
      <c r="AQ99" s="30">
        <v>0</v>
      </c>
      <c r="AR99" s="30">
        <v>0</v>
      </c>
      <c r="AS99" s="30">
        <v>464751.16695317382</v>
      </c>
      <c r="AT99" s="30">
        <v>61096.4424119053</v>
      </c>
      <c r="AU99" s="30">
        <v>168320.41093812807</v>
      </c>
      <c r="AV99" s="30">
        <v>46016.903729343547</v>
      </c>
      <c r="AW99" s="38">
        <v>694168.02030320722</v>
      </c>
      <c r="AX99" s="30">
        <v>673983.47030320717</v>
      </c>
      <c r="AY99" s="30">
        <v>4610</v>
      </c>
      <c r="AZ99" s="30">
        <v>603910</v>
      </c>
      <c r="BA99" s="30">
        <v>0</v>
      </c>
      <c r="BB99" s="30">
        <v>0</v>
      </c>
      <c r="BC99" s="30">
        <v>694168.02030320722</v>
      </c>
      <c r="BD99" s="30">
        <v>694168.02030320722</v>
      </c>
      <c r="BE99" s="30">
        <v>0</v>
      </c>
      <c r="BF99" s="30">
        <v>624094.55</v>
      </c>
      <c r="BG99" s="30">
        <v>455774.139061872</v>
      </c>
      <c r="BH99" s="30">
        <v>525847.60936507909</v>
      </c>
      <c r="BI99" s="30">
        <v>4014.1038882830467</v>
      </c>
      <c r="BJ99" s="30">
        <v>3867.7202032074442</v>
      </c>
      <c r="BK99" s="197">
        <v>0.03784753740826665</v>
      </c>
      <c r="BL99" s="30">
        <v>0</v>
      </c>
      <c r="BM99" s="30">
        <v>0</v>
      </c>
      <c r="BN99" s="38">
        <v>694168.02030320722</v>
      </c>
      <c r="BO99" s="30">
        <v>5144.9119870473833</v>
      </c>
      <c r="BP99" s="30" t="s">
        <v>545</v>
      </c>
      <c r="BQ99" s="30">
        <v>5298.992521398528</v>
      </c>
      <c r="BR99" s="197">
        <v>0.0615152542730808</v>
      </c>
      <c r="BS99" s="30">
        <v>-1148.6</v>
      </c>
      <c r="BT99" s="30">
        <v>693019.42030320724</v>
      </c>
      <c r="BU99" s="30">
        <v>-1310</v>
      </c>
      <c r="BV99" s="38">
        <v>691709.42030320724</v>
      </c>
      <c r="BW99" s="218">
        <v>18088.75</v>
      </c>
      <c r="BX99" s="219">
        <v>673620.67030320724</v>
      </c>
      <c r="BZ99" s="23">
        <v>8733035</v>
      </c>
      <c r="CB99" s="495">
        <f>BX99*$CB$4</f>
        <v>16840.516757580182</v>
      </c>
    </row>
    <row r="100" spans="1:80">
      <c r="A100" s="23">
        <v>110796</v>
      </c>
      <c r="B100" s="23">
        <v>8732007</v>
      </c>
      <c r="C100" s="23" t="s">
        <v>313</v>
      </c>
      <c r="D100" s="239">
        <v>414</v>
      </c>
      <c r="E100" s="239">
        <v>414</v>
      </c>
      <c r="F100" s="239">
        <v>0</v>
      </c>
      <c r="G100" s="30">
        <v>1468755.5963252974</v>
      </c>
      <c r="H100" s="30">
        <v>0</v>
      </c>
      <c r="I100" s="30">
        <v>0</v>
      </c>
      <c r="J100" s="30">
        <v>21473.559001652651</v>
      </c>
      <c r="K100" s="30">
        <v>0</v>
      </c>
      <c r="L100" s="30">
        <v>35935.343635418714</v>
      </c>
      <c r="M100" s="30">
        <v>0</v>
      </c>
      <c r="N100" s="30">
        <v>0</v>
      </c>
      <c r="O100" s="30">
        <v>3152.8940583130752</v>
      </c>
      <c r="P100" s="30">
        <v>0</v>
      </c>
      <c r="Q100" s="30">
        <v>0</v>
      </c>
      <c r="R100" s="30">
        <v>0</v>
      </c>
      <c r="S100" s="30">
        <v>0</v>
      </c>
      <c r="T100" s="30">
        <v>0</v>
      </c>
      <c r="U100" s="30">
        <v>0</v>
      </c>
      <c r="V100" s="30">
        <v>0</v>
      </c>
      <c r="W100" s="30">
        <v>0</v>
      </c>
      <c r="X100" s="30">
        <v>0</v>
      </c>
      <c r="Y100" s="30">
        <v>0</v>
      </c>
      <c r="Z100" s="30">
        <v>30579.97409832825</v>
      </c>
      <c r="AA100" s="30">
        <v>0</v>
      </c>
      <c r="AB100" s="30">
        <v>114041.72117380585</v>
      </c>
      <c r="AC100" s="30">
        <v>0</v>
      </c>
      <c r="AD100" s="30">
        <v>152.9841680266216</v>
      </c>
      <c r="AE100" s="30">
        <v>0</v>
      </c>
      <c r="AF100" s="30">
        <v>133861.1470232892</v>
      </c>
      <c r="AG100" s="30">
        <v>0</v>
      </c>
      <c r="AH100" s="30">
        <v>0</v>
      </c>
      <c r="AI100" s="30">
        <v>0</v>
      </c>
      <c r="AJ100" s="30">
        <v>12800</v>
      </c>
      <c r="AK100" s="30">
        <v>0</v>
      </c>
      <c r="AL100" s="30">
        <v>0</v>
      </c>
      <c r="AM100" s="30">
        <v>0</v>
      </c>
      <c r="AN100" s="30">
        <v>0</v>
      </c>
      <c r="AO100" s="30">
        <v>0</v>
      </c>
      <c r="AP100" s="30">
        <v>0</v>
      </c>
      <c r="AQ100" s="30">
        <v>0</v>
      </c>
      <c r="AR100" s="30">
        <v>0</v>
      </c>
      <c r="AS100" s="30">
        <v>1468755.5963252974</v>
      </c>
      <c r="AT100" s="30">
        <v>205336.47613554518</v>
      </c>
      <c r="AU100" s="30">
        <v>146661.1470232892</v>
      </c>
      <c r="AV100" s="30">
        <v>147549.67111517242</v>
      </c>
      <c r="AW100" s="38">
        <v>1820753.2194841318</v>
      </c>
      <c r="AX100" s="30">
        <v>1807953.2194841318</v>
      </c>
      <c r="AY100" s="30">
        <v>4610</v>
      </c>
      <c r="AZ100" s="30">
        <v>1908540</v>
      </c>
      <c r="BA100" s="30">
        <v>100586.78051586822</v>
      </c>
      <c r="BB100" s="30">
        <v>0</v>
      </c>
      <c r="BC100" s="30">
        <v>1921340</v>
      </c>
      <c r="BD100" s="30">
        <v>1921340</v>
      </c>
      <c r="BE100" s="30">
        <v>0</v>
      </c>
      <c r="BF100" s="30">
        <v>1921340</v>
      </c>
      <c r="BG100" s="30">
        <v>1774678.8529767108</v>
      </c>
      <c r="BH100" s="30">
        <v>1774678.8529767108</v>
      </c>
      <c r="BI100" s="30">
        <v>4286.6638960790115</v>
      </c>
      <c r="BJ100" s="30">
        <v>4207.2557109099762</v>
      </c>
      <c r="BK100" s="197">
        <v>0.018874104790711731</v>
      </c>
      <c r="BL100" s="30">
        <v>0</v>
      </c>
      <c r="BM100" s="30">
        <v>0</v>
      </c>
      <c r="BN100" s="38">
        <v>1921340</v>
      </c>
      <c r="BO100" s="30">
        <v>4610</v>
      </c>
      <c r="BP100" s="30" t="s">
        <v>545</v>
      </c>
      <c r="BQ100" s="30">
        <v>4640.9178743961356</v>
      </c>
      <c r="BR100" s="197">
        <v>0.015628014332572215</v>
      </c>
      <c r="BS100" s="30">
        <v>0</v>
      </c>
      <c r="BT100" s="30">
        <v>1921340</v>
      </c>
      <c r="BU100" s="30">
        <v>0</v>
      </c>
      <c r="BV100" s="38">
        <v>1921340</v>
      </c>
      <c r="BW100" s="218">
        <v>12800</v>
      </c>
      <c r="BX100" s="219">
        <v>1908540</v>
      </c>
      <c r="BZ100" s="23">
        <v>8732007</v>
      </c>
      <c r="CB100" s="495">
        <f>BX100*$CB$4</f>
        <v>47713.5</v>
      </c>
    </row>
    <row r="101" spans="1:80">
      <c r="A101" s="23">
        <v>138993</v>
      </c>
      <c r="B101" s="23">
        <v>8732205</v>
      </c>
      <c r="C101" s="23" t="s">
        <v>314</v>
      </c>
      <c r="D101" s="239">
        <v>91</v>
      </c>
      <c r="E101" s="239">
        <v>91</v>
      </c>
      <c r="F101" s="239">
        <v>0</v>
      </c>
      <c r="G101" s="30">
        <v>322842.41368502914</v>
      </c>
      <c r="H101" s="30">
        <v>0</v>
      </c>
      <c r="I101" s="30">
        <v>0</v>
      </c>
      <c r="J101" s="30">
        <v>8296.6023415476211</v>
      </c>
      <c r="K101" s="30">
        <v>0</v>
      </c>
      <c r="L101" s="30">
        <v>14700.822396307667</v>
      </c>
      <c r="M101" s="30">
        <v>0</v>
      </c>
      <c r="N101" s="30">
        <v>0</v>
      </c>
      <c r="O101" s="30">
        <v>0</v>
      </c>
      <c r="P101" s="30">
        <v>0</v>
      </c>
      <c r="Q101" s="30">
        <v>0</v>
      </c>
      <c r="R101" s="30">
        <v>0</v>
      </c>
      <c r="S101" s="30">
        <v>0</v>
      </c>
      <c r="T101" s="30">
        <v>0</v>
      </c>
      <c r="U101" s="30">
        <v>0</v>
      </c>
      <c r="V101" s="30">
        <v>0</v>
      </c>
      <c r="W101" s="30">
        <v>0</v>
      </c>
      <c r="X101" s="30">
        <v>0</v>
      </c>
      <c r="Y101" s="30">
        <v>0</v>
      </c>
      <c r="Z101" s="30">
        <v>4221.6899575190282</v>
      </c>
      <c r="AA101" s="30">
        <v>0</v>
      </c>
      <c r="AB101" s="30">
        <v>34904.156801121193</v>
      </c>
      <c r="AC101" s="30">
        <v>0</v>
      </c>
      <c r="AD101" s="30">
        <v>0</v>
      </c>
      <c r="AE101" s="30">
        <v>0</v>
      </c>
      <c r="AF101" s="30">
        <v>133861.1470232892</v>
      </c>
      <c r="AG101" s="30">
        <v>0</v>
      </c>
      <c r="AH101" s="30">
        <v>0</v>
      </c>
      <c r="AI101" s="30">
        <v>0</v>
      </c>
      <c r="AJ101" s="30">
        <v>23602.7</v>
      </c>
      <c r="AK101" s="30">
        <v>0</v>
      </c>
      <c r="AL101" s="30">
        <v>0</v>
      </c>
      <c r="AM101" s="30">
        <v>0</v>
      </c>
      <c r="AN101" s="30">
        <v>0</v>
      </c>
      <c r="AO101" s="30">
        <v>0</v>
      </c>
      <c r="AP101" s="30">
        <v>0</v>
      </c>
      <c r="AQ101" s="30">
        <v>0</v>
      </c>
      <c r="AR101" s="30">
        <v>0</v>
      </c>
      <c r="AS101" s="30">
        <v>322842.41368502914</v>
      </c>
      <c r="AT101" s="30">
        <v>62123.271496495508</v>
      </c>
      <c r="AU101" s="30">
        <v>157463.84702328921</v>
      </c>
      <c r="AV101" s="30">
        <v>37377.157855391815</v>
      </c>
      <c r="AW101" s="38">
        <v>542429.53220481391</v>
      </c>
      <c r="AX101" s="30">
        <v>518826.83220481389</v>
      </c>
      <c r="AY101" s="30">
        <v>4610</v>
      </c>
      <c r="AZ101" s="30">
        <v>419510</v>
      </c>
      <c r="BA101" s="30">
        <v>0</v>
      </c>
      <c r="BB101" s="30">
        <v>0</v>
      </c>
      <c r="BC101" s="30">
        <v>542429.53220481391</v>
      </c>
      <c r="BD101" s="30">
        <v>542429.53220481379</v>
      </c>
      <c r="BE101" s="30">
        <v>0</v>
      </c>
      <c r="BF101" s="30">
        <v>443112.7</v>
      </c>
      <c r="BG101" s="30">
        <v>285648.85297671083</v>
      </c>
      <c r="BH101" s="30">
        <v>384965.68518152466</v>
      </c>
      <c r="BI101" s="30">
        <v>4230.3921448519195</v>
      </c>
      <c r="BJ101" s="30">
        <v>4059.0719987289767</v>
      </c>
      <c r="BK101" s="197">
        <v>0.04220672759108203</v>
      </c>
      <c r="BL101" s="30">
        <v>0</v>
      </c>
      <c r="BM101" s="30">
        <v>0</v>
      </c>
      <c r="BN101" s="38">
        <v>542429.53220481391</v>
      </c>
      <c r="BO101" s="30">
        <v>5701.39376049246</v>
      </c>
      <c r="BP101" s="30" t="s">
        <v>545</v>
      </c>
      <c r="BQ101" s="30">
        <v>5960.76409016279</v>
      </c>
      <c r="BR101" s="197">
        <v>0.069050781008792583</v>
      </c>
      <c r="BS101" s="30">
        <v>-825.25</v>
      </c>
      <c r="BT101" s="30">
        <v>541604.28220481391</v>
      </c>
      <c r="BU101" s="30">
        <v>-910</v>
      </c>
      <c r="BV101" s="38">
        <v>540694.28220481391</v>
      </c>
      <c r="BW101" s="218">
        <v>21581.75</v>
      </c>
      <c r="BX101" s="219">
        <v>519112.53220481391</v>
      </c>
      <c r="BZ101" s="23">
        <v>8732205</v>
      </c>
      <c r="CB101" s="495">
        <f>BX101*$CB$4</f>
        <v>12977.813305120348</v>
      </c>
    </row>
    <row r="102" spans="1:80">
      <c r="A102" s="23">
        <v>110673</v>
      </c>
      <c r="B102" s="23">
        <v>8732211</v>
      </c>
      <c r="C102" s="23" t="s">
        <v>315</v>
      </c>
      <c r="D102" s="239">
        <v>280</v>
      </c>
      <c r="E102" s="239">
        <v>280</v>
      </c>
      <c r="F102" s="239">
        <v>0</v>
      </c>
      <c r="G102" s="30">
        <v>993361.27287701273</v>
      </c>
      <c r="H102" s="30">
        <v>0</v>
      </c>
      <c r="I102" s="30">
        <v>0</v>
      </c>
      <c r="J102" s="30">
        <v>18545.346410518232</v>
      </c>
      <c r="K102" s="30">
        <v>0</v>
      </c>
      <c r="L102" s="30">
        <v>31851.781858666516</v>
      </c>
      <c r="M102" s="30">
        <v>0</v>
      </c>
      <c r="N102" s="30">
        <v>234.05785829974315</v>
      </c>
      <c r="O102" s="30">
        <v>283.85739216257394</v>
      </c>
      <c r="P102" s="30">
        <v>0</v>
      </c>
      <c r="Q102" s="30">
        <v>0</v>
      </c>
      <c r="R102" s="30">
        <v>0</v>
      </c>
      <c r="S102" s="30">
        <v>0</v>
      </c>
      <c r="T102" s="30">
        <v>0</v>
      </c>
      <c r="U102" s="30">
        <v>0</v>
      </c>
      <c r="V102" s="30">
        <v>0</v>
      </c>
      <c r="W102" s="30">
        <v>0</v>
      </c>
      <c r="X102" s="30">
        <v>0</v>
      </c>
      <c r="Y102" s="30">
        <v>0</v>
      </c>
      <c r="Z102" s="30">
        <v>5530.6776431190983</v>
      </c>
      <c r="AA102" s="30">
        <v>0</v>
      </c>
      <c r="AB102" s="30">
        <v>100860.65591685321</v>
      </c>
      <c r="AC102" s="30">
        <v>0</v>
      </c>
      <c r="AD102" s="30">
        <v>0</v>
      </c>
      <c r="AE102" s="30">
        <v>0</v>
      </c>
      <c r="AF102" s="30">
        <v>133861.1470232892</v>
      </c>
      <c r="AG102" s="30">
        <v>0</v>
      </c>
      <c r="AH102" s="30">
        <v>0</v>
      </c>
      <c r="AI102" s="30">
        <v>0</v>
      </c>
      <c r="AJ102" s="30">
        <v>44586.67</v>
      </c>
      <c r="AK102" s="30">
        <v>0</v>
      </c>
      <c r="AL102" s="30">
        <v>0</v>
      </c>
      <c r="AM102" s="30">
        <v>0</v>
      </c>
      <c r="AN102" s="30">
        <v>0</v>
      </c>
      <c r="AO102" s="30">
        <v>0</v>
      </c>
      <c r="AP102" s="30">
        <v>0</v>
      </c>
      <c r="AQ102" s="30">
        <v>0</v>
      </c>
      <c r="AR102" s="30">
        <v>0</v>
      </c>
      <c r="AS102" s="30">
        <v>993361.27287701273</v>
      </c>
      <c r="AT102" s="30">
        <v>157306.37707961936</v>
      </c>
      <c r="AU102" s="30">
        <v>178447.81702328922</v>
      </c>
      <c r="AV102" s="30">
        <v>110417.12079996993</v>
      </c>
      <c r="AW102" s="38">
        <v>1329115.4669799213</v>
      </c>
      <c r="AX102" s="30">
        <v>1284528.7969799214</v>
      </c>
      <c r="AY102" s="30">
        <v>4610</v>
      </c>
      <c r="AZ102" s="30">
        <v>1290800</v>
      </c>
      <c r="BA102" s="30">
        <v>6271.2030200785957</v>
      </c>
      <c r="BB102" s="30">
        <v>0</v>
      </c>
      <c r="BC102" s="30">
        <v>1335386.67</v>
      </c>
      <c r="BD102" s="30">
        <v>1335386.6699999997</v>
      </c>
      <c r="BE102" s="30">
        <v>0</v>
      </c>
      <c r="BF102" s="30">
        <v>1335386.67</v>
      </c>
      <c r="BG102" s="30">
        <v>1156938.8529767108</v>
      </c>
      <c r="BH102" s="30">
        <v>1156938.8529767108</v>
      </c>
      <c r="BI102" s="30">
        <v>4131.9244749168238</v>
      </c>
      <c r="BJ102" s="30">
        <v>4102.6224706311095</v>
      </c>
      <c r="BK102" s="197">
        <v>0.0071422619301372611</v>
      </c>
      <c r="BL102" s="30">
        <v>0</v>
      </c>
      <c r="BM102" s="30">
        <v>0</v>
      </c>
      <c r="BN102" s="38">
        <v>1335386.67</v>
      </c>
      <c r="BO102" s="30">
        <v>4610</v>
      </c>
      <c r="BP102" s="30" t="s">
        <v>545</v>
      </c>
      <c r="BQ102" s="30">
        <v>4769.2381071428572</v>
      </c>
      <c r="BR102" s="197">
        <v>0.016368793622622224</v>
      </c>
      <c r="BS102" s="30">
        <v>-2472.7000000000003</v>
      </c>
      <c r="BT102" s="30">
        <v>1332913.97</v>
      </c>
      <c r="BU102" s="30">
        <v>-2800</v>
      </c>
      <c r="BV102" s="38">
        <v>1330113.97</v>
      </c>
      <c r="BW102" s="218">
        <v>40173.75</v>
      </c>
      <c r="BX102" s="219">
        <v>1289940.22</v>
      </c>
      <c r="BZ102" s="23">
        <v>8732211</v>
      </c>
      <c r="CB102" s="495">
        <f>BX102*$CB$4</f>
        <v>32248.5055</v>
      </c>
    </row>
    <row r="103" spans="1:80">
      <c r="A103" s="23">
        <v>110679</v>
      </c>
      <c r="B103" s="23">
        <v>8734503</v>
      </c>
      <c r="C103" s="23" t="s">
        <v>316</v>
      </c>
      <c r="D103" s="239">
        <v>1630</v>
      </c>
      <c r="E103" s="239">
        <v>0</v>
      </c>
      <c r="F103" s="239">
        <v>1630</v>
      </c>
      <c r="G103" s="30">
        <v>0</v>
      </c>
      <c r="H103" s="30">
        <v>5181932.3684362145</v>
      </c>
      <c r="I103" s="30">
        <v>3349152.0975110466</v>
      </c>
      <c r="J103" s="30">
        <v>0</v>
      </c>
      <c r="K103" s="30">
        <v>163491.86967167351</v>
      </c>
      <c r="L103" s="30">
        <v>0</v>
      </c>
      <c r="M103" s="30">
        <v>412340.14038423827</v>
      </c>
      <c r="N103" s="30">
        <v>0</v>
      </c>
      <c r="O103" s="30">
        <v>0</v>
      </c>
      <c r="P103" s="30">
        <v>0</v>
      </c>
      <c r="Q103" s="30">
        <v>0</v>
      </c>
      <c r="R103" s="30">
        <v>0</v>
      </c>
      <c r="S103" s="30">
        <v>0</v>
      </c>
      <c r="T103" s="30">
        <v>5421.5153673234263</v>
      </c>
      <c r="U103" s="30">
        <v>13902.599149662126</v>
      </c>
      <c r="V103" s="30">
        <v>30765.106505381253</v>
      </c>
      <c r="W103" s="30">
        <v>8939.5207435461689</v>
      </c>
      <c r="X103" s="30">
        <v>0</v>
      </c>
      <c r="Y103" s="30">
        <v>0</v>
      </c>
      <c r="Z103" s="30">
        <v>0</v>
      </c>
      <c r="AA103" s="30">
        <v>49137.971884120314</v>
      </c>
      <c r="AB103" s="30">
        <v>0</v>
      </c>
      <c r="AC103" s="30">
        <v>650451.216335046</v>
      </c>
      <c r="AD103" s="30">
        <v>0</v>
      </c>
      <c r="AE103" s="30">
        <v>0</v>
      </c>
      <c r="AF103" s="30">
        <v>133861.1470232892</v>
      </c>
      <c r="AG103" s="30">
        <v>0</v>
      </c>
      <c r="AH103" s="30">
        <v>0</v>
      </c>
      <c r="AI103" s="30">
        <v>0</v>
      </c>
      <c r="AJ103" s="30">
        <v>58880</v>
      </c>
      <c r="AK103" s="30">
        <v>0</v>
      </c>
      <c r="AL103" s="30">
        <v>0</v>
      </c>
      <c r="AM103" s="30">
        <v>0</v>
      </c>
      <c r="AN103" s="30">
        <v>0</v>
      </c>
      <c r="AO103" s="30">
        <v>0</v>
      </c>
      <c r="AP103" s="30">
        <v>0</v>
      </c>
      <c r="AQ103" s="30">
        <v>0</v>
      </c>
      <c r="AR103" s="30">
        <v>0</v>
      </c>
      <c r="AS103" s="30">
        <v>8531084.4659472611</v>
      </c>
      <c r="AT103" s="30">
        <v>1334449.9400409912</v>
      </c>
      <c r="AU103" s="30">
        <v>192741.1470232892</v>
      </c>
      <c r="AV103" s="30">
        <v>906422.87263763219</v>
      </c>
      <c r="AW103" s="38">
        <v>10058275.55301154</v>
      </c>
      <c r="AX103" s="30">
        <v>9999395.55301154</v>
      </c>
      <c r="AY103" s="30">
        <v>5995</v>
      </c>
      <c r="AZ103" s="30">
        <v>9771850</v>
      </c>
      <c r="BA103" s="30">
        <v>0</v>
      </c>
      <c r="BB103" s="30">
        <v>0</v>
      </c>
      <c r="BC103" s="30">
        <v>10058275.55301154</v>
      </c>
      <c r="BD103" s="30">
        <v>0</v>
      </c>
      <c r="BE103" s="30">
        <v>10058275.553011542</v>
      </c>
      <c r="BF103" s="30">
        <v>9830730</v>
      </c>
      <c r="BG103" s="30">
        <v>9637988.8529767115</v>
      </c>
      <c r="BH103" s="30">
        <v>9865534.4059882518</v>
      </c>
      <c r="BI103" s="30">
        <v>6052.4750956983144</v>
      </c>
      <c r="BJ103" s="30">
        <v>5968.2539292016991</v>
      </c>
      <c r="BK103" s="197">
        <v>0.014111525329801197</v>
      </c>
      <c r="BL103" s="30">
        <v>0</v>
      </c>
      <c r="BM103" s="30">
        <v>0</v>
      </c>
      <c r="BN103" s="38">
        <v>10058275.55301154</v>
      </c>
      <c r="BO103" s="30">
        <v>6134.5984987800857</v>
      </c>
      <c r="BP103" s="30" t="s">
        <v>545</v>
      </c>
      <c r="BQ103" s="30">
        <v>6170.72119816659</v>
      </c>
      <c r="BR103" s="197">
        <v>0.012711304679524638</v>
      </c>
      <c r="BS103" s="30">
        <v>0</v>
      </c>
      <c r="BT103" s="30">
        <v>10058275.55301154</v>
      </c>
      <c r="BU103" s="30">
        <v>0</v>
      </c>
      <c r="BV103" s="38">
        <v>10058275.55301154</v>
      </c>
      <c r="BW103" s="218">
        <v>58880</v>
      </c>
      <c r="BX103" s="219">
        <v>9999395.55301154</v>
      </c>
      <c r="BZ103" s="23">
        <v>8734503</v>
      </c>
      <c r="CB103" s="495">
        <f>BX103*$CB$4</f>
        <v>249984.88882528851</v>
      </c>
    </row>
    <row r="104" spans="1:80">
      <c r="A104" s="23">
        <v>137475</v>
      </c>
      <c r="B104" s="23">
        <v>8732318</v>
      </c>
      <c r="C104" s="23" t="s">
        <v>317</v>
      </c>
      <c r="D104" s="239">
        <v>429</v>
      </c>
      <c r="E104" s="239">
        <v>429</v>
      </c>
      <c r="F104" s="239">
        <v>0</v>
      </c>
      <c r="G104" s="30">
        <v>1521971.3788008518</v>
      </c>
      <c r="H104" s="30">
        <v>0</v>
      </c>
      <c r="I104" s="30">
        <v>0</v>
      </c>
      <c r="J104" s="30">
        <v>21473.559001652735</v>
      </c>
      <c r="K104" s="30">
        <v>0</v>
      </c>
      <c r="L104" s="30">
        <v>35935.34363541886</v>
      </c>
      <c r="M104" s="30">
        <v>0</v>
      </c>
      <c r="N104" s="30">
        <v>470.30829606833657</v>
      </c>
      <c r="O104" s="30">
        <v>3422.2432197960893</v>
      </c>
      <c r="P104" s="30">
        <v>0</v>
      </c>
      <c r="Q104" s="30">
        <v>0</v>
      </c>
      <c r="R104" s="30">
        <v>0</v>
      </c>
      <c r="S104" s="30">
        <v>4082.6754150253041</v>
      </c>
      <c r="T104" s="30">
        <v>0</v>
      </c>
      <c r="U104" s="30">
        <v>0</v>
      </c>
      <c r="V104" s="30">
        <v>0</v>
      </c>
      <c r="W104" s="30">
        <v>0</v>
      </c>
      <c r="X104" s="30">
        <v>0</v>
      </c>
      <c r="Y104" s="30">
        <v>0</v>
      </c>
      <c r="Z104" s="30">
        <v>16412.44793752749</v>
      </c>
      <c r="AA104" s="30">
        <v>0</v>
      </c>
      <c r="AB104" s="30">
        <v>97107.246989412073</v>
      </c>
      <c r="AC104" s="30">
        <v>0</v>
      </c>
      <c r="AD104" s="30">
        <v>0</v>
      </c>
      <c r="AE104" s="30">
        <v>0</v>
      </c>
      <c r="AF104" s="30">
        <v>133861.1470232892</v>
      </c>
      <c r="AG104" s="30">
        <v>0</v>
      </c>
      <c r="AH104" s="30">
        <v>0</v>
      </c>
      <c r="AI104" s="30">
        <v>0</v>
      </c>
      <c r="AJ104" s="30">
        <v>13209.6</v>
      </c>
      <c r="AK104" s="30">
        <v>0</v>
      </c>
      <c r="AL104" s="30">
        <v>0</v>
      </c>
      <c r="AM104" s="30">
        <v>0</v>
      </c>
      <c r="AN104" s="30">
        <v>0</v>
      </c>
      <c r="AO104" s="30">
        <v>0</v>
      </c>
      <c r="AP104" s="30">
        <v>0</v>
      </c>
      <c r="AQ104" s="30">
        <v>0</v>
      </c>
      <c r="AR104" s="30">
        <v>0</v>
      </c>
      <c r="AS104" s="30">
        <v>1521971.3788008518</v>
      </c>
      <c r="AT104" s="30">
        <v>178903.82449490088</v>
      </c>
      <c r="AU104" s="30">
        <v>147070.74702328921</v>
      </c>
      <c r="AV104" s="30">
        <v>146738.85433516098</v>
      </c>
      <c r="AW104" s="38">
        <v>1847945.950319042</v>
      </c>
      <c r="AX104" s="30">
        <v>1834736.3503190419</v>
      </c>
      <c r="AY104" s="30">
        <v>4610</v>
      </c>
      <c r="AZ104" s="30">
        <v>1977690</v>
      </c>
      <c r="BA104" s="30">
        <v>142953.64968095813</v>
      </c>
      <c r="BB104" s="30">
        <v>0</v>
      </c>
      <c r="BC104" s="30">
        <v>1990899.6</v>
      </c>
      <c r="BD104" s="30">
        <v>1990899.6</v>
      </c>
      <c r="BE104" s="30">
        <v>0</v>
      </c>
      <c r="BF104" s="30">
        <v>1990899.6</v>
      </c>
      <c r="BG104" s="30">
        <v>1843828.8529767108</v>
      </c>
      <c r="BH104" s="30">
        <v>1843828.8529767108</v>
      </c>
      <c r="BI104" s="30">
        <v>4297.9693542580671</v>
      </c>
      <c r="BJ104" s="30">
        <v>4263.467492509214</v>
      </c>
      <c r="BK104" s="197">
        <v>0.008092441612249153</v>
      </c>
      <c r="BL104" s="30">
        <v>0</v>
      </c>
      <c r="BM104" s="30">
        <v>0</v>
      </c>
      <c r="BN104" s="38">
        <v>1990899.6</v>
      </c>
      <c r="BO104" s="30">
        <v>4610</v>
      </c>
      <c r="BP104" s="30" t="s">
        <v>545</v>
      </c>
      <c r="BQ104" s="30">
        <v>4640.7916083916089</v>
      </c>
      <c r="BR104" s="197">
        <v>0.011610961604998637</v>
      </c>
      <c r="BS104" s="30">
        <v>0</v>
      </c>
      <c r="BT104" s="30">
        <v>1990899.6</v>
      </c>
      <c r="BU104" s="30">
        <v>0</v>
      </c>
      <c r="BV104" s="38">
        <v>1990899.6</v>
      </c>
      <c r="BW104" s="218">
        <v>13209.6</v>
      </c>
      <c r="BX104" s="219">
        <v>1977690</v>
      </c>
      <c r="BZ104" s="23">
        <v>8732318</v>
      </c>
      <c r="CB104" s="495">
        <f>BX104*$CB$4</f>
        <v>49442.25</v>
      </c>
    </row>
    <row r="105" spans="1:80">
      <c r="A105" s="23">
        <v>139087</v>
      </c>
      <c r="B105" s="23">
        <v>8732319</v>
      </c>
      <c r="C105" s="23" t="s">
        <v>318</v>
      </c>
      <c r="D105" s="239">
        <v>341</v>
      </c>
      <c r="E105" s="239">
        <v>341</v>
      </c>
      <c r="F105" s="239">
        <v>0</v>
      </c>
      <c r="G105" s="30">
        <v>1209772.1216109334</v>
      </c>
      <c r="H105" s="30">
        <v>0</v>
      </c>
      <c r="I105" s="30">
        <v>0</v>
      </c>
      <c r="J105" s="30">
        <v>23913.736160931418</v>
      </c>
      <c r="K105" s="30">
        <v>0</v>
      </c>
      <c r="L105" s="30">
        <v>40018.905412170941</v>
      </c>
      <c r="M105" s="30">
        <v>0</v>
      </c>
      <c r="N105" s="30">
        <v>469.49252753066139</v>
      </c>
      <c r="O105" s="30">
        <v>2562.2304016086446</v>
      </c>
      <c r="P105" s="30">
        <v>0</v>
      </c>
      <c r="Q105" s="30">
        <v>0</v>
      </c>
      <c r="R105" s="30">
        <v>0</v>
      </c>
      <c r="S105" s="30">
        <v>2037.7969256670372</v>
      </c>
      <c r="T105" s="30">
        <v>0</v>
      </c>
      <c r="U105" s="30">
        <v>0</v>
      </c>
      <c r="V105" s="30">
        <v>0</v>
      </c>
      <c r="W105" s="30">
        <v>0</v>
      </c>
      <c r="X105" s="30">
        <v>0</v>
      </c>
      <c r="Y105" s="30">
        <v>0</v>
      </c>
      <c r="Z105" s="30">
        <v>27158.184912888621</v>
      </c>
      <c r="AA105" s="30">
        <v>0</v>
      </c>
      <c r="AB105" s="30">
        <v>101076.49659502425</v>
      </c>
      <c r="AC105" s="30">
        <v>0</v>
      </c>
      <c r="AD105" s="30">
        <v>1472.4726172561948</v>
      </c>
      <c r="AE105" s="30">
        <v>0</v>
      </c>
      <c r="AF105" s="30">
        <v>133861.1470232892</v>
      </c>
      <c r="AG105" s="30">
        <v>0</v>
      </c>
      <c r="AH105" s="30">
        <v>0</v>
      </c>
      <c r="AI105" s="30">
        <v>0</v>
      </c>
      <c r="AJ105" s="30">
        <v>8704</v>
      </c>
      <c r="AK105" s="30">
        <v>0</v>
      </c>
      <c r="AL105" s="30">
        <v>0</v>
      </c>
      <c r="AM105" s="30">
        <v>0</v>
      </c>
      <c r="AN105" s="30">
        <v>0</v>
      </c>
      <c r="AO105" s="30">
        <v>0</v>
      </c>
      <c r="AP105" s="30">
        <v>0</v>
      </c>
      <c r="AQ105" s="30">
        <v>0</v>
      </c>
      <c r="AR105" s="30">
        <v>0</v>
      </c>
      <c r="AS105" s="30">
        <v>1209772.1216109334</v>
      </c>
      <c r="AT105" s="30">
        <v>198709.31555307776</v>
      </c>
      <c r="AU105" s="30">
        <v>142565.1470232892</v>
      </c>
      <c r="AV105" s="30">
        <v>128266.15481283193</v>
      </c>
      <c r="AW105" s="38">
        <v>1551046.5841873004</v>
      </c>
      <c r="AX105" s="30">
        <v>1542342.5841873004</v>
      </c>
      <c r="AY105" s="30">
        <v>4610</v>
      </c>
      <c r="AZ105" s="30">
        <v>1572010</v>
      </c>
      <c r="BA105" s="30">
        <v>29667.41581269959</v>
      </c>
      <c r="BB105" s="30">
        <v>0</v>
      </c>
      <c r="BC105" s="30">
        <v>1580714</v>
      </c>
      <c r="BD105" s="30">
        <v>1580714</v>
      </c>
      <c r="BE105" s="30">
        <v>0</v>
      </c>
      <c r="BF105" s="30">
        <v>1580714</v>
      </c>
      <c r="BG105" s="30">
        <v>1438148.8529767108</v>
      </c>
      <c r="BH105" s="30">
        <v>1438148.8529767108</v>
      </c>
      <c r="BI105" s="30">
        <v>4217.4453166472458</v>
      </c>
      <c r="BJ105" s="30">
        <v>4139.2651627761943</v>
      </c>
      <c r="BK105" s="197">
        <v>0.018887447601597065</v>
      </c>
      <c r="BL105" s="30">
        <v>0</v>
      </c>
      <c r="BM105" s="30">
        <v>0</v>
      </c>
      <c r="BN105" s="38">
        <v>1580714</v>
      </c>
      <c r="BO105" s="30">
        <v>4610</v>
      </c>
      <c r="BP105" s="30" t="s">
        <v>545</v>
      </c>
      <c r="BQ105" s="30">
        <v>4635.5249266862174</v>
      </c>
      <c r="BR105" s="197">
        <v>0.014790558932197717</v>
      </c>
      <c r="BS105" s="30">
        <v>0</v>
      </c>
      <c r="BT105" s="30">
        <v>1580714</v>
      </c>
      <c r="BU105" s="30">
        <v>0</v>
      </c>
      <c r="BV105" s="38">
        <v>1580714</v>
      </c>
      <c r="BW105" s="218">
        <v>8704</v>
      </c>
      <c r="BX105" s="219">
        <v>1572010</v>
      </c>
      <c r="BZ105" s="23">
        <v>8732319</v>
      </c>
      <c r="CB105" s="495">
        <f>BX105*$CB$4</f>
        <v>39300.25</v>
      </c>
    </row>
    <row r="106" spans="1:80">
      <c r="A106" s="23">
        <v>139086</v>
      </c>
      <c r="B106" s="23">
        <v>8733070</v>
      </c>
      <c r="C106" s="23" t="s">
        <v>319</v>
      </c>
      <c r="D106" s="239">
        <v>114</v>
      </c>
      <c r="E106" s="239">
        <v>114</v>
      </c>
      <c r="F106" s="239">
        <v>0</v>
      </c>
      <c r="G106" s="30">
        <v>404439.94681421237</v>
      </c>
      <c r="H106" s="30">
        <v>0</v>
      </c>
      <c r="I106" s="30">
        <v>0</v>
      </c>
      <c r="J106" s="30">
        <v>6344.46061412463</v>
      </c>
      <c r="K106" s="30">
        <v>0</v>
      </c>
      <c r="L106" s="30">
        <v>10617.260619555504</v>
      </c>
      <c r="M106" s="30">
        <v>0</v>
      </c>
      <c r="N106" s="30">
        <v>234.05785829974315</v>
      </c>
      <c r="O106" s="30">
        <v>851.57217648772178</v>
      </c>
      <c r="P106" s="30">
        <v>0</v>
      </c>
      <c r="Q106" s="30">
        <v>0</v>
      </c>
      <c r="R106" s="30">
        <v>0</v>
      </c>
      <c r="S106" s="30">
        <v>0</v>
      </c>
      <c r="T106" s="30">
        <v>0</v>
      </c>
      <c r="U106" s="30">
        <v>0</v>
      </c>
      <c r="V106" s="30">
        <v>0</v>
      </c>
      <c r="W106" s="30">
        <v>0</v>
      </c>
      <c r="X106" s="30">
        <v>0</v>
      </c>
      <c r="Y106" s="30">
        <v>0</v>
      </c>
      <c r="Z106" s="30">
        <v>2601.5663282438841</v>
      </c>
      <c r="AA106" s="30">
        <v>0</v>
      </c>
      <c r="AB106" s="30">
        <v>28566.067202083941</v>
      </c>
      <c r="AC106" s="30">
        <v>0</v>
      </c>
      <c r="AD106" s="30">
        <v>0</v>
      </c>
      <c r="AE106" s="30">
        <v>0</v>
      </c>
      <c r="AF106" s="30">
        <v>133861.1470232892</v>
      </c>
      <c r="AG106" s="30">
        <v>27182.699901661268</v>
      </c>
      <c r="AH106" s="30">
        <v>0</v>
      </c>
      <c r="AI106" s="30">
        <v>0</v>
      </c>
      <c r="AJ106" s="30">
        <v>3840</v>
      </c>
      <c r="AK106" s="30">
        <v>0</v>
      </c>
      <c r="AL106" s="30">
        <v>0</v>
      </c>
      <c r="AM106" s="30">
        <v>0</v>
      </c>
      <c r="AN106" s="30">
        <v>0</v>
      </c>
      <c r="AO106" s="30">
        <v>0</v>
      </c>
      <c r="AP106" s="30">
        <v>0</v>
      </c>
      <c r="AQ106" s="30">
        <v>0</v>
      </c>
      <c r="AR106" s="30">
        <v>0</v>
      </c>
      <c r="AS106" s="30">
        <v>404439.94681421237</v>
      </c>
      <c r="AT106" s="30">
        <v>49214.984798795427</v>
      </c>
      <c r="AU106" s="30">
        <v>164883.84692495049</v>
      </c>
      <c r="AV106" s="30">
        <v>39631.521699249126</v>
      </c>
      <c r="AW106" s="38">
        <v>618538.77853795828</v>
      </c>
      <c r="AX106" s="30">
        <v>614698.77853795828</v>
      </c>
      <c r="AY106" s="30">
        <v>4610</v>
      </c>
      <c r="AZ106" s="30">
        <v>525540</v>
      </c>
      <c r="BA106" s="30">
        <v>0</v>
      </c>
      <c r="BB106" s="30">
        <v>0</v>
      </c>
      <c r="BC106" s="30">
        <v>618538.77853795828</v>
      </c>
      <c r="BD106" s="30">
        <v>618538.77853795816</v>
      </c>
      <c r="BE106" s="30">
        <v>0</v>
      </c>
      <c r="BF106" s="30">
        <v>529380</v>
      </c>
      <c r="BG106" s="30">
        <v>364496.15307504951</v>
      </c>
      <c r="BH106" s="30">
        <v>453654.93161300779</v>
      </c>
      <c r="BI106" s="30">
        <v>3979.4292246755072</v>
      </c>
      <c r="BJ106" s="30">
        <v>3913.7525574156739</v>
      </c>
      <c r="BK106" s="197">
        <v>0.016780996319093008</v>
      </c>
      <c r="BL106" s="30">
        <v>0</v>
      </c>
      <c r="BM106" s="30">
        <v>0</v>
      </c>
      <c r="BN106" s="38">
        <v>618538.77853795828</v>
      </c>
      <c r="BO106" s="30">
        <v>5392.0945485785815</v>
      </c>
      <c r="BP106" s="30" t="s">
        <v>545</v>
      </c>
      <c r="BQ106" s="30">
        <v>5425.7787591048973</v>
      </c>
      <c r="BR106" s="197">
        <v>0.023018233450525782</v>
      </c>
      <c r="BS106" s="30">
        <v>0</v>
      </c>
      <c r="BT106" s="30">
        <v>618538.77853795828</v>
      </c>
      <c r="BU106" s="30">
        <v>0</v>
      </c>
      <c r="BV106" s="38">
        <v>618538.77853795828</v>
      </c>
      <c r="BW106" s="218">
        <v>3840</v>
      </c>
      <c r="BX106" s="219">
        <v>614698.77853795828</v>
      </c>
      <c r="BZ106" s="23">
        <v>8733070</v>
      </c>
      <c r="CB106" s="495">
        <f>BX106*$CB$4</f>
        <v>15367.469463448957</v>
      </c>
    </row>
    <row r="107" spans="1:80">
      <c r="A107" s="23">
        <v>146889</v>
      </c>
      <c r="B107" s="23">
        <v>8733071</v>
      </c>
      <c r="C107" s="23" t="s">
        <v>320</v>
      </c>
      <c r="D107" s="239">
        <v>203</v>
      </c>
      <c r="E107" s="239">
        <v>203</v>
      </c>
      <c r="F107" s="239">
        <v>0</v>
      </c>
      <c r="G107" s="30">
        <v>720186.92283583421</v>
      </c>
      <c r="H107" s="30">
        <v>0</v>
      </c>
      <c r="I107" s="30">
        <v>0</v>
      </c>
      <c r="J107" s="30">
        <v>10736.7795008263</v>
      </c>
      <c r="K107" s="30">
        <v>0</v>
      </c>
      <c r="L107" s="30">
        <v>17967.671817709317</v>
      </c>
      <c r="M107" s="30">
        <v>0</v>
      </c>
      <c r="N107" s="30">
        <v>0</v>
      </c>
      <c r="O107" s="30">
        <v>0</v>
      </c>
      <c r="P107" s="30">
        <v>0</v>
      </c>
      <c r="Q107" s="30">
        <v>0</v>
      </c>
      <c r="R107" s="30">
        <v>0</v>
      </c>
      <c r="S107" s="30">
        <v>0</v>
      </c>
      <c r="T107" s="30">
        <v>0</v>
      </c>
      <c r="U107" s="30">
        <v>0</v>
      </c>
      <c r="V107" s="30">
        <v>0</v>
      </c>
      <c r="W107" s="30">
        <v>0</v>
      </c>
      <c r="X107" s="30">
        <v>0</v>
      </c>
      <c r="Y107" s="30">
        <v>0</v>
      </c>
      <c r="Z107" s="30">
        <v>3508.5236298536793</v>
      </c>
      <c r="AA107" s="30">
        <v>0</v>
      </c>
      <c r="AB107" s="30">
        <v>40064.404338889704</v>
      </c>
      <c r="AC107" s="30">
        <v>0</v>
      </c>
      <c r="AD107" s="30">
        <v>0</v>
      </c>
      <c r="AE107" s="30">
        <v>0</v>
      </c>
      <c r="AF107" s="30">
        <v>133861.1470232892</v>
      </c>
      <c r="AG107" s="30">
        <v>0</v>
      </c>
      <c r="AH107" s="30">
        <v>0</v>
      </c>
      <c r="AI107" s="30">
        <v>0</v>
      </c>
      <c r="AJ107" s="30">
        <v>25193.26</v>
      </c>
      <c r="AK107" s="30">
        <v>0</v>
      </c>
      <c r="AL107" s="30">
        <v>0</v>
      </c>
      <c r="AM107" s="30">
        <v>0</v>
      </c>
      <c r="AN107" s="30">
        <v>0</v>
      </c>
      <c r="AO107" s="30">
        <v>0</v>
      </c>
      <c r="AP107" s="30">
        <v>0</v>
      </c>
      <c r="AQ107" s="30">
        <v>0</v>
      </c>
      <c r="AR107" s="30">
        <v>0</v>
      </c>
      <c r="AS107" s="30">
        <v>720186.92283583421</v>
      </c>
      <c r="AT107" s="30">
        <v>72277.379287279</v>
      </c>
      <c r="AU107" s="30">
        <v>159054.40702328921</v>
      </c>
      <c r="AV107" s="30">
        <v>64110.642454503977</v>
      </c>
      <c r="AW107" s="38">
        <v>951518.70914640243</v>
      </c>
      <c r="AX107" s="30">
        <v>926325.44914640242</v>
      </c>
      <c r="AY107" s="30">
        <v>4610</v>
      </c>
      <c r="AZ107" s="30">
        <v>935830</v>
      </c>
      <c r="BA107" s="30">
        <v>9504.5508535975823</v>
      </c>
      <c r="BB107" s="30">
        <v>0</v>
      </c>
      <c r="BC107" s="30">
        <v>961023.26</v>
      </c>
      <c r="BD107" s="30">
        <v>961023.26000000013</v>
      </c>
      <c r="BE107" s="30">
        <v>0</v>
      </c>
      <c r="BF107" s="30">
        <v>961023.26</v>
      </c>
      <c r="BG107" s="30">
        <v>801968.85297671077</v>
      </c>
      <c r="BH107" s="30">
        <v>801968.85297671077</v>
      </c>
      <c r="BI107" s="30">
        <v>3950.5854826438954</v>
      </c>
      <c r="BJ107" s="30">
        <v>3903.5673115937111</v>
      </c>
      <c r="BK107" s="197">
        <v>0.012044923859911138</v>
      </c>
      <c r="BL107" s="30">
        <v>0</v>
      </c>
      <c r="BM107" s="30">
        <v>0</v>
      </c>
      <c r="BN107" s="38">
        <v>961023.26</v>
      </c>
      <c r="BO107" s="30">
        <v>4610</v>
      </c>
      <c r="BP107" s="30" t="s">
        <v>545</v>
      </c>
      <c r="BQ107" s="30">
        <v>4734.104729064039</v>
      </c>
      <c r="BR107" s="197">
        <v>0.018489630765075038</v>
      </c>
      <c r="BS107" s="30">
        <v>-1766.8999999999996</v>
      </c>
      <c r="BT107" s="30">
        <v>959256.36</v>
      </c>
      <c r="BU107" s="30">
        <v>-2030</v>
      </c>
      <c r="BV107" s="38">
        <v>957226.36</v>
      </c>
      <c r="BW107" s="218">
        <v>22330.25</v>
      </c>
      <c r="BX107" s="219">
        <v>934896.11</v>
      </c>
      <c r="BZ107" s="23">
        <v>8733071</v>
      </c>
      <c r="CB107" s="495">
        <f>BX107*$CB$4</f>
        <v>23372.40275</v>
      </c>
    </row>
    <row r="108" spans="1:80">
      <c r="A108" s="23">
        <v>110817</v>
      </c>
      <c r="B108" s="23">
        <v>8732212</v>
      </c>
      <c r="C108" s="23" t="s">
        <v>321</v>
      </c>
      <c r="D108" s="239">
        <v>180</v>
      </c>
      <c r="E108" s="239">
        <v>180</v>
      </c>
      <c r="F108" s="239">
        <v>0</v>
      </c>
      <c r="G108" s="30">
        <v>638589.3897066511</v>
      </c>
      <c r="H108" s="30">
        <v>0</v>
      </c>
      <c r="I108" s="30">
        <v>0</v>
      </c>
      <c r="J108" s="30">
        <v>5368.38975041316</v>
      </c>
      <c r="K108" s="30">
        <v>0</v>
      </c>
      <c r="L108" s="30">
        <v>8983.8359088546749</v>
      </c>
      <c r="M108" s="30">
        <v>0</v>
      </c>
      <c r="N108" s="30">
        <v>2808.6942995969202</v>
      </c>
      <c r="O108" s="30">
        <v>283.85739216257429</v>
      </c>
      <c r="P108" s="30">
        <v>443.215900523633</v>
      </c>
      <c r="Q108" s="30">
        <v>483.05552761389771</v>
      </c>
      <c r="R108" s="30">
        <v>0</v>
      </c>
      <c r="S108" s="30">
        <v>0</v>
      </c>
      <c r="T108" s="30">
        <v>0</v>
      </c>
      <c r="U108" s="30">
        <v>0</v>
      </c>
      <c r="V108" s="30">
        <v>0</v>
      </c>
      <c r="W108" s="30">
        <v>0</v>
      </c>
      <c r="X108" s="30">
        <v>0</v>
      </c>
      <c r="Y108" s="30">
        <v>0</v>
      </c>
      <c r="Z108" s="30">
        <v>4230.9683969861053</v>
      </c>
      <c r="AA108" s="30">
        <v>0</v>
      </c>
      <c r="AB108" s="30">
        <v>50097.792692668721</v>
      </c>
      <c r="AC108" s="30">
        <v>0</v>
      </c>
      <c r="AD108" s="30">
        <v>0</v>
      </c>
      <c r="AE108" s="30">
        <v>0</v>
      </c>
      <c r="AF108" s="30">
        <v>133861.1470232892</v>
      </c>
      <c r="AG108" s="30">
        <v>0</v>
      </c>
      <c r="AH108" s="30">
        <v>0</v>
      </c>
      <c r="AI108" s="30">
        <v>0</v>
      </c>
      <c r="AJ108" s="30">
        <v>39703.7</v>
      </c>
      <c r="AK108" s="30">
        <v>0</v>
      </c>
      <c r="AL108" s="30">
        <v>0</v>
      </c>
      <c r="AM108" s="30">
        <v>0</v>
      </c>
      <c r="AN108" s="30">
        <v>0</v>
      </c>
      <c r="AO108" s="30">
        <v>0</v>
      </c>
      <c r="AP108" s="30">
        <v>0</v>
      </c>
      <c r="AQ108" s="30">
        <v>0</v>
      </c>
      <c r="AR108" s="30">
        <v>0</v>
      </c>
      <c r="AS108" s="30">
        <v>638589.3897066511</v>
      </c>
      <c r="AT108" s="30">
        <v>72699.809868819691</v>
      </c>
      <c r="AU108" s="30">
        <v>173564.84702328919</v>
      </c>
      <c r="AV108" s="30">
        <v>65308.709999949548</v>
      </c>
      <c r="AW108" s="38">
        <v>884854.04659876</v>
      </c>
      <c r="AX108" s="30">
        <v>845150.34659876</v>
      </c>
      <c r="AY108" s="30">
        <v>4610</v>
      </c>
      <c r="AZ108" s="30">
        <v>829800</v>
      </c>
      <c r="BA108" s="30">
        <v>0</v>
      </c>
      <c r="BB108" s="30">
        <v>0</v>
      </c>
      <c r="BC108" s="30">
        <v>884854.04659876</v>
      </c>
      <c r="BD108" s="30">
        <v>884854.04659876</v>
      </c>
      <c r="BE108" s="30">
        <v>0</v>
      </c>
      <c r="BF108" s="30">
        <v>869503.7</v>
      </c>
      <c r="BG108" s="30">
        <v>695938.85297671077</v>
      </c>
      <c r="BH108" s="30">
        <v>711289.19957547076</v>
      </c>
      <c r="BI108" s="30">
        <v>3951.6066643081708</v>
      </c>
      <c r="BJ108" s="30">
        <v>3913.8797716198346</v>
      </c>
      <c r="BK108" s="197">
        <v>0.0096392569240117947</v>
      </c>
      <c r="BL108" s="30">
        <v>0</v>
      </c>
      <c r="BM108" s="30">
        <v>0</v>
      </c>
      <c r="BN108" s="38">
        <v>884854.04659876</v>
      </c>
      <c r="BO108" s="30">
        <v>4695.2797033264442</v>
      </c>
      <c r="BP108" s="30" t="s">
        <v>545</v>
      </c>
      <c r="BQ108" s="30">
        <v>4915.8558144375556</v>
      </c>
      <c r="BR108" s="197">
        <v>0.020262767854756669</v>
      </c>
      <c r="BS108" s="30">
        <v>-1527.1499999999999</v>
      </c>
      <c r="BT108" s="30">
        <v>883326.89659875992</v>
      </c>
      <c r="BU108" s="30">
        <v>-1800</v>
      </c>
      <c r="BV108" s="38">
        <v>881526.89659875992</v>
      </c>
      <c r="BW108" s="218">
        <v>35584</v>
      </c>
      <c r="BX108" s="219">
        <v>845942.89659875992</v>
      </c>
      <c r="BZ108" s="23">
        <v>8732212</v>
      </c>
      <c r="CB108" s="495">
        <f>BX108*$CB$4</f>
        <v>21148.572414969</v>
      </c>
    </row>
    <row r="109" spans="1:80">
      <c r="A109" s="23">
        <v>110680</v>
      </c>
      <c r="B109" s="23">
        <v>8733945</v>
      </c>
      <c r="C109" s="23" t="s">
        <v>322</v>
      </c>
      <c r="D109" s="239">
        <v>406</v>
      </c>
      <c r="E109" s="239">
        <v>406</v>
      </c>
      <c r="F109" s="239">
        <v>0</v>
      </c>
      <c r="G109" s="30">
        <v>1440373.8456716684</v>
      </c>
      <c r="H109" s="30">
        <v>0</v>
      </c>
      <c r="I109" s="30">
        <v>0</v>
      </c>
      <c r="J109" s="30">
        <v>63932.64157310209</v>
      </c>
      <c r="K109" s="30">
        <v>0</v>
      </c>
      <c r="L109" s="30">
        <v>108622.74326160664</v>
      </c>
      <c r="M109" s="30">
        <v>0</v>
      </c>
      <c r="N109" s="30">
        <v>1650.6015714339212</v>
      </c>
      <c r="O109" s="30">
        <v>38034.073106686577</v>
      </c>
      <c r="P109" s="30">
        <v>15181.519332079955</v>
      </c>
      <c r="Q109" s="30">
        <v>23845.922249009647</v>
      </c>
      <c r="R109" s="30">
        <v>0</v>
      </c>
      <c r="S109" s="30">
        <v>0</v>
      </c>
      <c r="T109" s="30">
        <v>0</v>
      </c>
      <c r="U109" s="30">
        <v>0</v>
      </c>
      <c r="V109" s="30">
        <v>0</v>
      </c>
      <c r="W109" s="30">
        <v>0</v>
      </c>
      <c r="X109" s="30">
        <v>0</v>
      </c>
      <c r="Y109" s="30">
        <v>0</v>
      </c>
      <c r="Z109" s="30">
        <v>58289.335759614478</v>
      </c>
      <c r="AA109" s="30">
        <v>0</v>
      </c>
      <c r="AB109" s="30">
        <v>165530.07566494012</v>
      </c>
      <c r="AC109" s="30">
        <v>0</v>
      </c>
      <c r="AD109" s="30">
        <v>17924.172847093821</v>
      </c>
      <c r="AE109" s="30">
        <v>0</v>
      </c>
      <c r="AF109" s="30">
        <v>133861.1470232892</v>
      </c>
      <c r="AG109" s="30">
        <v>0</v>
      </c>
      <c r="AH109" s="30">
        <v>0</v>
      </c>
      <c r="AI109" s="30">
        <v>0</v>
      </c>
      <c r="AJ109" s="30">
        <v>35840</v>
      </c>
      <c r="AK109" s="30">
        <v>0</v>
      </c>
      <c r="AL109" s="30">
        <v>0</v>
      </c>
      <c r="AM109" s="30">
        <v>0</v>
      </c>
      <c r="AN109" s="30">
        <v>0</v>
      </c>
      <c r="AO109" s="30">
        <v>0</v>
      </c>
      <c r="AP109" s="30">
        <v>0</v>
      </c>
      <c r="AQ109" s="30">
        <v>0</v>
      </c>
      <c r="AR109" s="30">
        <v>0</v>
      </c>
      <c r="AS109" s="30">
        <v>1440373.8456716684</v>
      </c>
      <c r="AT109" s="30">
        <v>493011.08536556724</v>
      </c>
      <c r="AU109" s="30">
        <v>169701.1470232892</v>
      </c>
      <c r="AV109" s="30">
        <v>237200.59046740161</v>
      </c>
      <c r="AW109" s="38">
        <v>2103086.0780605245</v>
      </c>
      <c r="AX109" s="30">
        <v>2067246.0780605245</v>
      </c>
      <c r="AY109" s="30">
        <v>4610</v>
      </c>
      <c r="AZ109" s="30">
        <v>1871660</v>
      </c>
      <c r="BA109" s="30">
        <v>0</v>
      </c>
      <c r="BB109" s="30">
        <v>0</v>
      </c>
      <c r="BC109" s="30">
        <v>2103086.0780605245</v>
      </c>
      <c r="BD109" s="30">
        <v>2103086.0780605245</v>
      </c>
      <c r="BE109" s="30">
        <v>0</v>
      </c>
      <c r="BF109" s="30">
        <v>1907500</v>
      </c>
      <c r="BG109" s="30">
        <v>1737798.8529767108</v>
      </c>
      <c r="BH109" s="30">
        <v>1933384.9310372353</v>
      </c>
      <c r="BI109" s="30">
        <v>4762.0318498454071</v>
      </c>
      <c r="BJ109" s="30">
        <v>4709.9294933945312</v>
      </c>
      <c r="BK109" s="197">
        <v>0.011062237030075976</v>
      </c>
      <c r="BL109" s="30">
        <v>0</v>
      </c>
      <c r="BM109" s="30">
        <v>0</v>
      </c>
      <c r="BN109" s="38">
        <v>2103086.0780605245</v>
      </c>
      <c r="BO109" s="30">
        <v>5091.7391085234594</v>
      </c>
      <c r="BP109" s="30" t="s">
        <v>545</v>
      </c>
      <c r="BQ109" s="30">
        <v>5180.014970592425</v>
      </c>
      <c r="BR109" s="197">
        <v>0.00504231642713715</v>
      </c>
      <c r="BS109" s="30">
        <v>-3938.349999999999</v>
      </c>
      <c r="BT109" s="30">
        <v>2099147.7280605244</v>
      </c>
      <c r="BU109" s="30">
        <v>-4060</v>
      </c>
      <c r="BV109" s="38">
        <v>2095087.7280605244</v>
      </c>
      <c r="BW109" s="218">
        <v>36096</v>
      </c>
      <c r="BX109" s="219">
        <v>2058991.7280605244</v>
      </c>
      <c r="BZ109" s="23">
        <v>8733945</v>
      </c>
      <c r="CB109" s="495">
        <f>BX109*$CB$4</f>
        <v>51474.793201513115</v>
      </c>
    </row>
    <row r="110" spans="1:80">
      <c r="A110" s="23">
        <v>135568</v>
      </c>
      <c r="B110" s="23">
        <v>8734004</v>
      </c>
      <c r="C110" s="23" t="s">
        <v>323</v>
      </c>
      <c r="D110" s="239">
        <v>1197</v>
      </c>
      <c r="E110" s="239">
        <v>0</v>
      </c>
      <c r="F110" s="239">
        <v>1197</v>
      </c>
      <c r="G110" s="30">
        <v>0</v>
      </c>
      <c r="H110" s="30">
        <v>3591339.2283177623</v>
      </c>
      <c r="I110" s="30">
        <v>2700747.2301477967</v>
      </c>
      <c r="J110" s="30">
        <v>0</v>
      </c>
      <c r="K110" s="30">
        <v>73205.314778361237</v>
      </c>
      <c r="L110" s="30">
        <v>0</v>
      </c>
      <c r="M110" s="30">
        <v>188839.83240785473</v>
      </c>
      <c r="N110" s="30">
        <v>0</v>
      </c>
      <c r="O110" s="30">
        <v>0</v>
      </c>
      <c r="P110" s="30">
        <v>0</v>
      </c>
      <c r="Q110" s="30">
        <v>0</v>
      </c>
      <c r="R110" s="30">
        <v>0</v>
      </c>
      <c r="S110" s="30">
        <v>0</v>
      </c>
      <c r="T110" s="30">
        <v>7450.0102658794985</v>
      </c>
      <c r="U110" s="30">
        <v>36752.055990769135</v>
      </c>
      <c r="V110" s="30">
        <v>627.47412667166816</v>
      </c>
      <c r="W110" s="30">
        <v>0</v>
      </c>
      <c r="X110" s="30">
        <v>0</v>
      </c>
      <c r="Y110" s="30">
        <v>3764.8449566077652</v>
      </c>
      <c r="Z110" s="30">
        <v>0</v>
      </c>
      <c r="AA110" s="30">
        <v>58507.632199173204</v>
      </c>
      <c r="AB110" s="30">
        <v>0</v>
      </c>
      <c r="AC110" s="30">
        <v>358894.88809052663</v>
      </c>
      <c r="AD110" s="30">
        <v>0</v>
      </c>
      <c r="AE110" s="30">
        <v>0</v>
      </c>
      <c r="AF110" s="30">
        <v>133861.1470232892</v>
      </c>
      <c r="AG110" s="30">
        <v>0</v>
      </c>
      <c r="AH110" s="30">
        <v>0</v>
      </c>
      <c r="AI110" s="30">
        <v>0</v>
      </c>
      <c r="AJ110" s="30">
        <v>46848</v>
      </c>
      <c r="AK110" s="30">
        <v>0</v>
      </c>
      <c r="AL110" s="30">
        <v>0</v>
      </c>
      <c r="AM110" s="30">
        <v>0</v>
      </c>
      <c r="AN110" s="30">
        <v>0</v>
      </c>
      <c r="AO110" s="30">
        <v>0</v>
      </c>
      <c r="AP110" s="30">
        <v>0</v>
      </c>
      <c r="AQ110" s="30">
        <v>0</v>
      </c>
      <c r="AR110" s="30">
        <v>0</v>
      </c>
      <c r="AS110" s="30">
        <v>6292086.4584655594</v>
      </c>
      <c r="AT110" s="30">
        <v>728042.05281584384</v>
      </c>
      <c r="AU110" s="30">
        <v>180709.1470232892</v>
      </c>
      <c r="AV110" s="30">
        <v>601678.19087223813</v>
      </c>
      <c r="AW110" s="38">
        <v>7200837.6583046922</v>
      </c>
      <c r="AX110" s="30">
        <v>7153989.6583046922</v>
      </c>
      <c r="AY110" s="30">
        <v>5995</v>
      </c>
      <c r="AZ110" s="30">
        <v>7176015</v>
      </c>
      <c r="BA110" s="30">
        <v>0</v>
      </c>
      <c r="BB110" s="30">
        <v>22025.341695307754</v>
      </c>
      <c r="BC110" s="30">
        <v>7222863</v>
      </c>
      <c r="BD110" s="30">
        <v>0</v>
      </c>
      <c r="BE110" s="30">
        <v>7222863</v>
      </c>
      <c r="BF110" s="30">
        <v>7222863</v>
      </c>
      <c r="BG110" s="30">
        <v>7042153.8529767105</v>
      </c>
      <c r="BH110" s="30">
        <v>7042153.8529767105</v>
      </c>
      <c r="BI110" s="30">
        <v>5883.1694678168005</v>
      </c>
      <c r="BJ110" s="30">
        <v>5823.03939778812</v>
      </c>
      <c r="BK110" s="197">
        <v>0.010326234449232913</v>
      </c>
      <c r="BL110" s="30">
        <v>0</v>
      </c>
      <c r="BM110" s="30">
        <v>0</v>
      </c>
      <c r="BN110" s="38">
        <v>7222863</v>
      </c>
      <c r="BO110" s="30">
        <v>5995</v>
      </c>
      <c r="BP110" s="30" t="s">
        <v>545</v>
      </c>
      <c r="BQ110" s="30">
        <v>6034.1378446115286</v>
      </c>
      <c r="BR110" s="197">
        <v>0.00990155572506457</v>
      </c>
      <c r="BS110" s="30">
        <v>0</v>
      </c>
      <c r="BT110" s="30">
        <v>7222863</v>
      </c>
      <c r="BU110" s="30">
        <v>0</v>
      </c>
      <c r="BV110" s="38">
        <v>7222863</v>
      </c>
      <c r="BW110" s="218">
        <v>46848</v>
      </c>
      <c r="BX110" s="219">
        <v>7176015</v>
      </c>
      <c r="BZ110" s="23">
        <v>8734004</v>
      </c>
      <c r="CB110" s="495">
        <f>BX110*$CB$4</f>
        <v>179400.375</v>
      </c>
    </row>
    <row r="111" spans="1:80">
      <c r="A111" s="23">
        <v>137826</v>
      </c>
      <c r="B111" s="23">
        <v>8732024</v>
      </c>
      <c r="C111" s="23" t="s">
        <v>324</v>
      </c>
      <c r="D111" s="239">
        <v>392</v>
      </c>
      <c r="E111" s="239">
        <v>392</v>
      </c>
      <c r="F111" s="239">
        <v>0</v>
      </c>
      <c r="G111" s="30">
        <v>1390705.7820278178</v>
      </c>
      <c r="H111" s="30">
        <v>0</v>
      </c>
      <c r="I111" s="30">
        <v>0</v>
      </c>
      <c r="J111" s="30">
        <v>17569.275546806719</v>
      </c>
      <c r="K111" s="30">
        <v>0</v>
      </c>
      <c r="L111" s="30">
        <v>31851.781858666567</v>
      </c>
      <c r="M111" s="30">
        <v>0</v>
      </c>
      <c r="N111" s="30">
        <v>5383.3307408940946</v>
      </c>
      <c r="O111" s="30">
        <v>3974.0034902760349</v>
      </c>
      <c r="P111" s="30">
        <v>0</v>
      </c>
      <c r="Q111" s="30">
        <v>0</v>
      </c>
      <c r="R111" s="30">
        <v>0</v>
      </c>
      <c r="S111" s="30">
        <v>0</v>
      </c>
      <c r="T111" s="30">
        <v>0</v>
      </c>
      <c r="U111" s="30">
        <v>0</v>
      </c>
      <c r="V111" s="30">
        <v>0</v>
      </c>
      <c r="W111" s="30">
        <v>0</v>
      </c>
      <c r="X111" s="30">
        <v>0</v>
      </c>
      <c r="Y111" s="30">
        <v>0</v>
      </c>
      <c r="Z111" s="30">
        <v>19026.183679662205</v>
      </c>
      <c r="AA111" s="30">
        <v>0</v>
      </c>
      <c r="AB111" s="30">
        <v>120871.21561769968</v>
      </c>
      <c r="AC111" s="30">
        <v>0</v>
      </c>
      <c r="AD111" s="30">
        <v>1415.1035542461912</v>
      </c>
      <c r="AE111" s="30">
        <v>0</v>
      </c>
      <c r="AF111" s="30">
        <v>133861.1470232892</v>
      </c>
      <c r="AG111" s="30">
        <v>0</v>
      </c>
      <c r="AH111" s="30">
        <v>0</v>
      </c>
      <c r="AI111" s="30">
        <v>0</v>
      </c>
      <c r="AJ111" s="30">
        <v>16691.2</v>
      </c>
      <c r="AK111" s="30">
        <v>0</v>
      </c>
      <c r="AL111" s="30">
        <v>0</v>
      </c>
      <c r="AM111" s="30">
        <v>0</v>
      </c>
      <c r="AN111" s="30">
        <v>0</v>
      </c>
      <c r="AO111" s="30">
        <v>0</v>
      </c>
      <c r="AP111" s="30">
        <v>0</v>
      </c>
      <c r="AQ111" s="30">
        <v>0</v>
      </c>
      <c r="AR111" s="30">
        <v>0</v>
      </c>
      <c r="AS111" s="30">
        <v>1390705.7820278178</v>
      </c>
      <c r="AT111" s="30">
        <v>200090.89448825148</v>
      </c>
      <c r="AU111" s="30">
        <v>150552.34702328921</v>
      </c>
      <c r="AV111" s="30">
        <v>149794.50036355885</v>
      </c>
      <c r="AW111" s="38">
        <v>1741349.0235393585</v>
      </c>
      <c r="AX111" s="30">
        <v>1724657.8235393586</v>
      </c>
      <c r="AY111" s="30">
        <v>4610</v>
      </c>
      <c r="AZ111" s="30">
        <v>1807120</v>
      </c>
      <c r="BA111" s="30">
        <v>82462.176460641436</v>
      </c>
      <c r="BB111" s="30">
        <v>0</v>
      </c>
      <c r="BC111" s="30">
        <v>1823811.2</v>
      </c>
      <c r="BD111" s="30">
        <v>1823811.2</v>
      </c>
      <c r="BE111" s="30">
        <v>0</v>
      </c>
      <c r="BF111" s="30">
        <v>1823811.2</v>
      </c>
      <c r="BG111" s="30">
        <v>1673258.8529767108</v>
      </c>
      <c r="BH111" s="30">
        <v>1673258.8529767108</v>
      </c>
      <c r="BI111" s="30">
        <v>4268.5174820834454</v>
      </c>
      <c r="BJ111" s="30">
        <v>4208.6108719816393</v>
      </c>
      <c r="BK111" s="197">
        <v>0.014234295334982792</v>
      </c>
      <c r="BL111" s="30">
        <v>0</v>
      </c>
      <c r="BM111" s="30">
        <v>0</v>
      </c>
      <c r="BN111" s="38">
        <v>1823811.2</v>
      </c>
      <c r="BO111" s="30">
        <v>4610</v>
      </c>
      <c r="BP111" s="30" t="s">
        <v>545</v>
      </c>
      <c r="BQ111" s="30">
        <v>4652.5795918367348</v>
      </c>
      <c r="BR111" s="197">
        <v>0.019903405988160427</v>
      </c>
      <c r="BS111" s="30">
        <v>0</v>
      </c>
      <c r="BT111" s="30">
        <v>1823811.2</v>
      </c>
      <c r="BU111" s="30">
        <v>0</v>
      </c>
      <c r="BV111" s="38">
        <v>1823811.2</v>
      </c>
      <c r="BW111" s="218">
        <v>16691.2</v>
      </c>
      <c r="BX111" s="219">
        <v>1807120</v>
      </c>
      <c r="BZ111" s="23">
        <v>8732024</v>
      </c>
      <c r="CB111" s="495">
        <f>BX111*$CB$4</f>
        <v>45178</v>
      </c>
    </row>
    <row r="112" spans="1:80">
      <c r="A112" s="23">
        <v>140483</v>
      </c>
      <c r="B112" s="23">
        <v>8733022</v>
      </c>
      <c r="C112" s="23" t="s">
        <v>325</v>
      </c>
      <c r="D112" s="239">
        <v>214</v>
      </c>
      <c r="E112" s="239">
        <v>214</v>
      </c>
      <c r="F112" s="239">
        <v>0</v>
      </c>
      <c r="G112" s="30">
        <v>759211.829984574</v>
      </c>
      <c r="H112" s="30">
        <v>0</v>
      </c>
      <c r="I112" s="30">
        <v>0</v>
      </c>
      <c r="J112" s="30">
        <v>8784.6377734033558</v>
      </c>
      <c r="K112" s="30">
        <v>0</v>
      </c>
      <c r="L112" s="30">
        <v>14700.822396307654</v>
      </c>
      <c r="M112" s="30">
        <v>0</v>
      </c>
      <c r="N112" s="30">
        <v>0</v>
      </c>
      <c r="O112" s="30">
        <v>0</v>
      </c>
      <c r="P112" s="30">
        <v>0</v>
      </c>
      <c r="Q112" s="30">
        <v>0</v>
      </c>
      <c r="R112" s="30">
        <v>0</v>
      </c>
      <c r="S112" s="30">
        <v>0</v>
      </c>
      <c r="T112" s="30">
        <v>0</v>
      </c>
      <c r="U112" s="30">
        <v>0</v>
      </c>
      <c r="V112" s="30">
        <v>0</v>
      </c>
      <c r="W112" s="30">
        <v>0</v>
      </c>
      <c r="X112" s="30">
        <v>0</v>
      </c>
      <c r="Y112" s="30">
        <v>0</v>
      </c>
      <c r="Z112" s="30">
        <v>4810.2539911089771</v>
      </c>
      <c r="AA112" s="30">
        <v>0</v>
      </c>
      <c r="AB112" s="30">
        <v>72809.536279869208</v>
      </c>
      <c r="AC112" s="30">
        <v>0</v>
      </c>
      <c r="AD112" s="30">
        <v>4933.7394188583785</v>
      </c>
      <c r="AE112" s="30">
        <v>0</v>
      </c>
      <c r="AF112" s="30">
        <v>133861.1470232892</v>
      </c>
      <c r="AG112" s="30">
        <v>0</v>
      </c>
      <c r="AH112" s="30">
        <v>0</v>
      </c>
      <c r="AI112" s="30">
        <v>0</v>
      </c>
      <c r="AJ112" s="30">
        <v>26340.96</v>
      </c>
      <c r="AK112" s="30">
        <v>0</v>
      </c>
      <c r="AL112" s="30">
        <v>0</v>
      </c>
      <c r="AM112" s="30">
        <v>0</v>
      </c>
      <c r="AN112" s="30">
        <v>0</v>
      </c>
      <c r="AO112" s="30">
        <v>0</v>
      </c>
      <c r="AP112" s="30">
        <v>0</v>
      </c>
      <c r="AQ112" s="30">
        <v>0</v>
      </c>
      <c r="AR112" s="30">
        <v>0</v>
      </c>
      <c r="AS112" s="30">
        <v>759211.829984574</v>
      </c>
      <c r="AT112" s="30">
        <v>106038.98985954758</v>
      </c>
      <c r="AU112" s="30">
        <v>160202.10702328919</v>
      </c>
      <c r="AV112" s="30">
        <v>80665.547141986681</v>
      </c>
      <c r="AW112" s="38">
        <v>1025452.9268674108</v>
      </c>
      <c r="AX112" s="30">
        <v>999111.96686741081</v>
      </c>
      <c r="AY112" s="30">
        <v>4610</v>
      </c>
      <c r="AZ112" s="30">
        <v>986540</v>
      </c>
      <c r="BA112" s="30">
        <v>0</v>
      </c>
      <c r="BB112" s="30">
        <v>0</v>
      </c>
      <c r="BC112" s="30">
        <v>1025452.9268674108</v>
      </c>
      <c r="BD112" s="30">
        <v>1025452.9268674108</v>
      </c>
      <c r="BE112" s="30">
        <v>0</v>
      </c>
      <c r="BF112" s="30">
        <v>1012880.96</v>
      </c>
      <c r="BG112" s="30">
        <v>852678.85297671077</v>
      </c>
      <c r="BH112" s="30">
        <v>865250.81984412158</v>
      </c>
      <c r="BI112" s="30">
        <v>4043.2281301127177</v>
      </c>
      <c r="BJ112" s="30">
        <v>3994.3021171957248</v>
      </c>
      <c r="BK112" s="197">
        <v>0.012248951501781333</v>
      </c>
      <c r="BL112" s="30">
        <v>0</v>
      </c>
      <c r="BM112" s="30">
        <v>0</v>
      </c>
      <c r="BN112" s="38">
        <v>1025452.9268674108</v>
      </c>
      <c r="BO112" s="30">
        <v>4668.7475087262192</v>
      </c>
      <c r="BP112" s="30" t="s">
        <v>545</v>
      </c>
      <c r="BQ112" s="30">
        <v>4791.8361068570593</v>
      </c>
      <c r="BR112" s="197">
        <v>0.014988204249937631</v>
      </c>
      <c r="BS112" s="30">
        <v>-1838.5</v>
      </c>
      <c r="BT112" s="30">
        <v>1023614.4268674108</v>
      </c>
      <c r="BU112" s="30">
        <v>-2140</v>
      </c>
      <c r="BV112" s="38">
        <v>1021474.4268674108</v>
      </c>
      <c r="BW112" s="218">
        <v>23702.5</v>
      </c>
      <c r="BX112" s="219">
        <v>997771.92686741077</v>
      </c>
      <c r="BZ112" s="23">
        <v>8733022</v>
      </c>
      <c r="CB112" s="495">
        <f>BX112*$CB$4</f>
        <v>24944.29817168527</v>
      </c>
    </row>
    <row r="113" spans="1:80">
      <c r="A113" s="23">
        <v>110791</v>
      </c>
      <c r="B113" s="23">
        <v>8735205</v>
      </c>
      <c r="C113" s="23" t="s">
        <v>326</v>
      </c>
      <c r="D113" s="239">
        <v>426</v>
      </c>
      <c r="E113" s="239">
        <v>426</v>
      </c>
      <c r="F113" s="239">
        <v>0</v>
      </c>
      <c r="G113" s="30">
        <v>1511328.2223057409</v>
      </c>
      <c r="H113" s="30">
        <v>0</v>
      </c>
      <c r="I113" s="30">
        <v>0</v>
      </c>
      <c r="J113" s="30">
        <v>32698.373934334642</v>
      </c>
      <c r="K113" s="30">
        <v>0</v>
      </c>
      <c r="L113" s="30">
        <v>55536.440163828935</v>
      </c>
      <c r="M113" s="30">
        <v>0</v>
      </c>
      <c r="N113" s="30">
        <v>0</v>
      </c>
      <c r="O113" s="30">
        <v>0</v>
      </c>
      <c r="P113" s="30">
        <v>0</v>
      </c>
      <c r="Q113" s="30">
        <v>0</v>
      </c>
      <c r="R113" s="30">
        <v>0</v>
      </c>
      <c r="S113" s="30">
        <v>0</v>
      </c>
      <c r="T113" s="30">
        <v>0</v>
      </c>
      <c r="U113" s="30">
        <v>0</v>
      </c>
      <c r="V113" s="30">
        <v>0</v>
      </c>
      <c r="W113" s="30">
        <v>0</v>
      </c>
      <c r="X113" s="30">
        <v>0</v>
      </c>
      <c r="Y113" s="30">
        <v>0</v>
      </c>
      <c r="Z113" s="30">
        <v>39562.052358739391</v>
      </c>
      <c r="AA113" s="30">
        <v>0</v>
      </c>
      <c r="AB113" s="30">
        <v>104194.16653432483</v>
      </c>
      <c r="AC113" s="30">
        <v>0</v>
      </c>
      <c r="AD113" s="30">
        <v>0</v>
      </c>
      <c r="AE113" s="30">
        <v>0</v>
      </c>
      <c r="AF113" s="30">
        <v>133861.1470232892</v>
      </c>
      <c r="AG113" s="30">
        <v>0</v>
      </c>
      <c r="AH113" s="30">
        <v>0</v>
      </c>
      <c r="AI113" s="30">
        <v>0</v>
      </c>
      <c r="AJ113" s="30">
        <v>15564.8</v>
      </c>
      <c r="AK113" s="30">
        <v>0</v>
      </c>
      <c r="AL113" s="30">
        <v>0</v>
      </c>
      <c r="AM113" s="30">
        <v>0</v>
      </c>
      <c r="AN113" s="30">
        <v>0</v>
      </c>
      <c r="AO113" s="30">
        <v>0</v>
      </c>
      <c r="AP113" s="30">
        <v>0</v>
      </c>
      <c r="AQ113" s="30">
        <v>0</v>
      </c>
      <c r="AR113" s="30">
        <v>0</v>
      </c>
      <c r="AS113" s="30">
        <v>1511328.2223057409</v>
      </c>
      <c r="AT113" s="30">
        <v>231991.03299122781</v>
      </c>
      <c r="AU113" s="30">
        <v>149425.94702328919</v>
      </c>
      <c r="AV113" s="30">
        <v>146390.549688607</v>
      </c>
      <c r="AW113" s="38">
        <v>1892745.2023202581</v>
      </c>
      <c r="AX113" s="30">
        <v>1877180.4023202581</v>
      </c>
      <c r="AY113" s="30">
        <v>4610</v>
      </c>
      <c r="AZ113" s="30">
        <v>1963860</v>
      </c>
      <c r="BA113" s="30">
        <v>86679.597679741913</v>
      </c>
      <c r="BB113" s="30">
        <v>0</v>
      </c>
      <c r="BC113" s="30">
        <v>1979424.8</v>
      </c>
      <c r="BD113" s="30">
        <v>1979424.7999999998</v>
      </c>
      <c r="BE113" s="30">
        <v>0</v>
      </c>
      <c r="BF113" s="30">
        <v>1979424.8</v>
      </c>
      <c r="BG113" s="30">
        <v>1829998.8529767108</v>
      </c>
      <c r="BH113" s="30">
        <v>1829998.8529767108</v>
      </c>
      <c r="BI113" s="30">
        <v>4295.7719553443912</v>
      </c>
      <c r="BJ113" s="30">
        <v>4234.0501006604081</v>
      </c>
      <c r="BK113" s="197">
        <v>0.014577497482695354</v>
      </c>
      <c r="BL113" s="30">
        <v>0</v>
      </c>
      <c r="BM113" s="30">
        <v>0</v>
      </c>
      <c r="BN113" s="38">
        <v>1979424.8</v>
      </c>
      <c r="BO113" s="30">
        <v>4610</v>
      </c>
      <c r="BP113" s="30" t="s">
        <v>545</v>
      </c>
      <c r="BQ113" s="30">
        <v>4646.5370892018782</v>
      </c>
      <c r="BR113" s="197">
        <v>0.01481577615036711</v>
      </c>
      <c r="BS113" s="30">
        <v>0</v>
      </c>
      <c r="BT113" s="30">
        <v>1979424.8</v>
      </c>
      <c r="BU113" s="30">
        <v>0</v>
      </c>
      <c r="BV113" s="38">
        <v>1979424.8</v>
      </c>
      <c r="BW113" s="218">
        <v>15564.8</v>
      </c>
      <c r="BX113" s="219">
        <v>1963860</v>
      </c>
      <c r="BZ113" s="23">
        <v>8735205</v>
      </c>
      <c r="CB113" s="495">
        <f>BX113*$CB$4</f>
        <v>49096.5</v>
      </c>
    </row>
    <row r="114" spans="1:80">
      <c r="A114" s="23">
        <v>144537</v>
      </c>
      <c r="B114" s="23">
        <v>8732021</v>
      </c>
      <c r="C114" s="23" t="s">
        <v>327</v>
      </c>
      <c r="D114" s="239">
        <v>98</v>
      </c>
      <c r="E114" s="239">
        <v>98</v>
      </c>
      <c r="F114" s="239">
        <v>0</v>
      </c>
      <c r="G114" s="30">
        <v>347676.44550695445</v>
      </c>
      <c r="H114" s="30">
        <v>0</v>
      </c>
      <c r="I114" s="30">
        <v>0</v>
      </c>
      <c r="J114" s="30">
        <v>3416.2480229901912</v>
      </c>
      <c r="K114" s="30">
        <v>0</v>
      </c>
      <c r="L114" s="30">
        <v>5716.9864874529731</v>
      </c>
      <c r="M114" s="30">
        <v>0</v>
      </c>
      <c r="N114" s="30">
        <v>0</v>
      </c>
      <c r="O114" s="30">
        <v>283.85739216257514</v>
      </c>
      <c r="P114" s="30">
        <v>0</v>
      </c>
      <c r="Q114" s="30">
        <v>0</v>
      </c>
      <c r="R114" s="30">
        <v>0</v>
      </c>
      <c r="S114" s="30">
        <v>0</v>
      </c>
      <c r="T114" s="30">
        <v>0</v>
      </c>
      <c r="U114" s="30">
        <v>0</v>
      </c>
      <c r="V114" s="30">
        <v>0</v>
      </c>
      <c r="W114" s="30">
        <v>0</v>
      </c>
      <c r="X114" s="30">
        <v>0</v>
      </c>
      <c r="Y114" s="30">
        <v>0</v>
      </c>
      <c r="Z114" s="30">
        <v>2081.5005165895486</v>
      </c>
      <c r="AA114" s="30">
        <v>0</v>
      </c>
      <c r="AB114" s="30">
        <v>27434.754112337447</v>
      </c>
      <c r="AC114" s="30">
        <v>0</v>
      </c>
      <c r="AD114" s="30">
        <v>2027.040226352666</v>
      </c>
      <c r="AE114" s="30">
        <v>0</v>
      </c>
      <c r="AF114" s="30">
        <v>133861.1470232892</v>
      </c>
      <c r="AG114" s="30">
        <v>14552.615260202225</v>
      </c>
      <c r="AH114" s="30">
        <v>0</v>
      </c>
      <c r="AI114" s="30">
        <v>0</v>
      </c>
      <c r="AJ114" s="30">
        <v>1587.2</v>
      </c>
      <c r="AK114" s="30">
        <v>0</v>
      </c>
      <c r="AL114" s="30">
        <v>0</v>
      </c>
      <c r="AM114" s="30">
        <v>0</v>
      </c>
      <c r="AN114" s="30">
        <v>0</v>
      </c>
      <c r="AO114" s="30">
        <v>0</v>
      </c>
      <c r="AP114" s="30">
        <v>0</v>
      </c>
      <c r="AQ114" s="30">
        <v>0</v>
      </c>
      <c r="AR114" s="30">
        <v>0</v>
      </c>
      <c r="AS114" s="30">
        <v>347676.44550695445</v>
      </c>
      <c r="AT114" s="30">
        <v>40960.3867578854</v>
      </c>
      <c r="AU114" s="30">
        <v>150000.96228349145</v>
      </c>
      <c r="AV114" s="30">
        <v>34332.442576135363</v>
      </c>
      <c r="AW114" s="38">
        <v>538637.79454833129</v>
      </c>
      <c r="AX114" s="30">
        <v>537050.59454833134</v>
      </c>
      <c r="AY114" s="30">
        <v>4610</v>
      </c>
      <c r="AZ114" s="30">
        <v>451780</v>
      </c>
      <c r="BA114" s="30">
        <v>0</v>
      </c>
      <c r="BB114" s="30">
        <v>0</v>
      </c>
      <c r="BC114" s="30">
        <v>538637.79454833129</v>
      </c>
      <c r="BD114" s="30">
        <v>538637.79454833129</v>
      </c>
      <c r="BE114" s="30">
        <v>0</v>
      </c>
      <c r="BF114" s="30">
        <v>453367.2</v>
      </c>
      <c r="BG114" s="30">
        <v>303366.23771650856</v>
      </c>
      <c r="BH114" s="30">
        <v>388636.83226483985</v>
      </c>
      <c r="BI114" s="30">
        <v>3965.6819618861209</v>
      </c>
      <c r="BJ114" s="30">
        <v>3866.6588243843007</v>
      </c>
      <c r="BK114" s="197">
        <v>0.025609484053092775</v>
      </c>
      <c r="BL114" s="30">
        <v>0</v>
      </c>
      <c r="BM114" s="30">
        <v>0</v>
      </c>
      <c r="BN114" s="38">
        <v>538637.79454833129</v>
      </c>
      <c r="BO114" s="30">
        <v>5480.1081076360342</v>
      </c>
      <c r="BP114" s="30" t="s">
        <v>545</v>
      </c>
      <c r="BQ114" s="30">
        <v>5496.30402600338</v>
      </c>
      <c r="BR114" s="197">
        <v>0.010107738022694601</v>
      </c>
      <c r="BS114" s="30">
        <v>0</v>
      </c>
      <c r="BT114" s="30">
        <v>538637.79454833129</v>
      </c>
      <c r="BU114" s="30">
        <v>0</v>
      </c>
      <c r="BV114" s="38">
        <v>538637.79454833129</v>
      </c>
      <c r="BW114" s="218">
        <v>1587.2</v>
      </c>
      <c r="BX114" s="219">
        <v>537050.59454833134</v>
      </c>
      <c r="BZ114" s="23">
        <v>8732021</v>
      </c>
      <c r="CB114" s="495">
        <f>BX114*$CB$4</f>
        <v>13426.264863708284</v>
      </c>
    </row>
    <row r="115" spans="1:80">
      <c r="A115" s="23">
        <v>139088</v>
      </c>
      <c r="B115" s="23">
        <v>8732442</v>
      </c>
      <c r="C115" s="23" t="s">
        <v>328</v>
      </c>
      <c r="D115" s="239">
        <v>128</v>
      </c>
      <c r="E115" s="239">
        <v>128</v>
      </c>
      <c r="F115" s="239">
        <v>0</v>
      </c>
      <c r="G115" s="30">
        <v>454108.010458063</v>
      </c>
      <c r="H115" s="30">
        <v>0</v>
      </c>
      <c r="I115" s="30">
        <v>0</v>
      </c>
      <c r="J115" s="30">
        <v>5856.4251822689021</v>
      </c>
      <c r="K115" s="30">
        <v>0</v>
      </c>
      <c r="L115" s="30">
        <v>9800.5482642051011</v>
      </c>
      <c r="M115" s="30">
        <v>0</v>
      </c>
      <c r="N115" s="30">
        <v>468.11571659948652</v>
      </c>
      <c r="O115" s="30">
        <v>0</v>
      </c>
      <c r="P115" s="30">
        <v>0</v>
      </c>
      <c r="Q115" s="30">
        <v>0</v>
      </c>
      <c r="R115" s="30">
        <v>0</v>
      </c>
      <c r="S115" s="30">
        <v>0</v>
      </c>
      <c r="T115" s="30">
        <v>0</v>
      </c>
      <c r="U115" s="30">
        <v>0</v>
      </c>
      <c r="V115" s="30">
        <v>0</v>
      </c>
      <c r="W115" s="30">
        <v>0</v>
      </c>
      <c r="X115" s="30">
        <v>0</v>
      </c>
      <c r="Y115" s="30">
        <v>0</v>
      </c>
      <c r="Z115" s="30">
        <v>2838.3855074120643</v>
      </c>
      <c r="AA115" s="30">
        <v>0</v>
      </c>
      <c r="AB115" s="30">
        <v>29194.849980454979</v>
      </c>
      <c r="AC115" s="30">
        <v>0</v>
      </c>
      <c r="AD115" s="30">
        <v>0</v>
      </c>
      <c r="AE115" s="30">
        <v>0</v>
      </c>
      <c r="AF115" s="30">
        <v>133861.1470232892</v>
      </c>
      <c r="AG115" s="30">
        <v>16552.593794866356</v>
      </c>
      <c r="AH115" s="30">
        <v>0</v>
      </c>
      <c r="AI115" s="30">
        <v>0</v>
      </c>
      <c r="AJ115" s="30">
        <v>23003.9</v>
      </c>
      <c r="AK115" s="30">
        <v>0</v>
      </c>
      <c r="AL115" s="30">
        <v>0</v>
      </c>
      <c r="AM115" s="30">
        <v>0</v>
      </c>
      <c r="AN115" s="30">
        <v>0</v>
      </c>
      <c r="AO115" s="30">
        <v>0</v>
      </c>
      <c r="AP115" s="30">
        <v>0</v>
      </c>
      <c r="AQ115" s="30">
        <v>0</v>
      </c>
      <c r="AR115" s="30">
        <v>0</v>
      </c>
      <c r="AS115" s="30">
        <v>454108.010458063</v>
      </c>
      <c r="AT115" s="30">
        <v>48158.324650940529</v>
      </c>
      <c r="AU115" s="30">
        <v>173417.64081815555</v>
      </c>
      <c r="AV115" s="30">
        <v>42300.947250785539</v>
      </c>
      <c r="AW115" s="38">
        <v>675683.97592715907</v>
      </c>
      <c r="AX115" s="30">
        <v>652680.075927159</v>
      </c>
      <c r="AY115" s="30">
        <v>4610</v>
      </c>
      <c r="AZ115" s="30">
        <v>590080</v>
      </c>
      <c r="BA115" s="30">
        <v>0</v>
      </c>
      <c r="BB115" s="30">
        <v>0</v>
      </c>
      <c r="BC115" s="30">
        <v>675683.97592715907</v>
      </c>
      <c r="BD115" s="30">
        <v>675683.97592715919</v>
      </c>
      <c r="BE115" s="30">
        <v>0</v>
      </c>
      <c r="BF115" s="30">
        <v>613083.9</v>
      </c>
      <c r="BG115" s="30">
        <v>439666.25918184442</v>
      </c>
      <c r="BH115" s="30">
        <v>502266.33510900347</v>
      </c>
      <c r="BI115" s="30">
        <v>3923.9557430390896</v>
      </c>
      <c r="BJ115" s="30">
        <v>4013.6317761985861</v>
      </c>
      <c r="BK115" s="197">
        <v>-0.022342865055854959</v>
      </c>
      <c r="BL115" s="30">
        <v>0.02734286505585496</v>
      </c>
      <c r="BM115" s="30">
        <v>14047.256581182643</v>
      </c>
      <c r="BN115" s="38">
        <v>689731.23250834167</v>
      </c>
      <c r="BO115" s="30">
        <v>5208.8072852214191</v>
      </c>
      <c r="BP115" s="30" t="s">
        <v>545</v>
      </c>
      <c r="BQ115" s="30">
        <v>5388.5252539714193</v>
      </c>
      <c r="BR115" s="197">
        <v>-0.026075040386028037</v>
      </c>
      <c r="BS115" s="30">
        <v>-1105.3999999999999</v>
      </c>
      <c r="BT115" s="30">
        <v>688625.83250834164</v>
      </c>
      <c r="BU115" s="30">
        <v>-1280</v>
      </c>
      <c r="BV115" s="38">
        <v>687345.83250834164</v>
      </c>
      <c r="BW115" s="218">
        <v>20459</v>
      </c>
      <c r="BX115" s="219">
        <v>666886.83250834164</v>
      </c>
      <c r="BZ115" s="23">
        <v>8732442</v>
      </c>
      <c r="CB115" s="495">
        <f>BX115*$CB$4</f>
        <v>16672.17081270854</v>
      </c>
    </row>
    <row r="116" spans="1:80">
      <c r="A116" s="23">
        <v>110771</v>
      </c>
      <c r="B116" s="23">
        <v>8732023</v>
      </c>
      <c r="C116" s="23" t="s">
        <v>329</v>
      </c>
      <c r="D116" s="239">
        <v>62</v>
      </c>
      <c r="E116" s="239">
        <v>62</v>
      </c>
      <c r="F116" s="239">
        <v>0</v>
      </c>
      <c r="G116" s="30">
        <v>219958.56756562425</v>
      </c>
      <c r="H116" s="30">
        <v>0</v>
      </c>
      <c r="I116" s="30">
        <v>0</v>
      </c>
      <c r="J116" s="30">
        <v>6832.49604598038</v>
      </c>
      <c r="K116" s="30">
        <v>0</v>
      </c>
      <c r="L116" s="30">
        <v>11433.972974905941</v>
      </c>
      <c r="M116" s="30">
        <v>0</v>
      </c>
      <c r="N116" s="30">
        <v>0</v>
      </c>
      <c r="O116" s="30">
        <v>283.85739216257372</v>
      </c>
      <c r="P116" s="30">
        <v>0</v>
      </c>
      <c r="Q116" s="30">
        <v>0</v>
      </c>
      <c r="R116" s="30">
        <v>0</v>
      </c>
      <c r="S116" s="30">
        <v>0</v>
      </c>
      <c r="T116" s="30">
        <v>0</v>
      </c>
      <c r="U116" s="30">
        <v>0</v>
      </c>
      <c r="V116" s="30">
        <v>0</v>
      </c>
      <c r="W116" s="30">
        <v>0</v>
      </c>
      <c r="X116" s="30">
        <v>0</v>
      </c>
      <c r="Y116" s="30">
        <v>0</v>
      </c>
      <c r="Z116" s="30">
        <v>714.37919556954921</v>
      </c>
      <c r="AA116" s="30">
        <v>0</v>
      </c>
      <c r="AB116" s="30">
        <v>3141.2679881823865</v>
      </c>
      <c r="AC116" s="30">
        <v>0</v>
      </c>
      <c r="AD116" s="30">
        <v>0</v>
      </c>
      <c r="AE116" s="30">
        <v>0</v>
      </c>
      <c r="AF116" s="30">
        <v>133861.1470232892</v>
      </c>
      <c r="AG116" s="30">
        <v>56871.067671352772</v>
      </c>
      <c r="AH116" s="30">
        <v>0</v>
      </c>
      <c r="AI116" s="30">
        <v>0</v>
      </c>
      <c r="AJ116" s="30">
        <v>2252.8</v>
      </c>
      <c r="AK116" s="30">
        <v>0</v>
      </c>
      <c r="AL116" s="30">
        <v>0</v>
      </c>
      <c r="AM116" s="30">
        <v>0</v>
      </c>
      <c r="AN116" s="30">
        <v>0</v>
      </c>
      <c r="AO116" s="30">
        <v>0</v>
      </c>
      <c r="AP116" s="30">
        <v>0</v>
      </c>
      <c r="AQ116" s="30">
        <v>0</v>
      </c>
      <c r="AR116" s="30">
        <v>0</v>
      </c>
      <c r="AS116" s="30">
        <v>219958.56756562425</v>
      </c>
      <c r="AT116" s="30">
        <v>22405.973596800828</v>
      </c>
      <c r="AU116" s="30">
        <v>192985.01469464196</v>
      </c>
      <c r="AV116" s="30">
        <v>16650.624594830093</v>
      </c>
      <c r="AW116" s="38">
        <v>435349.555857067</v>
      </c>
      <c r="AX116" s="30">
        <v>433096.755857067</v>
      </c>
      <c r="AY116" s="30">
        <v>4610</v>
      </c>
      <c r="AZ116" s="30">
        <v>285820</v>
      </c>
      <c r="BA116" s="30">
        <v>0</v>
      </c>
      <c r="BB116" s="30">
        <v>0</v>
      </c>
      <c r="BC116" s="30">
        <v>435349.555857067</v>
      </c>
      <c r="BD116" s="30">
        <v>435349.55585706705</v>
      </c>
      <c r="BE116" s="30">
        <v>0</v>
      </c>
      <c r="BF116" s="30">
        <v>288072.8</v>
      </c>
      <c r="BG116" s="30">
        <v>95087.785305358018</v>
      </c>
      <c r="BH116" s="30">
        <v>242364.54116242504</v>
      </c>
      <c r="BI116" s="30">
        <v>3909.1055026197587</v>
      </c>
      <c r="BJ116" s="30">
        <v>4046.6232164978805</v>
      </c>
      <c r="BK116" s="197">
        <v>-0.033983325484188649</v>
      </c>
      <c r="BL116" s="30">
        <v>0.038983325484188647</v>
      </c>
      <c r="BM116" s="30">
        <v>9780.5514575578982</v>
      </c>
      <c r="BN116" s="38">
        <v>445130.10731462488</v>
      </c>
      <c r="BO116" s="30">
        <v>7143.1823760423367</v>
      </c>
      <c r="BP116" s="30" t="s">
        <v>545</v>
      </c>
      <c r="BQ116" s="30">
        <v>7179.5178599133042</v>
      </c>
      <c r="BR116" s="197">
        <v>0.037885889067809764</v>
      </c>
      <c r="BS116" s="30">
        <v>0</v>
      </c>
      <c r="BT116" s="30">
        <v>445130.10731462488</v>
      </c>
      <c r="BU116" s="30">
        <v>0</v>
      </c>
      <c r="BV116" s="38">
        <v>445130.10731462488</v>
      </c>
      <c r="BW116" s="218">
        <v>2252.8</v>
      </c>
      <c r="BX116" s="219">
        <v>442877.30731462489</v>
      </c>
      <c r="BZ116" s="23">
        <v>8732023</v>
      </c>
      <c r="CB116" s="495">
        <f>BX116*$CB$4</f>
        <v>11071.932682865623</v>
      </c>
    </row>
    <row r="117" spans="1:80">
      <c r="A117" s="23">
        <v>140386</v>
      </c>
      <c r="B117" s="23">
        <v>8732331</v>
      </c>
      <c r="C117" s="23" t="s">
        <v>330</v>
      </c>
      <c r="D117" s="239">
        <v>71</v>
      </c>
      <c r="E117" s="239">
        <v>71</v>
      </c>
      <c r="F117" s="239">
        <v>0</v>
      </c>
      <c r="G117" s="30">
        <v>251888.0370509568</v>
      </c>
      <c r="H117" s="30">
        <v>0</v>
      </c>
      <c r="I117" s="30">
        <v>0</v>
      </c>
      <c r="J117" s="30">
        <v>13664.992091960787</v>
      </c>
      <c r="K117" s="30">
        <v>0</v>
      </c>
      <c r="L117" s="30">
        <v>23684.658305162324</v>
      </c>
      <c r="M117" s="30">
        <v>0</v>
      </c>
      <c r="N117" s="30">
        <v>1404.3471497984592</v>
      </c>
      <c r="O117" s="30">
        <v>12773.582647315825</v>
      </c>
      <c r="P117" s="30">
        <v>886.431801047264</v>
      </c>
      <c r="Q117" s="30">
        <v>483.05552761389657</v>
      </c>
      <c r="R117" s="30">
        <v>0</v>
      </c>
      <c r="S117" s="30">
        <v>0</v>
      </c>
      <c r="T117" s="30">
        <v>0</v>
      </c>
      <c r="U117" s="30">
        <v>0</v>
      </c>
      <c r="V117" s="30">
        <v>0</v>
      </c>
      <c r="W117" s="30">
        <v>0</v>
      </c>
      <c r="X117" s="30">
        <v>0</v>
      </c>
      <c r="Y117" s="30">
        <v>0</v>
      </c>
      <c r="Z117" s="30">
        <v>651.90702297311952</v>
      </c>
      <c r="AA117" s="30">
        <v>0</v>
      </c>
      <c r="AB117" s="30">
        <v>33729.4082040283</v>
      </c>
      <c r="AC117" s="30">
        <v>0</v>
      </c>
      <c r="AD117" s="30">
        <v>2619.8538774557996</v>
      </c>
      <c r="AE117" s="30">
        <v>0</v>
      </c>
      <c r="AF117" s="30">
        <v>133861.1470232892</v>
      </c>
      <c r="AG117" s="30">
        <v>56871.067671352772</v>
      </c>
      <c r="AH117" s="30">
        <v>0</v>
      </c>
      <c r="AI117" s="30">
        <v>0</v>
      </c>
      <c r="AJ117" s="30">
        <v>10472.76</v>
      </c>
      <c r="AK117" s="30">
        <v>0</v>
      </c>
      <c r="AL117" s="30">
        <v>0</v>
      </c>
      <c r="AM117" s="30">
        <v>0</v>
      </c>
      <c r="AN117" s="30">
        <v>0</v>
      </c>
      <c r="AO117" s="30">
        <v>0</v>
      </c>
      <c r="AP117" s="30">
        <v>0</v>
      </c>
      <c r="AQ117" s="30">
        <v>0</v>
      </c>
      <c r="AR117" s="30">
        <v>0</v>
      </c>
      <c r="AS117" s="30">
        <v>251888.0370509568</v>
      </c>
      <c r="AT117" s="30">
        <v>89898.236627355785</v>
      </c>
      <c r="AU117" s="30">
        <v>201204.97469464198</v>
      </c>
      <c r="AV117" s="30">
        <v>45687.043798914034</v>
      </c>
      <c r="AW117" s="38">
        <v>542991.24837295455</v>
      </c>
      <c r="AX117" s="30">
        <v>532518.48837295454</v>
      </c>
      <c r="AY117" s="30">
        <v>4610</v>
      </c>
      <c r="AZ117" s="30">
        <v>327310</v>
      </c>
      <c r="BA117" s="30">
        <v>0</v>
      </c>
      <c r="BB117" s="30">
        <v>0</v>
      </c>
      <c r="BC117" s="30">
        <v>542991.24837295455</v>
      </c>
      <c r="BD117" s="30">
        <v>542991.24837295467</v>
      </c>
      <c r="BE117" s="30">
        <v>0</v>
      </c>
      <c r="BF117" s="30">
        <v>337782.76</v>
      </c>
      <c r="BG117" s="30">
        <v>136577.78530535803</v>
      </c>
      <c r="BH117" s="30">
        <v>341786.27367831254</v>
      </c>
      <c r="BI117" s="30">
        <v>4813.8911785677819</v>
      </c>
      <c r="BJ117" s="30">
        <v>4632.2374329652366</v>
      </c>
      <c r="BK117" s="197">
        <v>0.039215119741015346</v>
      </c>
      <c r="BL117" s="30">
        <v>0</v>
      </c>
      <c r="BM117" s="30">
        <v>0</v>
      </c>
      <c r="BN117" s="38">
        <v>542991.24837295455</v>
      </c>
      <c r="BO117" s="30">
        <v>7500.2603996190783</v>
      </c>
      <c r="BP117" s="30" t="s">
        <v>545</v>
      </c>
      <c r="BQ117" s="30">
        <v>7647.7640615909095</v>
      </c>
      <c r="BR117" s="197">
        <v>0.0316483087204551</v>
      </c>
      <c r="BS117" s="30">
        <v>-712.40000000000009</v>
      </c>
      <c r="BT117" s="30">
        <v>542278.84837295453</v>
      </c>
      <c r="BU117" s="30">
        <v>-710</v>
      </c>
      <c r="BV117" s="38">
        <v>541568.84837295453</v>
      </c>
      <c r="BW117" s="218">
        <v>9106.75</v>
      </c>
      <c r="BX117" s="219">
        <v>532462.09837295453</v>
      </c>
      <c r="BZ117" s="23">
        <v>8732331</v>
      </c>
      <c r="CB117" s="495">
        <f>BX117*$CB$4</f>
        <v>13311.552459323864</v>
      </c>
    </row>
    <row r="118" spans="1:80">
      <c r="A118" s="23">
        <v>110762</v>
      </c>
      <c r="B118" s="23">
        <v>8732446</v>
      </c>
      <c r="C118" s="23" t="s">
        <v>331</v>
      </c>
      <c r="D118" s="239">
        <v>393</v>
      </c>
      <c r="E118" s="239">
        <v>393</v>
      </c>
      <c r="F118" s="239">
        <v>0</v>
      </c>
      <c r="G118" s="30">
        <v>1394253.5008595216</v>
      </c>
      <c r="H118" s="30">
        <v>0</v>
      </c>
      <c r="I118" s="30">
        <v>0</v>
      </c>
      <c r="J118" s="30">
        <v>72229.243914649778</v>
      </c>
      <c r="K118" s="30">
        <v>0</v>
      </c>
      <c r="L118" s="30">
        <v>123323.56565791431</v>
      </c>
      <c r="M118" s="30">
        <v>0</v>
      </c>
      <c r="N118" s="30">
        <v>19894.917955478206</v>
      </c>
      <c r="O118" s="30">
        <v>51662.045373588538</v>
      </c>
      <c r="P118" s="30">
        <v>0</v>
      </c>
      <c r="Q118" s="30">
        <v>0</v>
      </c>
      <c r="R118" s="30">
        <v>0</v>
      </c>
      <c r="S118" s="30">
        <v>0</v>
      </c>
      <c r="T118" s="30">
        <v>0</v>
      </c>
      <c r="U118" s="30">
        <v>0</v>
      </c>
      <c r="V118" s="30">
        <v>0</v>
      </c>
      <c r="W118" s="30">
        <v>0</v>
      </c>
      <c r="X118" s="30">
        <v>0</v>
      </c>
      <c r="Y118" s="30">
        <v>0</v>
      </c>
      <c r="Z118" s="30">
        <v>70794.2169897489</v>
      </c>
      <c r="AA118" s="30">
        <v>0</v>
      </c>
      <c r="AB118" s="30">
        <v>167764.4704789689</v>
      </c>
      <c r="AC118" s="30">
        <v>0</v>
      </c>
      <c r="AD118" s="30">
        <v>12921.796044396089</v>
      </c>
      <c r="AE118" s="30">
        <v>0</v>
      </c>
      <c r="AF118" s="30">
        <v>133861.1470232892</v>
      </c>
      <c r="AG118" s="30">
        <v>0</v>
      </c>
      <c r="AH118" s="30">
        <v>0</v>
      </c>
      <c r="AI118" s="30">
        <v>0</v>
      </c>
      <c r="AJ118" s="30">
        <v>66816</v>
      </c>
      <c r="AK118" s="30">
        <v>0</v>
      </c>
      <c r="AL118" s="30">
        <v>0</v>
      </c>
      <c r="AM118" s="30">
        <v>0</v>
      </c>
      <c r="AN118" s="30">
        <v>0</v>
      </c>
      <c r="AO118" s="30">
        <v>0</v>
      </c>
      <c r="AP118" s="30">
        <v>0</v>
      </c>
      <c r="AQ118" s="30">
        <v>0</v>
      </c>
      <c r="AR118" s="30">
        <v>0</v>
      </c>
      <c r="AS118" s="30">
        <v>1394253.5008595216</v>
      </c>
      <c r="AT118" s="30">
        <v>518590.25641474471</v>
      </c>
      <c r="AU118" s="30">
        <v>200677.1470232892</v>
      </c>
      <c r="AV118" s="30">
        <v>232372.22522116377</v>
      </c>
      <c r="AW118" s="38">
        <v>2113520.9042975553</v>
      </c>
      <c r="AX118" s="30">
        <v>2046704.9042975553</v>
      </c>
      <c r="AY118" s="30">
        <v>4610</v>
      </c>
      <c r="AZ118" s="30">
        <v>1811730</v>
      </c>
      <c r="BA118" s="30">
        <v>0</v>
      </c>
      <c r="BB118" s="30">
        <v>0</v>
      </c>
      <c r="BC118" s="30">
        <v>2113520.9042975553</v>
      </c>
      <c r="BD118" s="30">
        <v>2113520.9042975553</v>
      </c>
      <c r="BE118" s="30">
        <v>0</v>
      </c>
      <c r="BF118" s="30">
        <v>1878546</v>
      </c>
      <c r="BG118" s="30">
        <v>1677868.8529767108</v>
      </c>
      <c r="BH118" s="30">
        <v>1912843.7572742661</v>
      </c>
      <c r="BI118" s="30">
        <v>4867.2869141838828</v>
      </c>
      <c r="BJ118" s="30">
        <v>4818.3046702729171</v>
      </c>
      <c r="BK118" s="197">
        <v>0.010165866889482374</v>
      </c>
      <c r="BL118" s="30">
        <v>0</v>
      </c>
      <c r="BM118" s="30">
        <v>0</v>
      </c>
      <c r="BN118" s="38">
        <v>2113520.9042975553</v>
      </c>
      <c r="BO118" s="30">
        <v>5207.9005198411078</v>
      </c>
      <c r="BP118" s="30" t="s">
        <v>545</v>
      </c>
      <c r="BQ118" s="30">
        <v>5377.91578701668</v>
      </c>
      <c r="BR118" s="197">
        <v>0.019311790316022925</v>
      </c>
      <c r="BS118" s="30">
        <v>-3910.7999999999997</v>
      </c>
      <c r="BT118" s="30">
        <v>2109610.1042975555</v>
      </c>
      <c r="BU118" s="30">
        <v>-3930</v>
      </c>
      <c r="BV118" s="38">
        <v>2105680.1042975555</v>
      </c>
      <c r="BW118" s="218">
        <v>56320</v>
      </c>
      <c r="BX118" s="219">
        <v>2049360.1042975555</v>
      </c>
      <c r="BZ118" s="23">
        <v>8732446</v>
      </c>
      <c r="CB118" s="495">
        <f>BX118*$CB$4</f>
        <v>51234.002607438888</v>
      </c>
    </row>
    <row r="119" spans="1:80">
      <c r="A119" s="23">
        <v>110775</v>
      </c>
      <c r="B119" s="23">
        <v>8732026</v>
      </c>
      <c r="C119" s="23" t="s">
        <v>332</v>
      </c>
      <c r="D119" s="239">
        <v>324</v>
      </c>
      <c r="E119" s="239">
        <v>324</v>
      </c>
      <c r="F119" s="239">
        <v>0</v>
      </c>
      <c r="G119" s="30">
        <v>1149460.901471972</v>
      </c>
      <c r="H119" s="30">
        <v>0</v>
      </c>
      <c r="I119" s="30">
        <v>0</v>
      </c>
      <c r="J119" s="30">
        <v>53195.862072275908</v>
      </c>
      <c r="K119" s="30">
        <v>0</v>
      </c>
      <c r="L119" s="30">
        <v>90655.0714438973</v>
      </c>
      <c r="M119" s="30">
        <v>0</v>
      </c>
      <c r="N119" s="30">
        <v>7723.9093238915393</v>
      </c>
      <c r="O119" s="30">
        <v>38604.605334110063</v>
      </c>
      <c r="P119" s="30">
        <v>0</v>
      </c>
      <c r="Q119" s="30">
        <v>0</v>
      </c>
      <c r="R119" s="30">
        <v>0</v>
      </c>
      <c r="S119" s="30">
        <v>0</v>
      </c>
      <c r="T119" s="30">
        <v>0</v>
      </c>
      <c r="U119" s="30">
        <v>0</v>
      </c>
      <c r="V119" s="30">
        <v>0</v>
      </c>
      <c r="W119" s="30">
        <v>0</v>
      </c>
      <c r="X119" s="30">
        <v>0</v>
      </c>
      <c r="Y119" s="30">
        <v>0</v>
      </c>
      <c r="Z119" s="30">
        <v>16555.963292554319</v>
      </c>
      <c r="AA119" s="30">
        <v>0</v>
      </c>
      <c r="AB119" s="30">
        <v>141005.46678209383</v>
      </c>
      <c r="AC119" s="30">
        <v>0</v>
      </c>
      <c r="AD119" s="30">
        <v>3403.8977385922276</v>
      </c>
      <c r="AE119" s="30">
        <v>0</v>
      </c>
      <c r="AF119" s="30">
        <v>133861.1470232892</v>
      </c>
      <c r="AG119" s="30">
        <v>0</v>
      </c>
      <c r="AH119" s="30">
        <v>0</v>
      </c>
      <c r="AI119" s="30">
        <v>0</v>
      </c>
      <c r="AJ119" s="30">
        <v>9369.6</v>
      </c>
      <c r="AK119" s="30">
        <v>0</v>
      </c>
      <c r="AL119" s="30">
        <v>0</v>
      </c>
      <c r="AM119" s="30">
        <v>0</v>
      </c>
      <c r="AN119" s="30">
        <v>0</v>
      </c>
      <c r="AO119" s="30">
        <v>0</v>
      </c>
      <c r="AP119" s="30">
        <v>0</v>
      </c>
      <c r="AQ119" s="30">
        <v>0</v>
      </c>
      <c r="AR119" s="30">
        <v>0</v>
      </c>
      <c r="AS119" s="30">
        <v>1149460.901471972</v>
      </c>
      <c r="AT119" s="30">
        <v>351144.77598741523</v>
      </c>
      <c r="AU119" s="30">
        <v>143230.74702328921</v>
      </c>
      <c r="AV119" s="30">
        <v>181551.59348537907</v>
      </c>
      <c r="AW119" s="38">
        <v>1643836.4244826762</v>
      </c>
      <c r="AX119" s="30">
        <v>1634466.8244826761</v>
      </c>
      <c r="AY119" s="30">
        <v>4610</v>
      </c>
      <c r="AZ119" s="30">
        <v>1493640</v>
      </c>
      <c r="BA119" s="30">
        <v>0</v>
      </c>
      <c r="BB119" s="30">
        <v>0</v>
      </c>
      <c r="BC119" s="30">
        <v>1643836.4244826762</v>
      </c>
      <c r="BD119" s="30">
        <v>1643836.4244826762</v>
      </c>
      <c r="BE119" s="30">
        <v>0</v>
      </c>
      <c r="BF119" s="30">
        <v>1503009.6</v>
      </c>
      <c r="BG119" s="30">
        <v>1359778.8529767108</v>
      </c>
      <c r="BH119" s="30">
        <v>1500605.6774593869</v>
      </c>
      <c r="BI119" s="30">
        <v>4631.4990045042805</v>
      </c>
      <c r="BJ119" s="30">
        <v>4454.325311714686</v>
      </c>
      <c r="BK119" s="197">
        <v>0.039775651841960268</v>
      </c>
      <c r="BL119" s="30">
        <v>0</v>
      </c>
      <c r="BM119" s="30">
        <v>0</v>
      </c>
      <c r="BN119" s="38">
        <v>1643836.4244826762</v>
      </c>
      <c r="BO119" s="30">
        <v>5044.6506928477656</v>
      </c>
      <c r="BP119" s="30" t="s">
        <v>545</v>
      </c>
      <c r="BQ119" s="30">
        <v>5073.5692113662844</v>
      </c>
      <c r="BR119" s="197">
        <v>0.043749788366822306</v>
      </c>
      <c r="BS119" s="30">
        <v>0</v>
      </c>
      <c r="BT119" s="30">
        <v>1643836.4244826762</v>
      </c>
      <c r="BU119" s="30">
        <v>0</v>
      </c>
      <c r="BV119" s="38">
        <v>1643836.4244826762</v>
      </c>
      <c r="BW119" s="218">
        <v>9369.6</v>
      </c>
      <c r="BX119" s="219">
        <v>1634466.8244826761</v>
      </c>
      <c r="BZ119" s="23">
        <v>8732026</v>
      </c>
      <c r="CB119" s="495">
        <f>BX119*$CB$4</f>
        <v>40861.670612066904</v>
      </c>
    </row>
    <row r="120" spans="1:80">
      <c r="A120" s="23">
        <v>140888</v>
      </c>
      <c r="B120" s="23">
        <v>8733387</v>
      </c>
      <c r="C120" s="23" t="s">
        <v>333</v>
      </c>
      <c r="D120" s="239">
        <v>404</v>
      </c>
      <c r="E120" s="239">
        <v>404</v>
      </c>
      <c r="F120" s="239">
        <v>0</v>
      </c>
      <c r="G120" s="30">
        <v>1433278.4080082614</v>
      </c>
      <c r="H120" s="30">
        <v>0</v>
      </c>
      <c r="I120" s="30">
        <v>0</v>
      </c>
      <c r="J120" s="30">
        <v>22449.629865364153</v>
      </c>
      <c r="K120" s="30">
        <v>0</v>
      </c>
      <c r="L120" s="30">
        <v>40018.905412170738</v>
      </c>
      <c r="M120" s="30">
        <v>0</v>
      </c>
      <c r="N120" s="30">
        <v>12292.718717902517</v>
      </c>
      <c r="O120" s="30">
        <v>5160.527389515596</v>
      </c>
      <c r="P120" s="30">
        <v>0</v>
      </c>
      <c r="Q120" s="30">
        <v>0</v>
      </c>
      <c r="R120" s="30">
        <v>0</v>
      </c>
      <c r="S120" s="30">
        <v>0</v>
      </c>
      <c r="T120" s="30">
        <v>0</v>
      </c>
      <c r="U120" s="30">
        <v>0</v>
      </c>
      <c r="V120" s="30">
        <v>0</v>
      </c>
      <c r="W120" s="30">
        <v>0</v>
      </c>
      <c r="X120" s="30">
        <v>0</v>
      </c>
      <c r="Y120" s="30">
        <v>0</v>
      </c>
      <c r="Z120" s="30">
        <v>11564.108146490196</v>
      </c>
      <c r="AA120" s="30">
        <v>0</v>
      </c>
      <c r="AB120" s="30">
        <v>132114.84336916593</v>
      </c>
      <c r="AC120" s="30">
        <v>0</v>
      </c>
      <c r="AD120" s="30">
        <v>0</v>
      </c>
      <c r="AE120" s="30">
        <v>0</v>
      </c>
      <c r="AF120" s="30">
        <v>133861.1470232892</v>
      </c>
      <c r="AG120" s="30">
        <v>0</v>
      </c>
      <c r="AH120" s="30">
        <v>0</v>
      </c>
      <c r="AI120" s="30">
        <v>0</v>
      </c>
      <c r="AJ120" s="30">
        <v>13107.2</v>
      </c>
      <c r="AK120" s="30">
        <v>0</v>
      </c>
      <c r="AL120" s="30">
        <v>0</v>
      </c>
      <c r="AM120" s="30">
        <v>0</v>
      </c>
      <c r="AN120" s="30">
        <v>0</v>
      </c>
      <c r="AO120" s="30">
        <v>0</v>
      </c>
      <c r="AP120" s="30">
        <v>0</v>
      </c>
      <c r="AQ120" s="30">
        <v>0</v>
      </c>
      <c r="AR120" s="30">
        <v>0</v>
      </c>
      <c r="AS120" s="30">
        <v>1433278.4080082614</v>
      </c>
      <c r="AT120" s="30">
        <v>223600.73290060915</v>
      </c>
      <c r="AU120" s="30">
        <v>146968.34702328921</v>
      </c>
      <c r="AV120" s="30">
        <v>164785.17210493743</v>
      </c>
      <c r="AW120" s="38">
        <v>1803847.4879321596</v>
      </c>
      <c r="AX120" s="30">
        <v>1790740.2879321596</v>
      </c>
      <c r="AY120" s="30">
        <v>4610</v>
      </c>
      <c r="AZ120" s="30">
        <v>1862440</v>
      </c>
      <c r="BA120" s="30">
        <v>71699.712067840388</v>
      </c>
      <c r="BB120" s="30">
        <v>0</v>
      </c>
      <c r="BC120" s="30">
        <v>1875547.2</v>
      </c>
      <c r="BD120" s="30">
        <v>1875547.2000000002</v>
      </c>
      <c r="BE120" s="30">
        <v>0</v>
      </c>
      <c r="BF120" s="30">
        <v>1875547.2</v>
      </c>
      <c r="BG120" s="30">
        <v>1728578.8529767108</v>
      </c>
      <c r="BH120" s="30">
        <v>1728578.8529767108</v>
      </c>
      <c r="BI120" s="30">
        <v>4278.6605271700764</v>
      </c>
      <c r="BJ120" s="30">
        <v>4209.1405880725024</v>
      </c>
      <c r="BK120" s="197">
        <v>0.016516421260571245</v>
      </c>
      <c r="BL120" s="30">
        <v>0</v>
      </c>
      <c r="BM120" s="30">
        <v>0</v>
      </c>
      <c r="BN120" s="38">
        <v>1875547.2</v>
      </c>
      <c r="BO120" s="30">
        <v>4610</v>
      </c>
      <c r="BP120" s="30" t="s">
        <v>545</v>
      </c>
      <c r="BQ120" s="30">
        <v>4642.4435643564357</v>
      </c>
      <c r="BR120" s="197">
        <v>0.014719347860197241</v>
      </c>
      <c r="BS120" s="30">
        <v>0</v>
      </c>
      <c r="BT120" s="30">
        <v>1875547.2</v>
      </c>
      <c r="BU120" s="30">
        <v>0</v>
      </c>
      <c r="BV120" s="38">
        <v>1875547.2</v>
      </c>
      <c r="BW120" s="218">
        <v>13107.2</v>
      </c>
      <c r="BX120" s="219">
        <v>1862440</v>
      </c>
      <c r="BZ120" s="23">
        <v>8733387</v>
      </c>
      <c r="CB120" s="495">
        <f>BX120*$CB$4</f>
        <v>46561</v>
      </c>
    </row>
    <row r="121" spans="1:80">
      <c r="A121" s="23">
        <v>145804</v>
      </c>
      <c r="B121" s="23">
        <v>8732072</v>
      </c>
      <c r="C121" s="23" t="s">
        <v>334</v>
      </c>
      <c r="D121" s="239">
        <v>203</v>
      </c>
      <c r="E121" s="239">
        <v>203</v>
      </c>
      <c r="F121" s="239">
        <v>0</v>
      </c>
      <c r="G121" s="30">
        <v>720186.92283583421</v>
      </c>
      <c r="H121" s="30">
        <v>0</v>
      </c>
      <c r="I121" s="30">
        <v>0</v>
      </c>
      <c r="J121" s="30">
        <v>31234.267638767469</v>
      </c>
      <c r="K121" s="30">
        <v>0</v>
      </c>
      <c r="L121" s="30">
        <v>53903.015453128115</v>
      </c>
      <c r="M121" s="30">
        <v>0</v>
      </c>
      <c r="N121" s="30">
        <v>28789.116570868417</v>
      </c>
      <c r="O121" s="30">
        <v>3406.2887059508867</v>
      </c>
      <c r="P121" s="30">
        <v>4875.3749057599589</v>
      </c>
      <c r="Q121" s="30">
        <v>966.11105522779417</v>
      </c>
      <c r="R121" s="30">
        <v>0</v>
      </c>
      <c r="S121" s="30">
        <v>0</v>
      </c>
      <c r="T121" s="30">
        <v>0</v>
      </c>
      <c r="U121" s="30">
        <v>0</v>
      </c>
      <c r="V121" s="30">
        <v>0</v>
      </c>
      <c r="W121" s="30">
        <v>0</v>
      </c>
      <c r="X121" s="30">
        <v>0</v>
      </c>
      <c r="Y121" s="30">
        <v>0</v>
      </c>
      <c r="Z121" s="30">
        <v>4043.7221496618654</v>
      </c>
      <c r="AA121" s="30">
        <v>0</v>
      </c>
      <c r="AB121" s="30">
        <v>72782.766891663909</v>
      </c>
      <c r="AC121" s="30">
        <v>0</v>
      </c>
      <c r="AD121" s="30">
        <v>0</v>
      </c>
      <c r="AE121" s="30">
        <v>0</v>
      </c>
      <c r="AF121" s="30">
        <v>133861.1470232892</v>
      </c>
      <c r="AG121" s="30">
        <v>0</v>
      </c>
      <c r="AH121" s="30">
        <v>0</v>
      </c>
      <c r="AI121" s="30">
        <v>0</v>
      </c>
      <c r="AJ121" s="30">
        <v>6297.6</v>
      </c>
      <c r="AK121" s="30">
        <v>0</v>
      </c>
      <c r="AL121" s="30">
        <v>0</v>
      </c>
      <c r="AM121" s="30">
        <v>0</v>
      </c>
      <c r="AN121" s="30">
        <v>0</v>
      </c>
      <c r="AO121" s="30">
        <v>0</v>
      </c>
      <c r="AP121" s="30">
        <v>0</v>
      </c>
      <c r="AQ121" s="30">
        <v>0</v>
      </c>
      <c r="AR121" s="30">
        <v>0</v>
      </c>
      <c r="AS121" s="30">
        <v>720186.92283583421</v>
      </c>
      <c r="AT121" s="30">
        <v>200000.66337102841</v>
      </c>
      <c r="AU121" s="30">
        <v>140158.74702328921</v>
      </c>
      <c r="AV121" s="30">
        <v>113004.85720894366</v>
      </c>
      <c r="AW121" s="38">
        <v>1060346.3332301518</v>
      </c>
      <c r="AX121" s="30">
        <v>1054048.7332301517</v>
      </c>
      <c r="AY121" s="30">
        <v>4610</v>
      </c>
      <c r="AZ121" s="30">
        <v>935830</v>
      </c>
      <c r="BA121" s="30">
        <v>0</v>
      </c>
      <c r="BB121" s="30">
        <v>0</v>
      </c>
      <c r="BC121" s="30">
        <v>1060346.3332301518</v>
      </c>
      <c r="BD121" s="30">
        <v>1060346.3332301518</v>
      </c>
      <c r="BE121" s="30">
        <v>0</v>
      </c>
      <c r="BF121" s="30">
        <v>942127.6</v>
      </c>
      <c r="BG121" s="30">
        <v>801968.85297671077</v>
      </c>
      <c r="BH121" s="30">
        <v>920187.58620686259</v>
      </c>
      <c r="BI121" s="30">
        <v>4532.9437744180423</v>
      </c>
      <c r="BJ121" s="30">
        <v>4444.52309742222</v>
      </c>
      <c r="BK121" s="197">
        <v>0.019894300256219834</v>
      </c>
      <c r="BL121" s="30">
        <v>0</v>
      </c>
      <c r="BM121" s="30">
        <v>0</v>
      </c>
      <c r="BN121" s="38">
        <v>1060346.3332301518</v>
      </c>
      <c r="BO121" s="30">
        <v>5192.358291774146</v>
      </c>
      <c r="BP121" s="30" t="s">
        <v>545</v>
      </c>
      <c r="BQ121" s="30">
        <v>5223.3809518726694</v>
      </c>
      <c r="BR121" s="197">
        <v>0.018319732263907929</v>
      </c>
      <c r="BS121" s="30">
        <v>0</v>
      </c>
      <c r="BT121" s="30">
        <v>1060346.3332301518</v>
      </c>
      <c r="BU121" s="30">
        <v>0</v>
      </c>
      <c r="BV121" s="38">
        <v>1060346.3332301518</v>
      </c>
      <c r="BW121" s="218">
        <v>6297.6</v>
      </c>
      <c r="BX121" s="219">
        <v>1054048.7332301517</v>
      </c>
      <c r="BZ121" s="23">
        <v>8732072</v>
      </c>
      <c r="CB121" s="495">
        <f>BX121*$CB$4</f>
        <v>26351.218330753793</v>
      </c>
    </row>
    <row r="122" spans="1:80">
      <c r="A122" s="23">
        <v>136670</v>
      </c>
      <c r="B122" s="23">
        <v>8733317</v>
      </c>
      <c r="C122" s="23" t="s">
        <v>335</v>
      </c>
      <c r="D122" s="239">
        <v>147</v>
      </c>
      <c r="E122" s="239">
        <v>147</v>
      </c>
      <c r="F122" s="239">
        <v>0</v>
      </c>
      <c r="G122" s="30">
        <v>521514.66826043173</v>
      </c>
      <c r="H122" s="30">
        <v>0</v>
      </c>
      <c r="I122" s="30">
        <v>0</v>
      </c>
      <c r="J122" s="30">
        <v>11712.850364537806</v>
      </c>
      <c r="K122" s="30">
        <v>0</v>
      </c>
      <c r="L122" s="30">
        <v>19601.096528410206</v>
      </c>
      <c r="M122" s="30">
        <v>0</v>
      </c>
      <c r="N122" s="30">
        <v>471.32198863098984</v>
      </c>
      <c r="O122" s="30">
        <v>285.80162087601633</v>
      </c>
      <c r="P122" s="30">
        <v>0</v>
      </c>
      <c r="Q122" s="30">
        <v>0</v>
      </c>
      <c r="R122" s="30">
        <v>0</v>
      </c>
      <c r="S122" s="30">
        <v>0</v>
      </c>
      <c r="T122" s="30">
        <v>0</v>
      </c>
      <c r="U122" s="30">
        <v>0</v>
      </c>
      <c r="V122" s="30">
        <v>0</v>
      </c>
      <c r="W122" s="30">
        <v>0</v>
      </c>
      <c r="X122" s="30">
        <v>0</v>
      </c>
      <c r="Y122" s="30">
        <v>0</v>
      </c>
      <c r="Z122" s="30">
        <v>4407.2587468605252</v>
      </c>
      <c r="AA122" s="30">
        <v>0</v>
      </c>
      <c r="AB122" s="30">
        <v>62291.067847769191</v>
      </c>
      <c r="AC122" s="30">
        <v>0</v>
      </c>
      <c r="AD122" s="30">
        <v>0</v>
      </c>
      <c r="AE122" s="30">
        <v>0</v>
      </c>
      <c r="AF122" s="30">
        <v>133861.1470232892</v>
      </c>
      <c r="AG122" s="30">
        <v>0</v>
      </c>
      <c r="AH122" s="30">
        <v>0</v>
      </c>
      <c r="AI122" s="30">
        <v>0</v>
      </c>
      <c r="AJ122" s="30">
        <v>3379.1999999999994</v>
      </c>
      <c r="AK122" s="30">
        <v>0</v>
      </c>
      <c r="AL122" s="30">
        <v>0</v>
      </c>
      <c r="AM122" s="30">
        <v>0</v>
      </c>
      <c r="AN122" s="30">
        <v>0</v>
      </c>
      <c r="AO122" s="30">
        <v>0</v>
      </c>
      <c r="AP122" s="30">
        <v>0</v>
      </c>
      <c r="AQ122" s="30">
        <v>0</v>
      </c>
      <c r="AR122" s="30">
        <v>0</v>
      </c>
      <c r="AS122" s="30">
        <v>521514.66826043173</v>
      </c>
      <c r="AT122" s="30">
        <v>98769.397097084729</v>
      </c>
      <c r="AU122" s="30">
        <v>137240.34702328921</v>
      </c>
      <c r="AV122" s="30">
        <v>63021.098023547107</v>
      </c>
      <c r="AW122" s="38">
        <v>757524.4123808057</v>
      </c>
      <c r="AX122" s="30">
        <v>754145.21238080575</v>
      </c>
      <c r="AY122" s="30">
        <v>4610</v>
      </c>
      <c r="AZ122" s="30">
        <v>677670</v>
      </c>
      <c r="BA122" s="30">
        <v>0</v>
      </c>
      <c r="BB122" s="30">
        <v>0</v>
      </c>
      <c r="BC122" s="30">
        <v>757524.4123808057</v>
      </c>
      <c r="BD122" s="30">
        <v>757524.41238080582</v>
      </c>
      <c r="BE122" s="30">
        <v>0</v>
      </c>
      <c r="BF122" s="30">
        <v>681049.2</v>
      </c>
      <c r="BG122" s="30">
        <v>543808.85297671077</v>
      </c>
      <c r="BH122" s="30">
        <v>620284.06535751652</v>
      </c>
      <c r="BI122" s="30">
        <v>4219.6194922280038</v>
      </c>
      <c r="BJ122" s="30">
        <v>4112.9433188399416</v>
      </c>
      <c r="BK122" s="197">
        <v>0.025936699127220214</v>
      </c>
      <c r="BL122" s="30">
        <v>0</v>
      </c>
      <c r="BM122" s="30">
        <v>0</v>
      </c>
      <c r="BN122" s="38">
        <v>757524.4123808057</v>
      </c>
      <c r="BO122" s="30">
        <v>5130.2395400054811</v>
      </c>
      <c r="BP122" s="30" t="s">
        <v>545</v>
      </c>
      <c r="BQ122" s="30">
        <v>5153.227295107522</v>
      </c>
      <c r="BR122" s="197">
        <v>0.034929028436150089</v>
      </c>
      <c r="BS122" s="30">
        <v>-1317</v>
      </c>
      <c r="BT122" s="30">
        <v>756207.4123808057</v>
      </c>
      <c r="BU122" s="30">
        <v>-1470</v>
      </c>
      <c r="BV122" s="38">
        <v>754737.4123808057</v>
      </c>
      <c r="BW122" s="218">
        <v>3225.6</v>
      </c>
      <c r="BX122" s="219">
        <v>751511.81238080573</v>
      </c>
      <c r="BZ122" s="23">
        <v>8733317</v>
      </c>
      <c r="CB122" s="495">
        <f>BX122*$CB$4</f>
        <v>18787.795309520145</v>
      </c>
    </row>
    <row r="123" spans="1:80">
      <c r="A123" s="23">
        <v>110832</v>
      </c>
      <c r="B123" s="23">
        <v>8732204</v>
      </c>
      <c r="C123" s="23" t="s">
        <v>336</v>
      </c>
      <c r="D123" s="239">
        <v>246</v>
      </c>
      <c r="E123" s="239">
        <v>246</v>
      </c>
      <c r="F123" s="239">
        <v>0</v>
      </c>
      <c r="G123" s="30">
        <v>872738.83259908983</v>
      </c>
      <c r="H123" s="30">
        <v>0</v>
      </c>
      <c r="I123" s="30">
        <v>0</v>
      </c>
      <c r="J123" s="30">
        <v>20497.488137941138</v>
      </c>
      <c r="K123" s="30">
        <v>0</v>
      </c>
      <c r="L123" s="30">
        <v>35118.631280068344</v>
      </c>
      <c r="M123" s="30">
        <v>0</v>
      </c>
      <c r="N123" s="30">
        <v>702.17357489922915</v>
      </c>
      <c r="O123" s="30">
        <v>283.85739216257377</v>
      </c>
      <c r="P123" s="30">
        <v>0</v>
      </c>
      <c r="Q123" s="30">
        <v>0</v>
      </c>
      <c r="R123" s="30">
        <v>0</v>
      </c>
      <c r="S123" s="30">
        <v>0</v>
      </c>
      <c r="T123" s="30">
        <v>0</v>
      </c>
      <c r="U123" s="30">
        <v>0</v>
      </c>
      <c r="V123" s="30">
        <v>0</v>
      </c>
      <c r="W123" s="30">
        <v>0</v>
      </c>
      <c r="X123" s="30">
        <v>0</v>
      </c>
      <c r="Y123" s="30">
        <v>0</v>
      </c>
      <c r="Z123" s="30">
        <v>4147.1582306523587</v>
      </c>
      <c r="AA123" s="30">
        <v>0</v>
      </c>
      <c r="AB123" s="30">
        <v>69279.604877323727</v>
      </c>
      <c r="AC123" s="30">
        <v>0</v>
      </c>
      <c r="AD123" s="30">
        <v>1185.6273022062844</v>
      </c>
      <c r="AE123" s="30">
        <v>0</v>
      </c>
      <c r="AF123" s="30">
        <v>133861.1470232892</v>
      </c>
      <c r="AG123" s="30">
        <v>0</v>
      </c>
      <c r="AH123" s="30">
        <v>0</v>
      </c>
      <c r="AI123" s="30">
        <v>0</v>
      </c>
      <c r="AJ123" s="30">
        <v>3916.8</v>
      </c>
      <c r="AK123" s="30">
        <v>0</v>
      </c>
      <c r="AL123" s="30">
        <v>0</v>
      </c>
      <c r="AM123" s="30">
        <v>0</v>
      </c>
      <c r="AN123" s="30">
        <v>0</v>
      </c>
      <c r="AO123" s="30">
        <v>0</v>
      </c>
      <c r="AP123" s="30">
        <v>0</v>
      </c>
      <c r="AQ123" s="30">
        <v>0</v>
      </c>
      <c r="AR123" s="30">
        <v>0</v>
      </c>
      <c r="AS123" s="30">
        <v>872738.83259908983</v>
      </c>
      <c r="AT123" s="30">
        <v>131214.54079525365</v>
      </c>
      <c r="AU123" s="30">
        <v>137777.94702328919</v>
      </c>
      <c r="AV123" s="30">
        <v>89841.28731783836</v>
      </c>
      <c r="AW123" s="38">
        <v>1141731.3204176328</v>
      </c>
      <c r="AX123" s="30">
        <v>1137814.5204176328</v>
      </c>
      <c r="AY123" s="30">
        <v>4610</v>
      </c>
      <c r="AZ123" s="30">
        <v>1134060</v>
      </c>
      <c r="BA123" s="30">
        <v>0</v>
      </c>
      <c r="BB123" s="30">
        <v>0</v>
      </c>
      <c r="BC123" s="30">
        <v>1141731.3204176328</v>
      </c>
      <c r="BD123" s="30">
        <v>1141731.3204176326</v>
      </c>
      <c r="BE123" s="30">
        <v>0</v>
      </c>
      <c r="BF123" s="30">
        <v>1137976.8</v>
      </c>
      <c r="BG123" s="30">
        <v>1000198.8529767108</v>
      </c>
      <c r="BH123" s="30">
        <v>1003953.3733943435</v>
      </c>
      <c r="BI123" s="30">
        <v>4081.1112739607461</v>
      </c>
      <c r="BJ123" s="30">
        <v>4035.4735071654304</v>
      </c>
      <c r="BK123" s="197">
        <v>0.011309147913938907</v>
      </c>
      <c r="BL123" s="30">
        <v>0</v>
      </c>
      <c r="BM123" s="30">
        <v>0</v>
      </c>
      <c r="BN123" s="38">
        <v>1141731.3204176328</v>
      </c>
      <c r="BO123" s="30">
        <v>4625.2622781204582</v>
      </c>
      <c r="BP123" s="30" t="s">
        <v>545</v>
      </c>
      <c r="BQ123" s="30">
        <v>4641.18422933997</v>
      </c>
      <c r="BR123" s="197">
        <v>0.0039431264157596679</v>
      </c>
      <c r="BS123" s="30">
        <v>0</v>
      </c>
      <c r="BT123" s="30">
        <v>1141731.3204176328</v>
      </c>
      <c r="BU123" s="30">
        <v>0</v>
      </c>
      <c r="BV123" s="38">
        <v>1141731.3204176328</v>
      </c>
      <c r="BW123" s="218">
        <v>3916.8</v>
      </c>
      <c r="BX123" s="219">
        <v>1137814.5204176328</v>
      </c>
      <c r="BZ123" s="23">
        <v>8732204</v>
      </c>
      <c r="CB123" s="495">
        <f>BX123*$CB$4</f>
        <v>28445.363010440822</v>
      </c>
    </row>
    <row r="124" spans="1:80">
      <c r="A124" s="23">
        <v>143576</v>
      </c>
      <c r="B124" s="23">
        <v>8735416</v>
      </c>
      <c r="C124" s="23" t="s">
        <v>337</v>
      </c>
      <c r="D124" s="239">
        <v>835</v>
      </c>
      <c r="E124" s="239">
        <v>0</v>
      </c>
      <c r="F124" s="239">
        <v>835</v>
      </c>
      <c r="G124" s="30">
        <v>0</v>
      </c>
      <c r="H124" s="30">
        <v>2495930.7450286397</v>
      </c>
      <c r="I124" s="30">
        <v>1894469.8733395818</v>
      </c>
      <c r="J124" s="30">
        <v>0</v>
      </c>
      <c r="K124" s="30">
        <v>54171.932935987366</v>
      </c>
      <c r="L124" s="30">
        <v>0</v>
      </c>
      <c r="M124" s="30">
        <v>138641.90227412124</v>
      </c>
      <c r="N124" s="30">
        <v>0</v>
      </c>
      <c r="O124" s="30">
        <v>0</v>
      </c>
      <c r="P124" s="30">
        <v>0</v>
      </c>
      <c r="Q124" s="30">
        <v>0</v>
      </c>
      <c r="R124" s="30">
        <v>0</v>
      </c>
      <c r="S124" s="30">
        <v>0</v>
      </c>
      <c r="T124" s="30">
        <v>9504.5967486774334</v>
      </c>
      <c r="U124" s="30">
        <v>4492.7190513706273</v>
      </c>
      <c r="V124" s="30">
        <v>0</v>
      </c>
      <c r="W124" s="30">
        <v>0</v>
      </c>
      <c r="X124" s="30">
        <v>0</v>
      </c>
      <c r="Y124" s="30">
        <v>0</v>
      </c>
      <c r="Z124" s="30">
        <v>0</v>
      </c>
      <c r="AA124" s="30">
        <v>23708.071989528929</v>
      </c>
      <c r="AB124" s="30">
        <v>0</v>
      </c>
      <c r="AC124" s="30">
        <v>311963.86157324334</v>
      </c>
      <c r="AD124" s="30">
        <v>0</v>
      </c>
      <c r="AE124" s="30">
        <v>0</v>
      </c>
      <c r="AF124" s="30">
        <v>133861.1470232892</v>
      </c>
      <c r="AG124" s="30">
        <v>0</v>
      </c>
      <c r="AH124" s="30">
        <v>0</v>
      </c>
      <c r="AI124" s="30">
        <v>0</v>
      </c>
      <c r="AJ124" s="30">
        <v>34048</v>
      </c>
      <c r="AK124" s="30">
        <v>0</v>
      </c>
      <c r="AL124" s="30">
        <v>0</v>
      </c>
      <c r="AM124" s="30">
        <v>0</v>
      </c>
      <c r="AN124" s="30">
        <v>0</v>
      </c>
      <c r="AO124" s="30">
        <v>0</v>
      </c>
      <c r="AP124" s="30">
        <v>0</v>
      </c>
      <c r="AQ124" s="30">
        <v>0</v>
      </c>
      <c r="AR124" s="30">
        <v>0</v>
      </c>
      <c r="AS124" s="30">
        <v>4390400.6183682214</v>
      </c>
      <c r="AT124" s="30">
        <v>542483.084572929</v>
      </c>
      <c r="AU124" s="30">
        <v>167909.1470232892</v>
      </c>
      <c r="AV124" s="30">
        <v>433587.14518109965</v>
      </c>
      <c r="AW124" s="38">
        <v>5100792.84996444</v>
      </c>
      <c r="AX124" s="30">
        <v>5066744.84996444</v>
      </c>
      <c r="AY124" s="30">
        <v>5995</v>
      </c>
      <c r="AZ124" s="30">
        <v>5005825</v>
      </c>
      <c r="BA124" s="30">
        <v>0</v>
      </c>
      <c r="BB124" s="30">
        <v>0</v>
      </c>
      <c r="BC124" s="30">
        <v>5100792.84996444</v>
      </c>
      <c r="BD124" s="30">
        <v>0</v>
      </c>
      <c r="BE124" s="30">
        <v>5100792.84996444</v>
      </c>
      <c r="BF124" s="30">
        <v>5039873</v>
      </c>
      <c r="BG124" s="30">
        <v>4871963.8529767105</v>
      </c>
      <c r="BH124" s="30">
        <v>4932883.70294115</v>
      </c>
      <c r="BI124" s="30">
        <v>5907.6451532229348</v>
      </c>
      <c r="BJ124" s="30">
        <v>5783.3773688580031</v>
      </c>
      <c r="BK124" s="197">
        <v>0.0214870613552008</v>
      </c>
      <c r="BL124" s="30">
        <v>0</v>
      </c>
      <c r="BM124" s="30">
        <v>0</v>
      </c>
      <c r="BN124" s="38">
        <v>5100792.84996444</v>
      </c>
      <c r="BO124" s="30">
        <v>6067.95790414903</v>
      </c>
      <c r="BP124" s="30" t="s">
        <v>545</v>
      </c>
      <c r="BQ124" s="30">
        <v>6108.7339520532214</v>
      </c>
      <c r="BR124" s="197">
        <v>0.020021827091885713</v>
      </c>
      <c r="BS124" s="30">
        <v>0</v>
      </c>
      <c r="BT124" s="30">
        <v>5100792.84996444</v>
      </c>
      <c r="BU124" s="30">
        <v>0</v>
      </c>
      <c r="BV124" s="38">
        <v>5100792.84996444</v>
      </c>
      <c r="BW124" s="218">
        <v>34048</v>
      </c>
      <c r="BX124" s="219">
        <v>5066744.84996444</v>
      </c>
      <c r="BZ124" s="23">
        <v>8735416</v>
      </c>
      <c r="CB124" s="495">
        <f>BX124*$CB$4</f>
        <v>126668.621249111</v>
      </c>
    </row>
    <row r="125" spans="1:80">
      <c r="A125" s="23">
        <v>136442</v>
      </c>
      <c r="B125" s="23">
        <v>8732066</v>
      </c>
      <c r="C125" s="23" t="s">
        <v>338</v>
      </c>
      <c r="D125" s="239">
        <v>212</v>
      </c>
      <c r="E125" s="239">
        <v>212</v>
      </c>
      <c r="F125" s="239">
        <v>0</v>
      </c>
      <c r="G125" s="30">
        <v>752116.39232116682</v>
      </c>
      <c r="H125" s="30">
        <v>0</v>
      </c>
      <c r="I125" s="30">
        <v>0</v>
      </c>
      <c r="J125" s="30">
        <v>14153.027523816549</v>
      </c>
      <c r="K125" s="30">
        <v>0</v>
      </c>
      <c r="L125" s="30">
        <v>25318.083015863245</v>
      </c>
      <c r="M125" s="30">
        <v>0</v>
      </c>
      <c r="N125" s="30">
        <v>702.173574899229</v>
      </c>
      <c r="O125" s="30">
        <v>2270.8591373005938</v>
      </c>
      <c r="P125" s="30">
        <v>443.21590052363246</v>
      </c>
      <c r="Q125" s="30">
        <v>0</v>
      </c>
      <c r="R125" s="30">
        <v>0</v>
      </c>
      <c r="S125" s="30">
        <v>0</v>
      </c>
      <c r="T125" s="30">
        <v>0</v>
      </c>
      <c r="U125" s="30">
        <v>0</v>
      </c>
      <c r="V125" s="30">
        <v>0</v>
      </c>
      <c r="W125" s="30">
        <v>0</v>
      </c>
      <c r="X125" s="30">
        <v>0</v>
      </c>
      <c r="Y125" s="30">
        <v>0</v>
      </c>
      <c r="Z125" s="30">
        <v>1368.9946583654689</v>
      </c>
      <c r="AA125" s="30">
        <v>0</v>
      </c>
      <c r="AB125" s="30">
        <v>43728.371317925637</v>
      </c>
      <c r="AC125" s="30">
        <v>0</v>
      </c>
      <c r="AD125" s="30">
        <v>0</v>
      </c>
      <c r="AE125" s="30">
        <v>0</v>
      </c>
      <c r="AF125" s="30">
        <v>133861.1470232892</v>
      </c>
      <c r="AG125" s="30">
        <v>0</v>
      </c>
      <c r="AH125" s="30">
        <v>0</v>
      </c>
      <c r="AI125" s="30">
        <v>0</v>
      </c>
      <c r="AJ125" s="30">
        <v>37634.2</v>
      </c>
      <c r="AK125" s="30">
        <v>0</v>
      </c>
      <c r="AL125" s="30">
        <v>0</v>
      </c>
      <c r="AM125" s="30">
        <v>0</v>
      </c>
      <c r="AN125" s="30">
        <v>0</v>
      </c>
      <c r="AO125" s="30">
        <v>0</v>
      </c>
      <c r="AP125" s="30">
        <v>0</v>
      </c>
      <c r="AQ125" s="30">
        <v>0</v>
      </c>
      <c r="AR125" s="30">
        <v>0</v>
      </c>
      <c r="AS125" s="30">
        <v>752116.39232116682</v>
      </c>
      <c r="AT125" s="30">
        <v>87984.72512869435</v>
      </c>
      <c r="AU125" s="30">
        <v>171495.34702328919</v>
      </c>
      <c r="AV125" s="30">
        <v>71314.048145847119</v>
      </c>
      <c r="AW125" s="38">
        <v>1011596.4644731503</v>
      </c>
      <c r="AX125" s="30">
        <v>973962.26447315037</v>
      </c>
      <c r="AY125" s="30">
        <v>4610</v>
      </c>
      <c r="AZ125" s="30">
        <v>977320</v>
      </c>
      <c r="BA125" s="30">
        <v>3357.7355268496322</v>
      </c>
      <c r="BB125" s="30">
        <v>0</v>
      </c>
      <c r="BC125" s="30">
        <v>1014954.2</v>
      </c>
      <c r="BD125" s="30">
        <v>1014954.2</v>
      </c>
      <c r="BE125" s="30">
        <v>0</v>
      </c>
      <c r="BF125" s="30">
        <v>1014954.2</v>
      </c>
      <c r="BG125" s="30">
        <v>843458.85297671077</v>
      </c>
      <c r="BH125" s="30">
        <v>843458.85297671077</v>
      </c>
      <c r="BI125" s="30">
        <v>3978.5794951731641</v>
      </c>
      <c r="BJ125" s="30">
        <v>3942.7587396927711</v>
      </c>
      <c r="BK125" s="197">
        <v>0.00908520095834833</v>
      </c>
      <c r="BL125" s="30">
        <v>0</v>
      </c>
      <c r="BM125" s="30">
        <v>0</v>
      </c>
      <c r="BN125" s="38">
        <v>1014954.2</v>
      </c>
      <c r="BO125" s="30">
        <v>4610</v>
      </c>
      <c r="BP125" s="30" t="s">
        <v>545</v>
      </c>
      <c r="BQ125" s="30">
        <v>4787.5198113207543</v>
      </c>
      <c r="BR125" s="197">
        <v>0.014086600430146756</v>
      </c>
      <c r="BS125" s="30">
        <v>-1873.2500000000002</v>
      </c>
      <c r="BT125" s="30">
        <v>1013080.95</v>
      </c>
      <c r="BU125" s="30">
        <v>-2120</v>
      </c>
      <c r="BV125" s="38">
        <v>1010960.95</v>
      </c>
      <c r="BW125" s="218">
        <v>33536</v>
      </c>
      <c r="BX125" s="219">
        <v>977424.95</v>
      </c>
      <c r="BZ125" s="23">
        <v>8732066</v>
      </c>
      <c r="CB125" s="495">
        <f>BX125*$CB$4</f>
        <v>24435.62375</v>
      </c>
    </row>
    <row r="126" spans="1:80">
      <c r="A126" s="23">
        <v>110632</v>
      </c>
      <c r="B126" s="23">
        <v>8732293</v>
      </c>
      <c r="C126" s="23" t="s">
        <v>339</v>
      </c>
      <c r="D126" s="239">
        <v>296</v>
      </c>
      <c r="E126" s="239">
        <v>296</v>
      </c>
      <c r="F126" s="239">
        <v>0</v>
      </c>
      <c r="G126" s="30">
        <v>1050124.7741842708</v>
      </c>
      <c r="H126" s="30">
        <v>0</v>
      </c>
      <c r="I126" s="30">
        <v>0</v>
      </c>
      <c r="J126" s="30">
        <v>22937.6652972199</v>
      </c>
      <c r="K126" s="30">
        <v>0</v>
      </c>
      <c r="L126" s="30">
        <v>38385.480701470035</v>
      </c>
      <c r="M126" s="30">
        <v>0</v>
      </c>
      <c r="N126" s="30">
        <v>0</v>
      </c>
      <c r="O126" s="30">
        <v>569.63924122116532</v>
      </c>
      <c r="P126" s="30">
        <v>0</v>
      </c>
      <c r="Q126" s="30">
        <v>0</v>
      </c>
      <c r="R126" s="30">
        <v>0</v>
      </c>
      <c r="S126" s="30">
        <v>0</v>
      </c>
      <c r="T126" s="30">
        <v>0</v>
      </c>
      <c r="U126" s="30">
        <v>0</v>
      </c>
      <c r="V126" s="30">
        <v>0</v>
      </c>
      <c r="W126" s="30">
        <v>0</v>
      </c>
      <c r="X126" s="30">
        <v>0</v>
      </c>
      <c r="Y126" s="30">
        <v>0</v>
      </c>
      <c r="Z126" s="30">
        <v>5907.3898373013553</v>
      </c>
      <c r="AA126" s="30">
        <v>0</v>
      </c>
      <c r="AB126" s="30">
        <v>101957.18981246655</v>
      </c>
      <c r="AC126" s="30">
        <v>0</v>
      </c>
      <c r="AD126" s="30">
        <v>0</v>
      </c>
      <c r="AE126" s="30">
        <v>0</v>
      </c>
      <c r="AF126" s="30">
        <v>133861.1470232892</v>
      </c>
      <c r="AG126" s="30">
        <v>0</v>
      </c>
      <c r="AH126" s="30">
        <v>0</v>
      </c>
      <c r="AI126" s="30">
        <v>0</v>
      </c>
      <c r="AJ126" s="30">
        <v>46592</v>
      </c>
      <c r="AK126" s="30">
        <v>0</v>
      </c>
      <c r="AL126" s="30">
        <v>0</v>
      </c>
      <c r="AM126" s="30">
        <v>0</v>
      </c>
      <c r="AN126" s="30">
        <v>0</v>
      </c>
      <c r="AO126" s="30">
        <v>0</v>
      </c>
      <c r="AP126" s="30">
        <v>0</v>
      </c>
      <c r="AQ126" s="30">
        <v>0</v>
      </c>
      <c r="AR126" s="30">
        <v>0</v>
      </c>
      <c r="AS126" s="30">
        <v>1050124.7741842708</v>
      </c>
      <c r="AT126" s="30">
        <v>169757.364889679</v>
      </c>
      <c r="AU126" s="30">
        <v>180453.1470232892</v>
      </c>
      <c r="AV126" s="30">
        <v>115447.76589745106</v>
      </c>
      <c r="AW126" s="38">
        <v>1400335.286097239</v>
      </c>
      <c r="AX126" s="30">
        <v>1353743.286097239</v>
      </c>
      <c r="AY126" s="30">
        <v>4610</v>
      </c>
      <c r="AZ126" s="30">
        <v>1364560</v>
      </c>
      <c r="BA126" s="30">
        <v>10816.713902760996</v>
      </c>
      <c r="BB126" s="30">
        <v>0</v>
      </c>
      <c r="BC126" s="30">
        <v>1411152</v>
      </c>
      <c r="BD126" s="30">
        <v>1411152</v>
      </c>
      <c r="BE126" s="30">
        <v>0</v>
      </c>
      <c r="BF126" s="30">
        <v>1411152</v>
      </c>
      <c r="BG126" s="30">
        <v>1230698.8529767108</v>
      </c>
      <c r="BH126" s="30">
        <v>1230698.8529767108</v>
      </c>
      <c r="BI126" s="30">
        <v>4157.76639519159</v>
      </c>
      <c r="BJ126" s="30">
        <v>4181.6504965330578</v>
      </c>
      <c r="BK126" s="197">
        <v>-0.00571164456744282</v>
      </c>
      <c r="BL126" s="30">
        <v>0.010711644567442821</v>
      </c>
      <c r="BM126" s="30">
        <v>13258.536731943339</v>
      </c>
      <c r="BN126" s="38">
        <v>1424410.5367319433</v>
      </c>
      <c r="BO126" s="30">
        <v>4654.792353824133</v>
      </c>
      <c r="BP126" s="30" t="s">
        <v>545</v>
      </c>
      <c r="BQ126" s="30">
        <v>4812.197759229538</v>
      </c>
      <c r="BR126" s="197">
        <v>0.013859463574265929</v>
      </c>
      <c r="BS126" s="30">
        <v>-2645.75</v>
      </c>
      <c r="BT126" s="30">
        <v>1421764.7867319433</v>
      </c>
      <c r="BU126" s="30">
        <v>-2960</v>
      </c>
      <c r="BV126" s="38">
        <v>1418804.7867319433</v>
      </c>
      <c r="BW126" s="218">
        <v>48896</v>
      </c>
      <c r="BX126" s="219">
        <v>1369908.7867319433</v>
      </c>
      <c r="BZ126" s="23">
        <v>8732293</v>
      </c>
      <c r="CB126" s="495">
        <f>BX126*$CB$4</f>
        <v>34247.719668298581</v>
      </c>
    </row>
    <row r="127" spans="1:80">
      <c r="A127" s="23">
        <v>110733</v>
      </c>
      <c r="B127" s="23">
        <v>8733053</v>
      </c>
      <c r="C127" s="23" t="s">
        <v>340</v>
      </c>
      <c r="D127" s="239">
        <v>95</v>
      </c>
      <c r="E127" s="239">
        <v>95</v>
      </c>
      <c r="F127" s="239">
        <v>0</v>
      </c>
      <c r="G127" s="30">
        <v>337033.28901184362</v>
      </c>
      <c r="H127" s="30">
        <v>0</v>
      </c>
      <c r="I127" s="30">
        <v>0</v>
      </c>
      <c r="J127" s="30">
        <v>5856.4251822688921</v>
      </c>
      <c r="K127" s="30">
        <v>0</v>
      </c>
      <c r="L127" s="30">
        <v>9800.5482642050847</v>
      </c>
      <c r="M127" s="30">
        <v>0</v>
      </c>
      <c r="N127" s="30">
        <v>0</v>
      </c>
      <c r="O127" s="30">
        <v>0</v>
      </c>
      <c r="P127" s="30">
        <v>0</v>
      </c>
      <c r="Q127" s="30">
        <v>0</v>
      </c>
      <c r="R127" s="30">
        <v>0</v>
      </c>
      <c r="S127" s="30">
        <v>0</v>
      </c>
      <c r="T127" s="30">
        <v>0</v>
      </c>
      <c r="U127" s="30">
        <v>0</v>
      </c>
      <c r="V127" s="30">
        <v>0</v>
      </c>
      <c r="W127" s="30">
        <v>0</v>
      </c>
      <c r="X127" s="30">
        <v>0</v>
      </c>
      <c r="Y127" s="30">
        <v>0</v>
      </c>
      <c r="Z127" s="30">
        <v>2067.6028688975289</v>
      </c>
      <c r="AA127" s="30">
        <v>0</v>
      </c>
      <c r="AB127" s="30">
        <v>15768.275404657441</v>
      </c>
      <c r="AC127" s="30">
        <v>0</v>
      </c>
      <c r="AD127" s="30">
        <v>0</v>
      </c>
      <c r="AE127" s="30">
        <v>0</v>
      </c>
      <c r="AF127" s="30">
        <v>133861.1470232892</v>
      </c>
      <c r="AG127" s="30">
        <v>41609.272475168647</v>
      </c>
      <c r="AH127" s="30">
        <v>0</v>
      </c>
      <c r="AI127" s="30">
        <v>0</v>
      </c>
      <c r="AJ127" s="30">
        <v>16217.5</v>
      </c>
      <c r="AK127" s="30">
        <v>0</v>
      </c>
      <c r="AL127" s="30">
        <v>0</v>
      </c>
      <c r="AM127" s="30">
        <v>0</v>
      </c>
      <c r="AN127" s="30">
        <v>0</v>
      </c>
      <c r="AO127" s="30">
        <v>0</v>
      </c>
      <c r="AP127" s="30">
        <v>0</v>
      </c>
      <c r="AQ127" s="30">
        <v>0</v>
      </c>
      <c r="AR127" s="30">
        <v>0</v>
      </c>
      <c r="AS127" s="30">
        <v>337033.28901184362</v>
      </c>
      <c r="AT127" s="30">
        <v>33492.85172002895</v>
      </c>
      <c r="AU127" s="30">
        <v>191687.91949845786</v>
      </c>
      <c r="AV127" s="30">
        <v>28883.418617453863</v>
      </c>
      <c r="AW127" s="38">
        <v>562214.06023033045</v>
      </c>
      <c r="AX127" s="30">
        <v>545996.56023033045</v>
      </c>
      <c r="AY127" s="30">
        <v>4610</v>
      </c>
      <c r="AZ127" s="30">
        <v>437950</v>
      </c>
      <c r="BA127" s="30">
        <v>0</v>
      </c>
      <c r="BB127" s="30">
        <v>0</v>
      </c>
      <c r="BC127" s="30">
        <v>562214.06023033045</v>
      </c>
      <c r="BD127" s="30">
        <v>562214.06023033056</v>
      </c>
      <c r="BE127" s="30">
        <v>0</v>
      </c>
      <c r="BF127" s="30">
        <v>454167.5</v>
      </c>
      <c r="BG127" s="30">
        <v>262479.58050154214</v>
      </c>
      <c r="BH127" s="30">
        <v>370526.14073187258</v>
      </c>
      <c r="BI127" s="30">
        <v>3900.275165598659</v>
      </c>
      <c r="BJ127" s="30">
        <v>3865.0941402341532</v>
      </c>
      <c r="BK127" s="197">
        <v>0.0091022428142913149</v>
      </c>
      <c r="BL127" s="30">
        <v>0</v>
      </c>
      <c r="BM127" s="30">
        <v>0</v>
      </c>
      <c r="BN127" s="38">
        <v>562214.06023033045</v>
      </c>
      <c r="BO127" s="30">
        <v>5747.332212950847</v>
      </c>
      <c r="BP127" s="30" t="s">
        <v>545</v>
      </c>
      <c r="BQ127" s="30">
        <v>5918.0427392666361</v>
      </c>
      <c r="BR127" s="197">
        <v>0.0022985559075343609</v>
      </c>
      <c r="BS127" s="30">
        <v>0</v>
      </c>
      <c r="BT127" s="30">
        <v>562214.06023033045</v>
      </c>
      <c r="BU127" s="30">
        <v>0</v>
      </c>
      <c r="BV127" s="38">
        <v>562214.06023033045</v>
      </c>
      <c r="BW127" s="218">
        <v>16217.5</v>
      </c>
      <c r="BX127" s="219">
        <v>545996.56023033045</v>
      </c>
      <c r="BZ127" s="23">
        <v>8733053</v>
      </c>
      <c r="CB127" s="495">
        <f>BX127*$CB$4</f>
        <v>13649.914005758263</v>
      </c>
    </row>
    <row r="128" spans="1:80">
      <c r="A128" s="23">
        <v>110803</v>
      </c>
      <c r="B128" s="23">
        <v>8732074</v>
      </c>
      <c r="C128" s="23" t="s">
        <v>341</v>
      </c>
      <c r="D128" s="239">
        <v>400</v>
      </c>
      <c r="E128" s="239">
        <v>400</v>
      </c>
      <c r="F128" s="239">
        <v>0</v>
      </c>
      <c r="G128" s="30">
        <v>1419087.5326814468</v>
      </c>
      <c r="H128" s="30">
        <v>0</v>
      </c>
      <c r="I128" s="30">
        <v>0</v>
      </c>
      <c r="J128" s="30">
        <v>47827.472321862704</v>
      </c>
      <c r="K128" s="30">
        <v>0</v>
      </c>
      <c r="L128" s="30">
        <v>80854.523179692085</v>
      </c>
      <c r="M128" s="30">
        <v>0</v>
      </c>
      <c r="N128" s="30">
        <v>234.64446947342671</v>
      </c>
      <c r="O128" s="30">
        <v>853.70644259420737</v>
      </c>
      <c r="P128" s="30">
        <v>444.32671731692471</v>
      </c>
      <c r="Q128" s="30">
        <v>0</v>
      </c>
      <c r="R128" s="30">
        <v>0</v>
      </c>
      <c r="S128" s="30">
        <v>0</v>
      </c>
      <c r="T128" s="30">
        <v>0</v>
      </c>
      <c r="U128" s="30">
        <v>0</v>
      </c>
      <c r="V128" s="30">
        <v>0</v>
      </c>
      <c r="W128" s="30">
        <v>0</v>
      </c>
      <c r="X128" s="30">
        <v>0</v>
      </c>
      <c r="Y128" s="30">
        <v>0</v>
      </c>
      <c r="Z128" s="30">
        <v>17612.1002756386</v>
      </c>
      <c r="AA128" s="30">
        <v>0</v>
      </c>
      <c r="AB128" s="30">
        <v>106714.96572069255</v>
      </c>
      <c r="AC128" s="30">
        <v>0</v>
      </c>
      <c r="AD128" s="30">
        <v>0</v>
      </c>
      <c r="AE128" s="30">
        <v>0</v>
      </c>
      <c r="AF128" s="30">
        <v>133861.1470232892</v>
      </c>
      <c r="AG128" s="30">
        <v>0</v>
      </c>
      <c r="AH128" s="30">
        <v>0</v>
      </c>
      <c r="AI128" s="30">
        <v>0</v>
      </c>
      <c r="AJ128" s="30">
        <v>79314.5</v>
      </c>
      <c r="AK128" s="30">
        <v>0</v>
      </c>
      <c r="AL128" s="30">
        <v>0</v>
      </c>
      <c r="AM128" s="30">
        <v>0</v>
      </c>
      <c r="AN128" s="30">
        <v>0</v>
      </c>
      <c r="AO128" s="30">
        <v>0</v>
      </c>
      <c r="AP128" s="30">
        <v>0</v>
      </c>
      <c r="AQ128" s="30">
        <v>0</v>
      </c>
      <c r="AR128" s="30">
        <v>0</v>
      </c>
      <c r="AS128" s="30">
        <v>1419087.5326814468</v>
      </c>
      <c r="AT128" s="30">
        <v>254541.73912727047</v>
      </c>
      <c r="AU128" s="30">
        <v>213175.6470232892</v>
      </c>
      <c r="AV128" s="30">
        <v>147184.69430739235</v>
      </c>
      <c r="AW128" s="38">
        <v>1886804.9188320064</v>
      </c>
      <c r="AX128" s="30">
        <v>1807490.4188320064</v>
      </c>
      <c r="AY128" s="30">
        <v>4610</v>
      </c>
      <c r="AZ128" s="30">
        <v>1844000</v>
      </c>
      <c r="BA128" s="30">
        <v>36509.5811679936</v>
      </c>
      <c r="BB128" s="30">
        <v>0</v>
      </c>
      <c r="BC128" s="30">
        <v>1923314.5</v>
      </c>
      <c r="BD128" s="30">
        <v>1923314.5</v>
      </c>
      <c r="BE128" s="30">
        <v>0</v>
      </c>
      <c r="BF128" s="30">
        <v>1923314.5</v>
      </c>
      <c r="BG128" s="30">
        <v>1710138.8529767108</v>
      </c>
      <c r="BH128" s="30">
        <v>1710138.8529767108</v>
      </c>
      <c r="BI128" s="30">
        <v>4275.3471324417769</v>
      </c>
      <c r="BJ128" s="30">
        <v>4252.6454129331141</v>
      </c>
      <c r="BK128" s="197">
        <v>0.0053382582614629678</v>
      </c>
      <c r="BL128" s="30">
        <v>0</v>
      </c>
      <c r="BM128" s="30">
        <v>0</v>
      </c>
      <c r="BN128" s="38">
        <v>1923314.5</v>
      </c>
      <c r="BO128" s="30">
        <v>4610</v>
      </c>
      <c r="BP128" s="30" t="s">
        <v>545</v>
      </c>
      <c r="BQ128" s="30">
        <v>4808.28625</v>
      </c>
      <c r="BR128" s="197">
        <v>0.013543683453097755</v>
      </c>
      <c r="BS128" s="30">
        <v>-3735.7</v>
      </c>
      <c r="BT128" s="30">
        <v>1919578.8</v>
      </c>
      <c r="BU128" s="30">
        <v>-4000</v>
      </c>
      <c r="BV128" s="38">
        <v>1915578.8</v>
      </c>
      <c r="BW128" s="218">
        <v>70656</v>
      </c>
      <c r="BX128" s="219">
        <v>1844922.8</v>
      </c>
      <c r="BZ128" s="23">
        <v>8732074</v>
      </c>
      <c r="CB128" s="495">
        <f>BX128*$CB$4</f>
        <v>46123.070000000007</v>
      </c>
    </row>
    <row r="129" spans="1:80">
      <c r="A129" s="23">
        <v>140881</v>
      </c>
      <c r="B129" s="23">
        <v>8735411</v>
      </c>
      <c r="C129" s="23" t="s">
        <v>342</v>
      </c>
      <c r="D129" s="239">
        <v>1444</v>
      </c>
      <c r="E129" s="239">
        <v>0</v>
      </c>
      <c r="F129" s="239">
        <v>1444</v>
      </c>
      <c r="G129" s="30">
        <v>0</v>
      </c>
      <c r="H129" s="30">
        <v>4376632.067935992</v>
      </c>
      <c r="I129" s="30">
        <v>3208194.5176494704</v>
      </c>
      <c r="J129" s="30">
        <v>0</v>
      </c>
      <c r="K129" s="30">
        <v>149338.84214785683</v>
      </c>
      <c r="L129" s="30">
        <v>0</v>
      </c>
      <c r="M129" s="30">
        <v>397997.874631743</v>
      </c>
      <c r="N129" s="30">
        <v>0</v>
      </c>
      <c r="O129" s="30">
        <v>0</v>
      </c>
      <c r="P129" s="30">
        <v>0</v>
      </c>
      <c r="Q129" s="30">
        <v>0</v>
      </c>
      <c r="R129" s="30">
        <v>0</v>
      </c>
      <c r="S129" s="30">
        <v>0</v>
      </c>
      <c r="T129" s="30">
        <v>40664.580699036043</v>
      </c>
      <c r="U129" s="30">
        <v>22425.320238438951</v>
      </c>
      <c r="V129" s="30">
        <v>0</v>
      </c>
      <c r="W129" s="30">
        <v>0</v>
      </c>
      <c r="X129" s="30">
        <v>0</v>
      </c>
      <c r="Y129" s="30">
        <v>0</v>
      </c>
      <c r="Z129" s="30">
        <v>0</v>
      </c>
      <c r="AA129" s="30">
        <v>38231.677545138438</v>
      </c>
      <c r="AB129" s="30">
        <v>0</v>
      </c>
      <c r="AC129" s="30">
        <v>565969.2194928492</v>
      </c>
      <c r="AD129" s="30">
        <v>0</v>
      </c>
      <c r="AE129" s="30">
        <v>0</v>
      </c>
      <c r="AF129" s="30">
        <v>133861.1470232892</v>
      </c>
      <c r="AG129" s="30">
        <v>0</v>
      </c>
      <c r="AH129" s="30">
        <v>0</v>
      </c>
      <c r="AI129" s="30">
        <v>0</v>
      </c>
      <c r="AJ129" s="30">
        <v>51712</v>
      </c>
      <c r="AK129" s="30">
        <v>0</v>
      </c>
      <c r="AL129" s="30">
        <v>0</v>
      </c>
      <c r="AM129" s="30">
        <v>0</v>
      </c>
      <c r="AN129" s="30">
        <v>0</v>
      </c>
      <c r="AO129" s="30">
        <v>0</v>
      </c>
      <c r="AP129" s="30">
        <v>0</v>
      </c>
      <c r="AQ129" s="30">
        <v>0</v>
      </c>
      <c r="AR129" s="30">
        <v>0</v>
      </c>
      <c r="AS129" s="30">
        <v>7584826.5855854619</v>
      </c>
      <c r="AT129" s="30">
        <v>1214627.5147550623</v>
      </c>
      <c r="AU129" s="30">
        <v>185573.1470232892</v>
      </c>
      <c r="AV129" s="30">
        <v>811826.841287976</v>
      </c>
      <c r="AW129" s="38">
        <v>8985027.2473638132</v>
      </c>
      <c r="AX129" s="30">
        <v>8933315.2473638132</v>
      </c>
      <c r="AY129" s="30">
        <v>5995</v>
      </c>
      <c r="AZ129" s="30">
        <v>8656780</v>
      </c>
      <c r="BA129" s="30">
        <v>0</v>
      </c>
      <c r="BB129" s="30">
        <v>0</v>
      </c>
      <c r="BC129" s="30">
        <v>8985027.2473638132</v>
      </c>
      <c r="BD129" s="30">
        <v>0</v>
      </c>
      <c r="BE129" s="30">
        <v>8985027.2473638132</v>
      </c>
      <c r="BF129" s="30">
        <v>8708492</v>
      </c>
      <c r="BG129" s="30">
        <v>8522918.8529767115</v>
      </c>
      <c r="BH129" s="30">
        <v>8799454.1003405247</v>
      </c>
      <c r="BI129" s="30">
        <v>6093.8047786291718</v>
      </c>
      <c r="BJ129" s="30">
        <v>6013.5378970798238</v>
      </c>
      <c r="BK129" s="197">
        <v>0.013347696966926179</v>
      </c>
      <c r="BL129" s="30">
        <v>0</v>
      </c>
      <c r="BM129" s="30">
        <v>0</v>
      </c>
      <c r="BN129" s="38">
        <v>8985027.2473638132</v>
      </c>
      <c r="BO129" s="30">
        <v>6186.5064039915605</v>
      </c>
      <c r="BP129" s="30" t="s">
        <v>545</v>
      </c>
      <c r="BQ129" s="30">
        <v>6222.3180383405906</v>
      </c>
      <c r="BR129" s="197">
        <v>0.012677895151022911</v>
      </c>
      <c r="BS129" s="30">
        <v>0</v>
      </c>
      <c r="BT129" s="30">
        <v>8985027.2473638132</v>
      </c>
      <c r="BU129" s="30">
        <v>0</v>
      </c>
      <c r="BV129" s="38">
        <v>8985027.2473638132</v>
      </c>
      <c r="BW129" s="218">
        <v>51712</v>
      </c>
      <c r="BX129" s="219">
        <v>8933315.2473638132</v>
      </c>
      <c r="BZ129" s="23">
        <v>8735411</v>
      </c>
      <c r="CB129" s="495">
        <f>BX129*$CB$4</f>
        <v>223332.88118409534</v>
      </c>
    </row>
    <row r="130" spans="1:80">
      <c r="A130" s="23">
        <v>110637</v>
      </c>
      <c r="B130" s="23">
        <v>8732075</v>
      </c>
      <c r="C130" s="23" t="s">
        <v>343</v>
      </c>
      <c r="D130" s="239">
        <v>234</v>
      </c>
      <c r="E130" s="239">
        <v>234</v>
      </c>
      <c r="F130" s="239">
        <v>0</v>
      </c>
      <c r="G130" s="30">
        <v>830166.20661864639</v>
      </c>
      <c r="H130" s="30">
        <v>0</v>
      </c>
      <c r="I130" s="30">
        <v>0</v>
      </c>
      <c r="J130" s="30">
        <v>34650.515661757621</v>
      </c>
      <c r="K130" s="30">
        <v>0</v>
      </c>
      <c r="L130" s="30">
        <v>59620.001940581045</v>
      </c>
      <c r="M130" s="30">
        <v>0</v>
      </c>
      <c r="N130" s="30">
        <v>50556.497392744546</v>
      </c>
      <c r="O130" s="30">
        <v>1419.2869608128724</v>
      </c>
      <c r="P130" s="30">
        <v>0</v>
      </c>
      <c r="Q130" s="30">
        <v>0</v>
      </c>
      <c r="R130" s="30">
        <v>0</v>
      </c>
      <c r="S130" s="30">
        <v>0</v>
      </c>
      <c r="T130" s="30">
        <v>0</v>
      </c>
      <c r="U130" s="30">
        <v>0</v>
      </c>
      <c r="V130" s="30">
        <v>0</v>
      </c>
      <c r="W130" s="30">
        <v>0</v>
      </c>
      <c r="X130" s="30">
        <v>0</v>
      </c>
      <c r="Y130" s="30">
        <v>0</v>
      </c>
      <c r="Z130" s="30">
        <v>2709.4871507792732</v>
      </c>
      <c r="AA130" s="30">
        <v>0</v>
      </c>
      <c r="AB130" s="30">
        <v>74353.302849030675</v>
      </c>
      <c r="AC130" s="30">
        <v>0</v>
      </c>
      <c r="AD130" s="30">
        <v>0</v>
      </c>
      <c r="AE130" s="30">
        <v>0</v>
      </c>
      <c r="AF130" s="30">
        <v>133861.1470232892</v>
      </c>
      <c r="AG130" s="30">
        <v>0</v>
      </c>
      <c r="AH130" s="30">
        <v>0</v>
      </c>
      <c r="AI130" s="30">
        <v>0</v>
      </c>
      <c r="AJ130" s="30">
        <v>36198.94</v>
      </c>
      <c r="AK130" s="30">
        <v>0</v>
      </c>
      <c r="AL130" s="30">
        <v>0</v>
      </c>
      <c r="AM130" s="30">
        <v>0</v>
      </c>
      <c r="AN130" s="30">
        <v>0</v>
      </c>
      <c r="AO130" s="30">
        <v>0</v>
      </c>
      <c r="AP130" s="30">
        <v>0</v>
      </c>
      <c r="AQ130" s="30">
        <v>0</v>
      </c>
      <c r="AR130" s="30">
        <v>0</v>
      </c>
      <c r="AS130" s="30">
        <v>830166.20661864639</v>
      </c>
      <c r="AT130" s="30">
        <v>223309.09195570604</v>
      </c>
      <c r="AU130" s="30">
        <v>170060.0870232892</v>
      </c>
      <c r="AV130" s="30">
        <v>131677.84870458452</v>
      </c>
      <c r="AW130" s="38">
        <v>1223535.3855976416</v>
      </c>
      <c r="AX130" s="30">
        <v>1187336.4455976416</v>
      </c>
      <c r="AY130" s="30">
        <v>4610</v>
      </c>
      <c r="AZ130" s="30">
        <v>1078740</v>
      </c>
      <c r="BA130" s="30">
        <v>0</v>
      </c>
      <c r="BB130" s="30">
        <v>0</v>
      </c>
      <c r="BC130" s="30">
        <v>1223535.3855976416</v>
      </c>
      <c r="BD130" s="30">
        <v>1223535.3855976416</v>
      </c>
      <c r="BE130" s="30">
        <v>0</v>
      </c>
      <c r="BF130" s="30">
        <v>1114938.94</v>
      </c>
      <c r="BG130" s="30">
        <v>944878.85297671077</v>
      </c>
      <c r="BH130" s="30">
        <v>1053475.2985743524</v>
      </c>
      <c r="BI130" s="30">
        <v>4502.0311904886858</v>
      </c>
      <c r="BJ130" s="30">
        <v>4404.919559821119</v>
      </c>
      <c r="BK130" s="197">
        <v>0.022046175724378121</v>
      </c>
      <c r="BL130" s="30">
        <v>0</v>
      </c>
      <c r="BM130" s="30">
        <v>0</v>
      </c>
      <c r="BN130" s="38">
        <v>1223535.3855976416</v>
      </c>
      <c r="BO130" s="30">
        <v>5074.0873743488955</v>
      </c>
      <c r="BP130" s="30" t="s">
        <v>545</v>
      </c>
      <c r="BQ130" s="30">
        <v>5228.7836991352206</v>
      </c>
      <c r="BR130" s="197">
        <v>0.03362825648924983</v>
      </c>
      <c r="BS130" s="30">
        <v>-2248.9499999999994</v>
      </c>
      <c r="BT130" s="30">
        <v>1221286.4355976416</v>
      </c>
      <c r="BU130" s="30">
        <v>-2340</v>
      </c>
      <c r="BV130" s="38">
        <v>1218946.4355976416</v>
      </c>
      <c r="BW130" s="218">
        <v>31744</v>
      </c>
      <c r="BX130" s="219">
        <v>1187202.4355976416</v>
      </c>
      <c r="BZ130" s="23">
        <v>8732075</v>
      </c>
      <c r="CB130" s="495">
        <f>BX130*$CB$4</f>
        <v>29680.060889941044</v>
      </c>
    </row>
    <row r="131" spans="1:80">
      <c r="A131" s="23">
        <v>136992</v>
      </c>
      <c r="B131" s="23">
        <v>8732099</v>
      </c>
      <c r="C131" s="23" t="s">
        <v>344</v>
      </c>
      <c r="D131" s="239">
        <v>125</v>
      </c>
      <c r="E131" s="239">
        <v>125</v>
      </c>
      <c r="F131" s="239">
        <v>0</v>
      </c>
      <c r="G131" s="30">
        <v>443464.85396295215</v>
      </c>
      <c r="H131" s="30">
        <v>0</v>
      </c>
      <c r="I131" s="30">
        <v>0</v>
      </c>
      <c r="J131" s="30">
        <v>6256.8645109710769</v>
      </c>
      <c r="K131" s="30">
        <v>0</v>
      </c>
      <c r="L131" s="30">
        <v>11779.505125246478</v>
      </c>
      <c r="M131" s="30">
        <v>0</v>
      </c>
      <c r="N131" s="30">
        <v>7126.7617110498868</v>
      </c>
      <c r="O131" s="30">
        <v>1819.5986677088088</v>
      </c>
      <c r="P131" s="30">
        <v>4971.97324305357</v>
      </c>
      <c r="Q131" s="30">
        <v>0</v>
      </c>
      <c r="R131" s="30">
        <v>0</v>
      </c>
      <c r="S131" s="30">
        <v>0</v>
      </c>
      <c r="T131" s="30">
        <v>0</v>
      </c>
      <c r="U131" s="30">
        <v>0</v>
      </c>
      <c r="V131" s="30">
        <v>0</v>
      </c>
      <c r="W131" s="30">
        <v>0</v>
      </c>
      <c r="X131" s="30">
        <v>0</v>
      </c>
      <c r="Y131" s="30">
        <v>0</v>
      </c>
      <c r="Z131" s="30">
        <v>19675.262262770215</v>
      </c>
      <c r="AA131" s="30">
        <v>0</v>
      </c>
      <c r="AB131" s="30">
        <v>66210.743885809119</v>
      </c>
      <c r="AC131" s="30">
        <v>0</v>
      </c>
      <c r="AD131" s="30">
        <v>6798.606493065955</v>
      </c>
      <c r="AE131" s="30">
        <v>0</v>
      </c>
      <c r="AF131" s="30">
        <v>133861.1470232892</v>
      </c>
      <c r="AG131" s="30">
        <v>0</v>
      </c>
      <c r="AH131" s="30">
        <v>0</v>
      </c>
      <c r="AI131" s="30">
        <v>0</v>
      </c>
      <c r="AJ131" s="30">
        <v>0</v>
      </c>
      <c r="AK131" s="30">
        <v>0</v>
      </c>
      <c r="AL131" s="30">
        <v>0</v>
      </c>
      <c r="AM131" s="30">
        <v>0</v>
      </c>
      <c r="AN131" s="30">
        <v>0</v>
      </c>
      <c r="AO131" s="30">
        <v>0</v>
      </c>
      <c r="AP131" s="30">
        <v>0</v>
      </c>
      <c r="AQ131" s="30">
        <v>0</v>
      </c>
      <c r="AR131" s="30">
        <v>0</v>
      </c>
      <c r="AS131" s="30">
        <v>443464.85396295215</v>
      </c>
      <c r="AT131" s="30">
        <v>124639.3158996751</v>
      </c>
      <c r="AU131" s="30">
        <v>133861.1470232892</v>
      </c>
      <c r="AV131" s="30">
        <v>68645.113166372175</v>
      </c>
      <c r="AW131" s="38">
        <v>701965.31688591652</v>
      </c>
      <c r="AX131" s="30">
        <v>701965.31688591652</v>
      </c>
      <c r="AY131" s="30">
        <v>4610</v>
      </c>
      <c r="AZ131" s="30">
        <v>576250</v>
      </c>
      <c r="BA131" s="30">
        <v>0</v>
      </c>
      <c r="BB131" s="30">
        <v>0</v>
      </c>
      <c r="BC131" s="30">
        <v>701965.31688591652</v>
      </c>
      <c r="BD131" s="30">
        <v>701965.31688591652</v>
      </c>
      <c r="BE131" s="30">
        <v>0</v>
      </c>
      <c r="BF131" s="30">
        <v>576250</v>
      </c>
      <c r="BG131" s="30">
        <v>442388.85297671077</v>
      </c>
      <c r="BH131" s="30">
        <v>568104.16986262728</v>
      </c>
      <c r="BI131" s="30">
        <v>4544.8333589010181</v>
      </c>
      <c r="BJ131" s="30">
        <v>4050.317526151106</v>
      </c>
      <c r="BK131" s="197">
        <v>0.1220931024683972</v>
      </c>
      <c r="BL131" s="30">
        <v>0</v>
      </c>
      <c r="BM131" s="30">
        <v>0</v>
      </c>
      <c r="BN131" s="38">
        <v>701965.31688591652</v>
      </c>
      <c r="BO131" s="30">
        <v>5615.7225350873323</v>
      </c>
      <c r="BP131" s="30" t="s">
        <v>545</v>
      </c>
      <c r="BQ131" s="30">
        <v>5615.7225350873323</v>
      </c>
      <c r="BR131" s="197">
        <v>-0.028011072168056428</v>
      </c>
      <c r="BS131" s="30">
        <v>0</v>
      </c>
      <c r="BT131" s="30">
        <v>701965.31688591652</v>
      </c>
      <c r="BU131" s="30">
        <v>0</v>
      </c>
      <c r="BV131" s="38">
        <v>701965.31688591652</v>
      </c>
      <c r="BW131" s="218">
        <v>0</v>
      </c>
      <c r="BX131" s="219">
        <v>701965.31688591652</v>
      </c>
      <c r="BZ131" s="23">
        <v>8732099</v>
      </c>
      <c r="CB131" s="495">
        <f>BX131*$CB$4</f>
        <v>17549.132922147914</v>
      </c>
    </row>
    <row r="132" spans="1:80">
      <c r="A132" s="23">
        <v>110638</v>
      </c>
      <c r="B132" s="23">
        <v>8732121</v>
      </c>
      <c r="C132" s="23" t="s">
        <v>345</v>
      </c>
      <c r="D132" s="239">
        <v>400</v>
      </c>
      <c r="E132" s="239">
        <v>400</v>
      </c>
      <c r="F132" s="239">
        <v>0</v>
      </c>
      <c r="G132" s="30">
        <v>1419087.5326814468</v>
      </c>
      <c r="H132" s="30">
        <v>0</v>
      </c>
      <c r="I132" s="30">
        <v>0</v>
      </c>
      <c r="J132" s="30">
        <v>29770.161343200256</v>
      </c>
      <c r="K132" s="30">
        <v>0</v>
      </c>
      <c r="L132" s="30">
        <v>49819.453676375932</v>
      </c>
      <c r="M132" s="30">
        <v>0</v>
      </c>
      <c r="N132" s="30">
        <v>18724.62866397946</v>
      </c>
      <c r="O132" s="30">
        <v>6812.5774119017769</v>
      </c>
      <c r="P132" s="30">
        <v>0</v>
      </c>
      <c r="Q132" s="30">
        <v>0</v>
      </c>
      <c r="R132" s="30">
        <v>0</v>
      </c>
      <c r="S132" s="30">
        <v>0</v>
      </c>
      <c r="T132" s="30">
        <v>0</v>
      </c>
      <c r="U132" s="30">
        <v>0</v>
      </c>
      <c r="V132" s="30">
        <v>0</v>
      </c>
      <c r="W132" s="30">
        <v>0</v>
      </c>
      <c r="X132" s="30">
        <v>0</v>
      </c>
      <c r="Y132" s="30">
        <v>0</v>
      </c>
      <c r="Z132" s="30">
        <v>51247.194730936229</v>
      </c>
      <c r="AA132" s="30">
        <v>0</v>
      </c>
      <c r="AB132" s="30">
        <v>148118.47793364213</v>
      </c>
      <c r="AC132" s="30">
        <v>0</v>
      </c>
      <c r="AD132" s="30">
        <v>0</v>
      </c>
      <c r="AE132" s="30">
        <v>0</v>
      </c>
      <c r="AF132" s="30">
        <v>133861.1470232892</v>
      </c>
      <c r="AG132" s="30">
        <v>0</v>
      </c>
      <c r="AH132" s="30">
        <v>0</v>
      </c>
      <c r="AI132" s="30">
        <v>0</v>
      </c>
      <c r="AJ132" s="30">
        <v>67328</v>
      </c>
      <c r="AK132" s="30">
        <v>0</v>
      </c>
      <c r="AL132" s="30">
        <v>0</v>
      </c>
      <c r="AM132" s="30">
        <v>0</v>
      </c>
      <c r="AN132" s="30">
        <v>0</v>
      </c>
      <c r="AO132" s="30">
        <v>0</v>
      </c>
      <c r="AP132" s="30">
        <v>0</v>
      </c>
      <c r="AQ132" s="30">
        <v>0</v>
      </c>
      <c r="AR132" s="30">
        <v>0</v>
      </c>
      <c r="AS132" s="30">
        <v>1419087.5326814468</v>
      </c>
      <c r="AT132" s="30">
        <v>304492.49376003578</v>
      </c>
      <c r="AU132" s="30">
        <v>201189.1470232892</v>
      </c>
      <c r="AV132" s="30">
        <v>178910.43308989433</v>
      </c>
      <c r="AW132" s="38">
        <v>1924769.1734647718</v>
      </c>
      <c r="AX132" s="30">
        <v>1857441.1734647718</v>
      </c>
      <c r="AY132" s="30">
        <v>4610</v>
      </c>
      <c r="AZ132" s="30">
        <v>1844000</v>
      </c>
      <c r="BA132" s="30">
        <v>0</v>
      </c>
      <c r="BB132" s="30">
        <v>0</v>
      </c>
      <c r="BC132" s="30">
        <v>1924769.1734647718</v>
      </c>
      <c r="BD132" s="30">
        <v>1924769.1734647721</v>
      </c>
      <c r="BE132" s="30">
        <v>0</v>
      </c>
      <c r="BF132" s="30">
        <v>1911328</v>
      </c>
      <c r="BG132" s="30">
        <v>1710138.8529767108</v>
      </c>
      <c r="BH132" s="30">
        <v>1723580.0264414826</v>
      </c>
      <c r="BI132" s="30">
        <v>4308.9500661037064</v>
      </c>
      <c r="BJ132" s="30">
        <v>4225.8932505543053</v>
      </c>
      <c r="BK132" s="197">
        <v>0.019654262572417477</v>
      </c>
      <c r="BL132" s="30">
        <v>0</v>
      </c>
      <c r="BM132" s="30">
        <v>0</v>
      </c>
      <c r="BN132" s="38">
        <v>1924769.1734647718</v>
      </c>
      <c r="BO132" s="30">
        <v>4643.6029336619295</v>
      </c>
      <c r="BP132" s="30" t="s">
        <v>545</v>
      </c>
      <c r="BQ132" s="30">
        <v>4811.9229336619292</v>
      </c>
      <c r="BR132" s="197">
        <v>0.032105733130358471</v>
      </c>
      <c r="BS132" s="30">
        <v>-3563.6499999999996</v>
      </c>
      <c r="BT132" s="30">
        <v>1921205.5234647719</v>
      </c>
      <c r="BU132" s="30">
        <v>-4000</v>
      </c>
      <c r="BV132" s="38">
        <v>1917205.5234647719</v>
      </c>
      <c r="BW132" s="218">
        <v>56320</v>
      </c>
      <c r="BX132" s="219">
        <v>1860885.5234647719</v>
      </c>
      <c r="BZ132" s="23">
        <v>8732121</v>
      </c>
      <c r="CB132" s="495">
        <f>BX132*$CB$4</f>
        <v>46522.1380866193</v>
      </c>
    </row>
    <row r="133" spans="1:80">
      <c r="A133" s="23">
        <v>149098</v>
      </c>
      <c r="B133" s="23">
        <v>8732025</v>
      </c>
      <c r="C133" s="23" t="s">
        <v>346</v>
      </c>
      <c r="D133" s="239">
        <v>211</v>
      </c>
      <c r="E133" s="239">
        <v>211</v>
      </c>
      <c r="F133" s="239">
        <v>0</v>
      </c>
      <c r="G133" s="30">
        <v>748568.67348946317</v>
      </c>
      <c r="H133" s="30">
        <v>0</v>
      </c>
      <c r="I133" s="30">
        <v>0</v>
      </c>
      <c r="J133" s="30">
        <v>16105.169251239497</v>
      </c>
      <c r="K133" s="30">
        <v>0</v>
      </c>
      <c r="L133" s="30">
        <v>28584.93243726491</v>
      </c>
      <c r="M133" s="30">
        <v>0</v>
      </c>
      <c r="N133" s="30">
        <v>0</v>
      </c>
      <c r="O133" s="30">
        <v>0</v>
      </c>
      <c r="P133" s="30">
        <v>0</v>
      </c>
      <c r="Q133" s="30">
        <v>0</v>
      </c>
      <c r="R133" s="30">
        <v>0</v>
      </c>
      <c r="S133" s="30">
        <v>0</v>
      </c>
      <c r="T133" s="30">
        <v>0</v>
      </c>
      <c r="U133" s="30">
        <v>0</v>
      </c>
      <c r="V133" s="30">
        <v>0</v>
      </c>
      <c r="W133" s="30">
        <v>0</v>
      </c>
      <c r="X133" s="30">
        <v>0</v>
      </c>
      <c r="Y133" s="30">
        <v>0</v>
      </c>
      <c r="Z133" s="30">
        <v>5016.97199931637</v>
      </c>
      <c r="AA133" s="30">
        <v>0</v>
      </c>
      <c r="AB133" s="30">
        <v>62697.17482349198</v>
      </c>
      <c r="AC133" s="30">
        <v>0</v>
      </c>
      <c r="AD133" s="30">
        <v>0</v>
      </c>
      <c r="AE133" s="30">
        <v>0</v>
      </c>
      <c r="AF133" s="30">
        <v>133861.1470232892</v>
      </c>
      <c r="AG133" s="30">
        <v>0</v>
      </c>
      <c r="AH133" s="30">
        <v>0</v>
      </c>
      <c r="AI133" s="30">
        <v>0</v>
      </c>
      <c r="AJ133" s="30">
        <v>4377.6</v>
      </c>
      <c r="AK133" s="30">
        <v>0</v>
      </c>
      <c r="AL133" s="30">
        <v>0</v>
      </c>
      <c r="AM133" s="30">
        <v>0</v>
      </c>
      <c r="AN133" s="30">
        <v>0</v>
      </c>
      <c r="AO133" s="30">
        <v>0</v>
      </c>
      <c r="AP133" s="30">
        <v>0</v>
      </c>
      <c r="AQ133" s="30">
        <v>0</v>
      </c>
      <c r="AR133" s="30">
        <v>0</v>
      </c>
      <c r="AS133" s="30">
        <v>748568.67348946317</v>
      </c>
      <c r="AT133" s="30">
        <v>112404.24851131276</v>
      </c>
      <c r="AU133" s="30">
        <v>138238.74702328921</v>
      </c>
      <c r="AV133" s="30">
        <v>77596.859248789624</v>
      </c>
      <c r="AW133" s="38">
        <v>999211.66902406514</v>
      </c>
      <c r="AX133" s="30">
        <v>994834.06902406516</v>
      </c>
      <c r="AY133" s="30">
        <v>4610</v>
      </c>
      <c r="AZ133" s="30">
        <v>972710</v>
      </c>
      <c r="BA133" s="30">
        <v>0</v>
      </c>
      <c r="BB133" s="30">
        <v>0</v>
      </c>
      <c r="BC133" s="30">
        <v>999211.66902406514</v>
      </c>
      <c r="BD133" s="30">
        <v>999211.66902406514</v>
      </c>
      <c r="BE133" s="30">
        <v>0</v>
      </c>
      <c r="BF133" s="30">
        <v>977087.6</v>
      </c>
      <c r="BG133" s="30">
        <v>838848.85297671077</v>
      </c>
      <c r="BH133" s="30">
        <v>860972.92200077593</v>
      </c>
      <c r="BI133" s="30">
        <v>4080.44038862927</v>
      </c>
      <c r="BJ133" s="30">
        <v>3968.1331579090138</v>
      </c>
      <c r="BK133" s="197">
        <v>0.02830228378208853</v>
      </c>
      <c r="BL133" s="30">
        <v>0</v>
      </c>
      <c r="BM133" s="30">
        <v>0</v>
      </c>
      <c r="BN133" s="38">
        <v>999211.66902406514</v>
      </c>
      <c r="BO133" s="30">
        <v>4714.8534076969909</v>
      </c>
      <c r="BP133" s="30" t="s">
        <v>545</v>
      </c>
      <c r="BQ133" s="30">
        <v>4735.6003271282707</v>
      </c>
      <c r="BR133" s="197">
        <v>0.024280699295790242</v>
      </c>
      <c r="BS133" s="30">
        <v>0</v>
      </c>
      <c r="BT133" s="30">
        <v>999211.66902406514</v>
      </c>
      <c r="BU133" s="30">
        <v>0</v>
      </c>
      <c r="BV133" s="38">
        <v>999211.66902406514</v>
      </c>
      <c r="BW133" s="218">
        <v>4377.6</v>
      </c>
      <c r="BX133" s="219">
        <v>994834.06902406516</v>
      </c>
      <c r="BZ133" s="23">
        <v>8732025</v>
      </c>
      <c r="CB133" s="495">
        <f>BX133*$CB$4</f>
        <v>24870.851725601631</v>
      </c>
    </row>
    <row r="134" spans="1:80">
      <c r="A134" s="23">
        <v>110666</v>
      </c>
      <c r="B134" s="23">
        <v>8732028</v>
      </c>
      <c r="C134" s="23" t="s">
        <v>347</v>
      </c>
      <c r="D134" s="239">
        <v>403</v>
      </c>
      <c r="E134" s="239">
        <v>403</v>
      </c>
      <c r="F134" s="239">
        <v>0</v>
      </c>
      <c r="G134" s="30">
        <v>1429730.6891765576</v>
      </c>
      <c r="H134" s="30">
        <v>0</v>
      </c>
      <c r="I134" s="30">
        <v>0</v>
      </c>
      <c r="J134" s="30">
        <v>41483.011707738144</v>
      </c>
      <c r="K134" s="30">
        <v>0</v>
      </c>
      <c r="L134" s="30">
        <v>71053.974915486935</v>
      </c>
      <c r="M134" s="30">
        <v>0</v>
      </c>
      <c r="N134" s="30">
        <v>0</v>
      </c>
      <c r="O134" s="30">
        <v>0</v>
      </c>
      <c r="P134" s="30">
        <v>0</v>
      </c>
      <c r="Q134" s="30">
        <v>0</v>
      </c>
      <c r="R134" s="30">
        <v>0</v>
      </c>
      <c r="S134" s="30">
        <v>0</v>
      </c>
      <c r="T134" s="30">
        <v>0</v>
      </c>
      <c r="U134" s="30">
        <v>0</v>
      </c>
      <c r="V134" s="30">
        <v>0</v>
      </c>
      <c r="W134" s="30">
        <v>0</v>
      </c>
      <c r="X134" s="30">
        <v>0</v>
      </c>
      <c r="Y134" s="30">
        <v>0</v>
      </c>
      <c r="Z134" s="30">
        <v>12800.902882773285</v>
      </c>
      <c r="AA134" s="30">
        <v>0</v>
      </c>
      <c r="AB134" s="30">
        <v>175820.40241502767</v>
      </c>
      <c r="AC134" s="30">
        <v>0</v>
      </c>
      <c r="AD134" s="30">
        <v>1740.1949113027758</v>
      </c>
      <c r="AE134" s="30">
        <v>0</v>
      </c>
      <c r="AF134" s="30">
        <v>133861.1470232892</v>
      </c>
      <c r="AG134" s="30">
        <v>0</v>
      </c>
      <c r="AH134" s="30">
        <v>0</v>
      </c>
      <c r="AI134" s="30">
        <v>0</v>
      </c>
      <c r="AJ134" s="30">
        <v>81966.55</v>
      </c>
      <c r="AK134" s="30">
        <v>0</v>
      </c>
      <c r="AL134" s="30">
        <v>0</v>
      </c>
      <c r="AM134" s="30">
        <v>0</v>
      </c>
      <c r="AN134" s="30">
        <v>0</v>
      </c>
      <c r="AO134" s="30">
        <v>0</v>
      </c>
      <c r="AP134" s="30">
        <v>0</v>
      </c>
      <c r="AQ134" s="30">
        <v>0</v>
      </c>
      <c r="AR134" s="30">
        <v>0</v>
      </c>
      <c r="AS134" s="30">
        <v>1429730.6891765576</v>
      </c>
      <c r="AT134" s="30">
        <v>302898.48683232878</v>
      </c>
      <c r="AU134" s="30">
        <v>215827.69702328922</v>
      </c>
      <c r="AV134" s="30">
        <v>176156.72109967843</v>
      </c>
      <c r="AW134" s="38">
        <v>1948456.8730321757</v>
      </c>
      <c r="AX134" s="30">
        <v>1866490.3230321757</v>
      </c>
      <c r="AY134" s="30">
        <v>4610</v>
      </c>
      <c r="AZ134" s="30">
        <v>1857830</v>
      </c>
      <c r="BA134" s="30">
        <v>0</v>
      </c>
      <c r="BB134" s="30">
        <v>0</v>
      </c>
      <c r="BC134" s="30">
        <v>1948456.8730321757</v>
      </c>
      <c r="BD134" s="30">
        <v>1948456.8730321755</v>
      </c>
      <c r="BE134" s="30">
        <v>0</v>
      </c>
      <c r="BF134" s="30">
        <v>1939796.55</v>
      </c>
      <c r="BG134" s="30">
        <v>1723968.8529767108</v>
      </c>
      <c r="BH134" s="30">
        <v>1732629.1760088864</v>
      </c>
      <c r="BI134" s="30">
        <v>4299.3279801709341</v>
      </c>
      <c r="BJ134" s="30">
        <v>4223.4344954188709</v>
      </c>
      <c r="BK134" s="197">
        <v>0.017969613316930633</v>
      </c>
      <c r="BL134" s="30">
        <v>0</v>
      </c>
      <c r="BM134" s="30">
        <v>0</v>
      </c>
      <c r="BN134" s="38">
        <v>1948456.8730321757</v>
      </c>
      <c r="BO134" s="30">
        <v>4631.4896353155727</v>
      </c>
      <c r="BP134" s="30" t="s">
        <v>545</v>
      </c>
      <c r="BQ134" s="30">
        <v>4834.880578243612</v>
      </c>
      <c r="BR134" s="197">
        <v>0.032659443826154266</v>
      </c>
      <c r="BS134" s="30">
        <v>-3699.8500000000008</v>
      </c>
      <c r="BT134" s="30">
        <v>1944757.0230321756</v>
      </c>
      <c r="BU134" s="30">
        <v>-4030</v>
      </c>
      <c r="BV134" s="38">
        <v>1940727.0230321756</v>
      </c>
      <c r="BW134" s="218">
        <v>67072</v>
      </c>
      <c r="BX134" s="219">
        <v>1873655.0230321756</v>
      </c>
      <c r="BZ134" s="23">
        <v>8732028</v>
      </c>
      <c r="CB134" s="495">
        <f>BX134*$CB$4</f>
        <v>46841.375575804392</v>
      </c>
    </row>
    <row r="135" spans="1:80">
      <c r="A135" s="23">
        <v>140622</v>
      </c>
      <c r="B135" s="23">
        <v>8734040</v>
      </c>
      <c r="C135" s="23" t="s">
        <v>348</v>
      </c>
      <c r="D135" s="239">
        <v>639</v>
      </c>
      <c r="E135" s="239">
        <v>0</v>
      </c>
      <c r="F135" s="239">
        <v>639</v>
      </c>
      <c r="G135" s="30">
        <v>0</v>
      </c>
      <c r="H135" s="30">
        <v>1950727.4359943278</v>
      </c>
      <c r="I135" s="30">
        <v>1403937.4954212971</v>
      </c>
      <c r="J135" s="30">
        <v>0</v>
      </c>
      <c r="K135" s="30">
        <v>69789.066755371008</v>
      </c>
      <c r="L135" s="30">
        <v>0</v>
      </c>
      <c r="M135" s="30">
        <v>175692.75546806748</v>
      </c>
      <c r="N135" s="30">
        <v>0</v>
      </c>
      <c r="O135" s="30">
        <v>0</v>
      </c>
      <c r="P135" s="30">
        <v>0</v>
      </c>
      <c r="Q135" s="30">
        <v>0</v>
      </c>
      <c r="R135" s="30">
        <v>0</v>
      </c>
      <c r="S135" s="30">
        <v>0</v>
      </c>
      <c r="T135" s="30">
        <v>3386.3683026724989</v>
      </c>
      <c r="U135" s="30">
        <v>1792.7832190619083</v>
      </c>
      <c r="V135" s="30">
        <v>0</v>
      </c>
      <c r="W135" s="30">
        <v>687.233567307066</v>
      </c>
      <c r="X135" s="30">
        <v>0</v>
      </c>
      <c r="Y135" s="30">
        <v>0</v>
      </c>
      <c r="Z135" s="30">
        <v>0</v>
      </c>
      <c r="AA135" s="30">
        <v>30135.742538663788</v>
      </c>
      <c r="AB135" s="30">
        <v>0</v>
      </c>
      <c r="AC135" s="30">
        <v>282810.49213114061</v>
      </c>
      <c r="AD135" s="30">
        <v>0</v>
      </c>
      <c r="AE135" s="30">
        <v>5121.0318751544883</v>
      </c>
      <c r="AF135" s="30">
        <v>133861.1470232892</v>
      </c>
      <c r="AG135" s="30">
        <v>0</v>
      </c>
      <c r="AH135" s="30">
        <v>0</v>
      </c>
      <c r="AI135" s="30">
        <v>0</v>
      </c>
      <c r="AJ135" s="30">
        <v>20992</v>
      </c>
      <c r="AK135" s="30">
        <v>0</v>
      </c>
      <c r="AL135" s="30">
        <v>0</v>
      </c>
      <c r="AM135" s="30">
        <v>0</v>
      </c>
      <c r="AN135" s="30">
        <v>0</v>
      </c>
      <c r="AO135" s="30">
        <v>0</v>
      </c>
      <c r="AP135" s="30">
        <v>0</v>
      </c>
      <c r="AQ135" s="30">
        <v>0</v>
      </c>
      <c r="AR135" s="30">
        <v>0</v>
      </c>
      <c r="AS135" s="30">
        <v>3354664.9314156249</v>
      </c>
      <c r="AT135" s="30">
        <v>569415.47385743877</v>
      </c>
      <c r="AU135" s="30">
        <v>154853.1470232892</v>
      </c>
      <c r="AV135" s="30">
        <v>357492.58838307572</v>
      </c>
      <c r="AW135" s="38">
        <v>4078933.5522963526</v>
      </c>
      <c r="AX135" s="30">
        <v>4057941.5522963526</v>
      </c>
      <c r="AY135" s="30">
        <v>5995</v>
      </c>
      <c r="AZ135" s="30">
        <v>3830805</v>
      </c>
      <c r="BA135" s="30">
        <v>0</v>
      </c>
      <c r="BB135" s="30">
        <v>0</v>
      </c>
      <c r="BC135" s="30">
        <v>4078933.5522963526</v>
      </c>
      <c r="BD135" s="30">
        <v>0</v>
      </c>
      <c r="BE135" s="30">
        <v>4078933.552296353</v>
      </c>
      <c r="BF135" s="30">
        <v>3851797</v>
      </c>
      <c r="BG135" s="30">
        <v>3696943.852976711</v>
      </c>
      <c r="BH135" s="30">
        <v>3924080.4052730636</v>
      </c>
      <c r="BI135" s="30">
        <v>6140.970900270835</v>
      </c>
      <c r="BJ135" s="30">
        <v>6066.8822324987414</v>
      </c>
      <c r="BK135" s="197">
        <v>0.012211983838291697</v>
      </c>
      <c r="BL135" s="30">
        <v>0</v>
      </c>
      <c r="BM135" s="30">
        <v>0</v>
      </c>
      <c r="BN135" s="38">
        <v>4078933.5522963526</v>
      </c>
      <c r="BO135" s="30">
        <v>6350.4562633745736</v>
      </c>
      <c r="BP135" s="30" t="s">
        <v>545</v>
      </c>
      <c r="BQ135" s="30">
        <v>6383.3075935780162</v>
      </c>
      <c r="BR135" s="197">
        <v>0.01113048987957943</v>
      </c>
      <c r="BS135" s="30">
        <v>0</v>
      </c>
      <c r="BT135" s="30">
        <v>4078933.5522963526</v>
      </c>
      <c r="BU135" s="30">
        <v>0</v>
      </c>
      <c r="BV135" s="38">
        <v>4078933.5522963526</v>
      </c>
      <c r="BW135" s="218">
        <v>20992</v>
      </c>
      <c r="BX135" s="219">
        <v>4057941.5522963526</v>
      </c>
      <c r="BZ135" s="23">
        <v>8734040</v>
      </c>
      <c r="CB135" s="495">
        <f>BX135*$CB$4</f>
        <v>101448.53880740883</v>
      </c>
    </row>
    <row r="136" spans="1:80">
      <c r="A136" s="23">
        <v>110614</v>
      </c>
      <c r="B136" s="23">
        <v>8732029</v>
      </c>
      <c r="C136" s="23" t="s">
        <v>349</v>
      </c>
      <c r="D136" s="239">
        <v>210</v>
      </c>
      <c r="E136" s="239">
        <v>210</v>
      </c>
      <c r="F136" s="239">
        <v>0</v>
      </c>
      <c r="G136" s="30">
        <v>745020.95465775963</v>
      </c>
      <c r="H136" s="30">
        <v>0</v>
      </c>
      <c r="I136" s="30">
        <v>0</v>
      </c>
      <c r="J136" s="30">
        <v>17081.240114951</v>
      </c>
      <c r="K136" s="30">
        <v>0</v>
      </c>
      <c r="L136" s="30">
        <v>29401.644792615236</v>
      </c>
      <c r="M136" s="30">
        <v>0</v>
      </c>
      <c r="N136" s="30">
        <v>0</v>
      </c>
      <c r="O136" s="30">
        <v>0</v>
      </c>
      <c r="P136" s="30">
        <v>0</v>
      </c>
      <c r="Q136" s="30">
        <v>0</v>
      </c>
      <c r="R136" s="30">
        <v>0</v>
      </c>
      <c r="S136" s="30">
        <v>677.2736605344985</v>
      </c>
      <c r="T136" s="30">
        <v>0</v>
      </c>
      <c r="U136" s="30">
        <v>0</v>
      </c>
      <c r="V136" s="30">
        <v>0</v>
      </c>
      <c r="W136" s="30">
        <v>0</v>
      </c>
      <c r="X136" s="30">
        <v>0</v>
      </c>
      <c r="Y136" s="30">
        <v>0</v>
      </c>
      <c r="Z136" s="30">
        <v>2127.6421536568023</v>
      </c>
      <c r="AA136" s="30">
        <v>0</v>
      </c>
      <c r="AB136" s="30">
        <v>76785.028912643567</v>
      </c>
      <c r="AC136" s="30">
        <v>0</v>
      </c>
      <c r="AD136" s="30">
        <v>0</v>
      </c>
      <c r="AE136" s="30">
        <v>0</v>
      </c>
      <c r="AF136" s="30">
        <v>133861.1470232892</v>
      </c>
      <c r="AG136" s="30">
        <v>0</v>
      </c>
      <c r="AH136" s="30">
        <v>0</v>
      </c>
      <c r="AI136" s="30">
        <v>0</v>
      </c>
      <c r="AJ136" s="30">
        <v>36911.59</v>
      </c>
      <c r="AK136" s="30">
        <v>0</v>
      </c>
      <c r="AL136" s="30">
        <v>0</v>
      </c>
      <c r="AM136" s="30">
        <v>0</v>
      </c>
      <c r="AN136" s="30">
        <v>0</v>
      </c>
      <c r="AO136" s="30">
        <v>0</v>
      </c>
      <c r="AP136" s="30">
        <v>0</v>
      </c>
      <c r="AQ136" s="30">
        <v>0</v>
      </c>
      <c r="AR136" s="30">
        <v>0</v>
      </c>
      <c r="AS136" s="30">
        <v>745020.95465775963</v>
      </c>
      <c r="AT136" s="30">
        <v>126072.8296344011</v>
      </c>
      <c r="AU136" s="30">
        <v>170772.7370232892</v>
      </c>
      <c r="AV136" s="30">
        <v>84410.764026312681</v>
      </c>
      <c r="AW136" s="38">
        <v>1041866.52131545</v>
      </c>
      <c r="AX136" s="30">
        <v>1004954.93131545</v>
      </c>
      <c r="AY136" s="30">
        <v>4610</v>
      </c>
      <c r="AZ136" s="30">
        <v>968100</v>
      </c>
      <c r="BA136" s="30">
        <v>0</v>
      </c>
      <c r="BB136" s="30">
        <v>0</v>
      </c>
      <c r="BC136" s="30">
        <v>1041866.52131545</v>
      </c>
      <c r="BD136" s="30">
        <v>1041866.52131545</v>
      </c>
      <c r="BE136" s="30">
        <v>0</v>
      </c>
      <c r="BF136" s="30">
        <v>1005011.59</v>
      </c>
      <c r="BG136" s="30">
        <v>834238.85297671077</v>
      </c>
      <c r="BH136" s="30">
        <v>871093.78429216077</v>
      </c>
      <c r="BI136" s="30">
        <v>4148.06563948648</v>
      </c>
      <c r="BJ136" s="30">
        <v>4100.06173046947</v>
      </c>
      <c r="BK136" s="197">
        <v>0.011708094212404384</v>
      </c>
      <c r="BL136" s="30">
        <v>0</v>
      </c>
      <c r="BM136" s="30">
        <v>0</v>
      </c>
      <c r="BN136" s="38">
        <v>1041866.52131545</v>
      </c>
      <c r="BO136" s="30">
        <v>4785.499672930714</v>
      </c>
      <c r="BP136" s="30" t="s">
        <v>545</v>
      </c>
      <c r="BQ136" s="30">
        <v>4961.26914912119</v>
      </c>
      <c r="BR136" s="197">
        <v>0.037523663152038145</v>
      </c>
      <c r="BS136" s="30">
        <v>-1884.75</v>
      </c>
      <c r="BT136" s="30">
        <v>1039981.77131545</v>
      </c>
      <c r="BU136" s="30">
        <v>-2100</v>
      </c>
      <c r="BV136" s="38">
        <v>1037881.77131545</v>
      </c>
      <c r="BW136" s="218">
        <v>32512</v>
      </c>
      <c r="BX136" s="219">
        <v>1005369.77131545</v>
      </c>
      <c r="BZ136" s="23">
        <v>8732029</v>
      </c>
      <c r="CB136" s="495">
        <f>BX136*$CB$4</f>
        <v>25134.244282886251</v>
      </c>
    </row>
    <row r="137" spans="1:80">
      <c r="A137" s="23">
        <v>137527</v>
      </c>
      <c r="B137" s="23">
        <v>8732030</v>
      </c>
      <c r="C137" s="23" t="s">
        <v>350</v>
      </c>
      <c r="D137" s="239">
        <v>100</v>
      </c>
      <c r="E137" s="239">
        <v>100</v>
      </c>
      <c r="F137" s="239">
        <v>0</v>
      </c>
      <c r="G137" s="30">
        <v>354771.88317036169</v>
      </c>
      <c r="H137" s="30">
        <v>0</v>
      </c>
      <c r="I137" s="30">
        <v>0</v>
      </c>
      <c r="J137" s="30">
        <v>9760.708637114838</v>
      </c>
      <c r="K137" s="30">
        <v>0</v>
      </c>
      <c r="L137" s="30">
        <v>16334.247107008503</v>
      </c>
      <c r="M137" s="30">
        <v>0</v>
      </c>
      <c r="N137" s="30">
        <v>468.11571659948652</v>
      </c>
      <c r="O137" s="30">
        <v>0</v>
      </c>
      <c r="P137" s="30">
        <v>0</v>
      </c>
      <c r="Q137" s="30">
        <v>0</v>
      </c>
      <c r="R137" s="30">
        <v>0</v>
      </c>
      <c r="S137" s="30">
        <v>0</v>
      </c>
      <c r="T137" s="30">
        <v>0</v>
      </c>
      <c r="U137" s="30">
        <v>0</v>
      </c>
      <c r="V137" s="30">
        <v>0</v>
      </c>
      <c r="W137" s="30">
        <v>0</v>
      </c>
      <c r="X137" s="30">
        <v>0</v>
      </c>
      <c r="Y137" s="30">
        <v>0</v>
      </c>
      <c r="Z137" s="30">
        <v>1335.5329535940971</v>
      </c>
      <c r="AA137" s="30">
        <v>0</v>
      </c>
      <c r="AB137" s="30">
        <v>31165.243168576202</v>
      </c>
      <c r="AC137" s="30">
        <v>0</v>
      </c>
      <c r="AD137" s="30">
        <v>956.15105016635221</v>
      </c>
      <c r="AE137" s="30">
        <v>0</v>
      </c>
      <c r="AF137" s="30">
        <v>133861.1470232892</v>
      </c>
      <c r="AG137" s="30">
        <v>37812.806008456173</v>
      </c>
      <c r="AH137" s="30">
        <v>0</v>
      </c>
      <c r="AI137" s="30">
        <v>0</v>
      </c>
      <c r="AJ137" s="30">
        <v>3788.8</v>
      </c>
      <c r="AK137" s="30">
        <v>0</v>
      </c>
      <c r="AL137" s="30">
        <v>0</v>
      </c>
      <c r="AM137" s="30">
        <v>0</v>
      </c>
      <c r="AN137" s="30">
        <v>0</v>
      </c>
      <c r="AO137" s="30">
        <v>0</v>
      </c>
      <c r="AP137" s="30">
        <v>0</v>
      </c>
      <c r="AQ137" s="30">
        <v>0</v>
      </c>
      <c r="AR137" s="30">
        <v>0</v>
      </c>
      <c r="AS137" s="30">
        <v>354771.88317036169</v>
      </c>
      <c r="AT137" s="30">
        <v>60019.998633059477</v>
      </c>
      <c r="AU137" s="30">
        <v>175462.75303174538</v>
      </c>
      <c r="AV137" s="30">
        <v>38271.254777942937</v>
      </c>
      <c r="AW137" s="38">
        <v>590254.63483516662</v>
      </c>
      <c r="AX137" s="30">
        <v>586465.83483516658</v>
      </c>
      <c r="AY137" s="30">
        <v>4610</v>
      </c>
      <c r="AZ137" s="30">
        <v>461000</v>
      </c>
      <c r="BA137" s="30">
        <v>0</v>
      </c>
      <c r="BB137" s="30">
        <v>0</v>
      </c>
      <c r="BC137" s="30">
        <v>590254.63483516662</v>
      </c>
      <c r="BD137" s="30">
        <v>590254.63483516662</v>
      </c>
      <c r="BE137" s="30">
        <v>0</v>
      </c>
      <c r="BF137" s="30">
        <v>464788.8</v>
      </c>
      <c r="BG137" s="30">
        <v>289326.04696825461</v>
      </c>
      <c r="BH137" s="30">
        <v>414791.88180342125</v>
      </c>
      <c r="BI137" s="30">
        <v>4147.9188180342126</v>
      </c>
      <c r="BJ137" s="30">
        <v>4176.8651337048368</v>
      </c>
      <c r="BK137" s="197">
        <v>-0.0069301532953612889</v>
      </c>
      <c r="BL137" s="30">
        <v>0.01193015329536129</v>
      </c>
      <c r="BM137" s="30">
        <v>4983.0641339148433</v>
      </c>
      <c r="BN137" s="38">
        <v>595237.69896908151</v>
      </c>
      <c r="BO137" s="30">
        <v>5914.4889896908144</v>
      </c>
      <c r="BP137" s="30" t="s">
        <v>545</v>
      </c>
      <c r="BQ137" s="30">
        <v>5952.3769896908152</v>
      </c>
      <c r="BR137" s="197">
        <v>-0.014098833219608364</v>
      </c>
      <c r="BS137" s="30">
        <v>0</v>
      </c>
      <c r="BT137" s="30">
        <v>595237.69896908151</v>
      </c>
      <c r="BU137" s="30">
        <v>0</v>
      </c>
      <c r="BV137" s="38">
        <v>595237.69896908151</v>
      </c>
      <c r="BW137" s="218">
        <v>3788.8</v>
      </c>
      <c r="BX137" s="219">
        <v>591448.89896908146</v>
      </c>
      <c r="BZ137" s="23">
        <v>8732030</v>
      </c>
      <c r="CB137" s="495">
        <f>BX137*$CB$4</f>
        <v>14786.222474227037</v>
      </c>
    </row>
    <row r="138" spans="1:80">
      <c r="A138" s="23">
        <v>110615</v>
      </c>
      <c r="B138" s="23">
        <v>8732059</v>
      </c>
      <c r="C138" s="23" t="s">
        <v>351</v>
      </c>
      <c r="D138" s="239">
        <v>198</v>
      </c>
      <c r="E138" s="239">
        <v>198</v>
      </c>
      <c r="F138" s="239">
        <v>0</v>
      </c>
      <c r="G138" s="30">
        <v>702448.3286773162</v>
      </c>
      <c r="H138" s="30">
        <v>0</v>
      </c>
      <c r="I138" s="30">
        <v>0</v>
      </c>
      <c r="J138" s="30">
        <v>8296.6023415476157</v>
      </c>
      <c r="K138" s="30">
        <v>0</v>
      </c>
      <c r="L138" s="30">
        <v>13884.110040957234</v>
      </c>
      <c r="M138" s="30">
        <v>0</v>
      </c>
      <c r="N138" s="30">
        <v>468.11571659948646</v>
      </c>
      <c r="O138" s="30">
        <v>0</v>
      </c>
      <c r="P138" s="30">
        <v>0</v>
      </c>
      <c r="Q138" s="30">
        <v>0</v>
      </c>
      <c r="R138" s="30">
        <v>0</v>
      </c>
      <c r="S138" s="30">
        <v>0</v>
      </c>
      <c r="T138" s="30">
        <v>0</v>
      </c>
      <c r="U138" s="30">
        <v>0</v>
      </c>
      <c r="V138" s="30">
        <v>0</v>
      </c>
      <c r="W138" s="30">
        <v>0</v>
      </c>
      <c r="X138" s="30">
        <v>0</v>
      </c>
      <c r="Y138" s="30">
        <v>0</v>
      </c>
      <c r="Z138" s="30">
        <v>16911.57426120896</v>
      </c>
      <c r="AA138" s="30">
        <v>0</v>
      </c>
      <c r="AB138" s="30">
        <v>72271.935940916883</v>
      </c>
      <c r="AC138" s="30">
        <v>0</v>
      </c>
      <c r="AD138" s="30">
        <v>14457.003878515163</v>
      </c>
      <c r="AE138" s="30">
        <v>0</v>
      </c>
      <c r="AF138" s="30">
        <v>133861.1470232892</v>
      </c>
      <c r="AG138" s="30">
        <v>0</v>
      </c>
      <c r="AH138" s="30">
        <v>0</v>
      </c>
      <c r="AI138" s="30">
        <v>0</v>
      </c>
      <c r="AJ138" s="30">
        <v>17714.5</v>
      </c>
      <c r="AK138" s="30">
        <v>0</v>
      </c>
      <c r="AL138" s="30">
        <v>0</v>
      </c>
      <c r="AM138" s="30">
        <v>0</v>
      </c>
      <c r="AN138" s="30">
        <v>0</v>
      </c>
      <c r="AO138" s="30">
        <v>0</v>
      </c>
      <c r="AP138" s="30">
        <v>0</v>
      </c>
      <c r="AQ138" s="30">
        <v>0</v>
      </c>
      <c r="AR138" s="30">
        <v>0</v>
      </c>
      <c r="AS138" s="30">
        <v>702448.3286773162</v>
      </c>
      <c r="AT138" s="30">
        <v>126289.34217974535</v>
      </c>
      <c r="AU138" s="30">
        <v>151575.6470232892</v>
      </c>
      <c r="AV138" s="30">
        <v>77238.428919751663</v>
      </c>
      <c r="AW138" s="38">
        <v>980313.31788035075</v>
      </c>
      <c r="AX138" s="30">
        <v>962598.81788035075</v>
      </c>
      <c r="AY138" s="30">
        <v>4610</v>
      </c>
      <c r="AZ138" s="30">
        <v>912780</v>
      </c>
      <c r="BA138" s="30">
        <v>0</v>
      </c>
      <c r="BB138" s="30">
        <v>0</v>
      </c>
      <c r="BC138" s="30">
        <v>980313.31788035075</v>
      </c>
      <c r="BD138" s="30">
        <v>980313.31788035086</v>
      </c>
      <c r="BE138" s="30">
        <v>0</v>
      </c>
      <c r="BF138" s="30">
        <v>930494.5</v>
      </c>
      <c r="BG138" s="30">
        <v>778918.85297671077</v>
      </c>
      <c r="BH138" s="30">
        <v>828737.67085706152</v>
      </c>
      <c r="BI138" s="30">
        <v>4185.5437922073816</v>
      </c>
      <c r="BJ138" s="30">
        <v>4095.5258379351744</v>
      </c>
      <c r="BK138" s="197">
        <v>0.021979584022742034</v>
      </c>
      <c r="BL138" s="30">
        <v>0</v>
      </c>
      <c r="BM138" s="30">
        <v>0</v>
      </c>
      <c r="BN138" s="38">
        <v>980313.31788035075</v>
      </c>
      <c r="BO138" s="30">
        <v>4861.6101913149032</v>
      </c>
      <c r="BP138" s="30" t="s">
        <v>545</v>
      </c>
      <c r="BQ138" s="30">
        <v>4951.0773630320746</v>
      </c>
      <c r="BR138" s="197">
        <v>0.02482615776293251</v>
      </c>
      <c r="BS138" s="30">
        <v>-1702.6499999999999</v>
      </c>
      <c r="BT138" s="30">
        <v>978610.66788035072</v>
      </c>
      <c r="BU138" s="30">
        <v>-1980</v>
      </c>
      <c r="BV138" s="38">
        <v>976630.66788035072</v>
      </c>
      <c r="BW138" s="218">
        <v>17465</v>
      </c>
      <c r="BX138" s="219">
        <v>959165.66788035072</v>
      </c>
      <c r="BZ138" s="23">
        <v>8732059</v>
      </c>
      <c r="CB138" s="495">
        <f>BX138*$CB$4</f>
        <v>23979.14169700877</v>
      </c>
    </row>
    <row r="139" spans="1:80">
      <c r="A139" s="23">
        <v>141212</v>
      </c>
      <c r="B139" s="23">
        <v>8732257</v>
      </c>
      <c r="C139" s="23" t="s">
        <v>352</v>
      </c>
      <c r="D139" s="239">
        <v>207</v>
      </c>
      <c r="E139" s="239">
        <v>207</v>
      </c>
      <c r="F139" s="239">
        <v>0</v>
      </c>
      <c r="G139" s="30">
        <v>734377.79816264869</v>
      </c>
      <c r="H139" s="30">
        <v>0</v>
      </c>
      <c r="I139" s="30">
        <v>0</v>
      </c>
      <c r="J139" s="30">
        <v>14153.027523816521</v>
      </c>
      <c r="K139" s="30">
        <v>0</v>
      </c>
      <c r="L139" s="30">
        <v>23684.658305162342</v>
      </c>
      <c r="M139" s="30">
        <v>0</v>
      </c>
      <c r="N139" s="30">
        <v>1170.2892914987176</v>
      </c>
      <c r="O139" s="30">
        <v>1135.4295686502937</v>
      </c>
      <c r="P139" s="30">
        <v>0</v>
      </c>
      <c r="Q139" s="30">
        <v>0</v>
      </c>
      <c r="R139" s="30">
        <v>0</v>
      </c>
      <c r="S139" s="30">
        <v>0</v>
      </c>
      <c r="T139" s="30">
        <v>0</v>
      </c>
      <c r="U139" s="30">
        <v>0</v>
      </c>
      <c r="V139" s="30">
        <v>0</v>
      </c>
      <c r="W139" s="30">
        <v>0</v>
      </c>
      <c r="X139" s="30">
        <v>0</v>
      </c>
      <c r="Y139" s="30">
        <v>0</v>
      </c>
      <c r="Z139" s="30">
        <v>8984.7979453043026</v>
      </c>
      <c r="AA139" s="30">
        <v>0</v>
      </c>
      <c r="AB139" s="30">
        <v>62215.938383389555</v>
      </c>
      <c r="AC139" s="30">
        <v>0</v>
      </c>
      <c r="AD139" s="30">
        <v>0</v>
      </c>
      <c r="AE139" s="30">
        <v>0</v>
      </c>
      <c r="AF139" s="30">
        <v>133861.1470232892</v>
      </c>
      <c r="AG139" s="30">
        <v>0</v>
      </c>
      <c r="AH139" s="30">
        <v>0</v>
      </c>
      <c r="AI139" s="30">
        <v>0</v>
      </c>
      <c r="AJ139" s="30">
        <v>4684.8</v>
      </c>
      <c r="AK139" s="30">
        <v>0</v>
      </c>
      <c r="AL139" s="30">
        <v>0</v>
      </c>
      <c r="AM139" s="30">
        <v>0</v>
      </c>
      <c r="AN139" s="30">
        <v>0</v>
      </c>
      <c r="AO139" s="30">
        <v>0</v>
      </c>
      <c r="AP139" s="30">
        <v>0</v>
      </c>
      <c r="AQ139" s="30">
        <v>0</v>
      </c>
      <c r="AR139" s="30">
        <v>0</v>
      </c>
      <c r="AS139" s="30">
        <v>734377.79816264869</v>
      </c>
      <c r="AT139" s="30">
        <v>111344.14101782173</v>
      </c>
      <c r="AU139" s="30">
        <v>138545.94702328919</v>
      </c>
      <c r="AV139" s="30">
        <v>77572.897890293869</v>
      </c>
      <c r="AW139" s="38">
        <v>984267.88620375958</v>
      </c>
      <c r="AX139" s="30">
        <v>979583.08620375954</v>
      </c>
      <c r="AY139" s="30">
        <v>4610</v>
      </c>
      <c r="AZ139" s="30">
        <v>954270</v>
      </c>
      <c r="BA139" s="30">
        <v>0</v>
      </c>
      <c r="BB139" s="30">
        <v>0</v>
      </c>
      <c r="BC139" s="30">
        <v>984267.88620375958</v>
      </c>
      <c r="BD139" s="30">
        <v>984267.8862037597</v>
      </c>
      <c r="BE139" s="30">
        <v>0</v>
      </c>
      <c r="BF139" s="30">
        <v>958954.8</v>
      </c>
      <c r="BG139" s="30">
        <v>820408.85297671077</v>
      </c>
      <c r="BH139" s="30">
        <v>845721.9391804703</v>
      </c>
      <c r="BI139" s="30">
        <v>4085.6132327558953</v>
      </c>
      <c r="BJ139" s="30">
        <v>3980.7675288074061</v>
      </c>
      <c r="BK139" s="197">
        <v>0.026338062494169274</v>
      </c>
      <c r="BL139" s="30">
        <v>0</v>
      </c>
      <c r="BM139" s="30">
        <v>0</v>
      </c>
      <c r="BN139" s="38">
        <v>984267.88620375958</v>
      </c>
      <c r="BO139" s="30">
        <v>4732.2854405978724</v>
      </c>
      <c r="BP139" s="30" t="s">
        <v>545</v>
      </c>
      <c r="BQ139" s="30">
        <v>4754.917324655843</v>
      </c>
      <c r="BR139" s="197">
        <v>0.020634652642060436</v>
      </c>
      <c r="BS139" s="30">
        <v>0</v>
      </c>
      <c r="BT139" s="30">
        <v>984267.88620375958</v>
      </c>
      <c r="BU139" s="30">
        <v>0</v>
      </c>
      <c r="BV139" s="38">
        <v>984267.88620375958</v>
      </c>
      <c r="BW139" s="218">
        <v>4684.8</v>
      </c>
      <c r="BX139" s="219">
        <v>979583.08620375954</v>
      </c>
      <c r="BZ139" s="23">
        <v>8732257</v>
      </c>
      <c r="CB139" s="495">
        <f>BX139*$CB$4</f>
        <v>24489.57715509399</v>
      </c>
    </row>
    <row r="140" spans="1:80">
      <c r="A140" s="23">
        <v>110626</v>
      </c>
      <c r="B140" s="23">
        <v>8732447</v>
      </c>
      <c r="C140" s="23" t="s">
        <v>353</v>
      </c>
      <c r="D140" s="239">
        <v>364</v>
      </c>
      <c r="E140" s="239">
        <v>364</v>
      </c>
      <c r="F140" s="239">
        <v>0</v>
      </c>
      <c r="G140" s="30">
        <v>1291369.6547401166</v>
      </c>
      <c r="H140" s="30">
        <v>0</v>
      </c>
      <c r="I140" s="30">
        <v>0</v>
      </c>
      <c r="J140" s="30">
        <v>30258.196775055938</v>
      </c>
      <c r="K140" s="30">
        <v>0</v>
      </c>
      <c r="L140" s="30">
        <v>52269.590742427266</v>
      </c>
      <c r="M140" s="30">
        <v>0</v>
      </c>
      <c r="N140" s="30">
        <v>0</v>
      </c>
      <c r="O140" s="30">
        <v>2277.1149475961815</v>
      </c>
      <c r="P140" s="30">
        <v>0</v>
      </c>
      <c r="Q140" s="30">
        <v>0</v>
      </c>
      <c r="R140" s="30">
        <v>0</v>
      </c>
      <c r="S140" s="30">
        <v>0</v>
      </c>
      <c r="T140" s="30">
        <v>0</v>
      </c>
      <c r="U140" s="30">
        <v>0</v>
      </c>
      <c r="V140" s="30">
        <v>0</v>
      </c>
      <c r="W140" s="30">
        <v>0</v>
      </c>
      <c r="X140" s="30">
        <v>0</v>
      </c>
      <c r="Y140" s="30">
        <v>0</v>
      </c>
      <c r="Z140" s="30">
        <v>19073.792419533962</v>
      </c>
      <c r="AA140" s="30">
        <v>0</v>
      </c>
      <c r="AB140" s="30">
        <v>124062.71113003438</v>
      </c>
      <c r="AC140" s="30">
        <v>0</v>
      </c>
      <c r="AD140" s="30">
        <v>2065.2862683593062</v>
      </c>
      <c r="AE140" s="30">
        <v>0</v>
      </c>
      <c r="AF140" s="30">
        <v>133861.1470232892</v>
      </c>
      <c r="AG140" s="30">
        <v>0</v>
      </c>
      <c r="AH140" s="30">
        <v>0</v>
      </c>
      <c r="AI140" s="30">
        <v>0</v>
      </c>
      <c r="AJ140" s="30">
        <v>10854.4</v>
      </c>
      <c r="AK140" s="30">
        <v>0</v>
      </c>
      <c r="AL140" s="30">
        <v>0</v>
      </c>
      <c r="AM140" s="30">
        <v>0</v>
      </c>
      <c r="AN140" s="30">
        <v>0</v>
      </c>
      <c r="AO140" s="30">
        <v>0</v>
      </c>
      <c r="AP140" s="30">
        <v>0</v>
      </c>
      <c r="AQ140" s="30">
        <v>0</v>
      </c>
      <c r="AR140" s="30">
        <v>0</v>
      </c>
      <c r="AS140" s="30">
        <v>1291369.6547401166</v>
      </c>
      <c r="AT140" s="30">
        <v>230006.69228300705</v>
      </c>
      <c r="AU140" s="30">
        <v>144715.5470232892</v>
      </c>
      <c r="AV140" s="30">
        <v>143271.01425536792</v>
      </c>
      <c r="AW140" s="38">
        <v>1666091.8940464128</v>
      </c>
      <c r="AX140" s="30">
        <v>1655237.4940464129</v>
      </c>
      <c r="AY140" s="30">
        <v>4610</v>
      </c>
      <c r="AZ140" s="30">
        <v>1678040</v>
      </c>
      <c r="BA140" s="30">
        <v>22802.505953587126</v>
      </c>
      <c r="BB140" s="30">
        <v>0</v>
      </c>
      <c r="BC140" s="30">
        <v>1688894.4</v>
      </c>
      <c r="BD140" s="30">
        <v>1688894.3999999997</v>
      </c>
      <c r="BE140" s="30">
        <v>0</v>
      </c>
      <c r="BF140" s="30">
        <v>1688894.4</v>
      </c>
      <c r="BG140" s="30">
        <v>1544178.8529767108</v>
      </c>
      <c r="BH140" s="30">
        <v>1544178.8529767108</v>
      </c>
      <c r="BI140" s="30">
        <v>4242.249596089865</v>
      </c>
      <c r="BJ140" s="30">
        <v>4193.3476482089391</v>
      </c>
      <c r="BK140" s="197">
        <v>0.01166179195798682</v>
      </c>
      <c r="BL140" s="30">
        <v>0</v>
      </c>
      <c r="BM140" s="30">
        <v>0</v>
      </c>
      <c r="BN140" s="38">
        <v>1688894.4</v>
      </c>
      <c r="BO140" s="30">
        <v>4610</v>
      </c>
      <c r="BP140" s="30" t="s">
        <v>545</v>
      </c>
      <c r="BQ140" s="30">
        <v>4639.81978021978</v>
      </c>
      <c r="BR140" s="197">
        <v>0.0085109879347544659</v>
      </c>
      <c r="BS140" s="30">
        <v>0</v>
      </c>
      <c r="BT140" s="30">
        <v>1688894.4</v>
      </c>
      <c r="BU140" s="30">
        <v>0</v>
      </c>
      <c r="BV140" s="38">
        <v>1688894.4</v>
      </c>
      <c r="BW140" s="218">
        <v>10854.4</v>
      </c>
      <c r="BX140" s="219">
        <v>1678040</v>
      </c>
      <c r="BZ140" s="23">
        <v>8732447</v>
      </c>
      <c r="CB140" s="495">
        <f>BX140*$CB$4</f>
        <v>41951</v>
      </c>
    </row>
    <row r="141" spans="1:80">
      <c r="A141" s="23">
        <v>138595</v>
      </c>
      <c r="B141" s="23">
        <v>8733026</v>
      </c>
      <c r="C141" s="23" t="s">
        <v>354</v>
      </c>
      <c r="D141" s="239">
        <v>314</v>
      </c>
      <c r="E141" s="239">
        <v>314</v>
      </c>
      <c r="F141" s="239">
        <v>0</v>
      </c>
      <c r="G141" s="30">
        <v>1113983.7131549357</v>
      </c>
      <c r="H141" s="30">
        <v>0</v>
      </c>
      <c r="I141" s="30">
        <v>0</v>
      </c>
      <c r="J141" s="30">
        <v>19033.381842373939</v>
      </c>
      <c r="K141" s="30">
        <v>0</v>
      </c>
      <c r="L141" s="30">
        <v>32668.49421401697</v>
      </c>
      <c r="M141" s="30">
        <v>0</v>
      </c>
      <c r="N141" s="30">
        <v>702.17357489922938</v>
      </c>
      <c r="O141" s="30">
        <v>1987.0017451380138</v>
      </c>
      <c r="P141" s="30">
        <v>443.2159005236328</v>
      </c>
      <c r="Q141" s="30">
        <v>0</v>
      </c>
      <c r="R141" s="30">
        <v>0</v>
      </c>
      <c r="S141" s="30">
        <v>677.27366053449919</v>
      </c>
      <c r="T141" s="30">
        <v>0</v>
      </c>
      <c r="U141" s="30">
        <v>0</v>
      </c>
      <c r="V141" s="30">
        <v>0</v>
      </c>
      <c r="W141" s="30">
        <v>0</v>
      </c>
      <c r="X141" s="30">
        <v>0</v>
      </c>
      <c r="Y141" s="30">
        <v>0</v>
      </c>
      <c r="Z141" s="30">
        <v>34638.614112509575</v>
      </c>
      <c r="AA141" s="30">
        <v>0</v>
      </c>
      <c r="AB141" s="30">
        <v>89332.986455433318</v>
      </c>
      <c r="AC141" s="30">
        <v>0</v>
      </c>
      <c r="AD141" s="30">
        <v>0</v>
      </c>
      <c r="AE141" s="30">
        <v>0</v>
      </c>
      <c r="AF141" s="30">
        <v>133861.1470232892</v>
      </c>
      <c r="AG141" s="30">
        <v>0</v>
      </c>
      <c r="AH141" s="30">
        <v>0</v>
      </c>
      <c r="AI141" s="30">
        <v>0</v>
      </c>
      <c r="AJ141" s="30">
        <v>9062.4</v>
      </c>
      <c r="AK141" s="30">
        <v>0</v>
      </c>
      <c r="AL141" s="30">
        <v>0</v>
      </c>
      <c r="AM141" s="30">
        <v>0</v>
      </c>
      <c r="AN141" s="30">
        <v>0</v>
      </c>
      <c r="AO141" s="30">
        <v>0</v>
      </c>
      <c r="AP141" s="30">
        <v>0</v>
      </c>
      <c r="AQ141" s="30">
        <v>0</v>
      </c>
      <c r="AR141" s="30">
        <v>0</v>
      </c>
      <c r="AS141" s="30">
        <v>1113983.7131549357</v>
      </c>
      <c r="AT141" s="30">
        <v>179483.14150542917</v>
      </c>
      <c r="AU141" s="30">
        <v>142923.5470232892</v>
      </c>
      <c r="AV141" s="30">
        <v>115066.30296070175</v>
      </c>
      <c r="AW141" s="38">
        <v>1436390.4016836539</v>
      </c>
      <c r="AX141" s="30">
        <v>1427328.001683654</v>
      </c>
      <c r="AY141" s="30">
        <v>4610</v>
      </c>
      <c r="AZ141" s="30">
        <v>1447540</v>
      </c>
      <c r="BA141" s="30">
        <v>20211.998316345969</v>
      </c>
      <c r="BB141" s="30">
        <v>0</v>
      </c>
      <c r="BC141" s="30">
        <v>1456602.4</v>
      </c>
      <c r="BD141" s="30">
        <v>1456602.4000000001</v>
      </c>
      <c r="BE141" s="30">
        <v>0</v>
      </c>
      <c r="BF141" s="30">
        <v>1456602.4</v>
      </c>
      <c r="BG141" s="30">
        <v>1313678.8529767108</v>
      </c>
      <c r="BH141" s="30">
        <v>1313678.8529767108</v>
      </c>
      <c r="BI141" s="30">
        <v>4183.690614575512</v>
      </c>
      <c r="BJ141" s="30">
        <v>4181.7095521436895</v>
      </c>
      <c r="BK141" s="197">
        <v>0.00047374462695691147</v>
      </c>
      <c r="BL141" s="30">
        <v>0.0045262553730430885</v>
      </c>
      <c r="BM141" s="30">
        <v>5943.2303932733384</v>
      </c>
      <c r="BN141" s="38">
        <v>1462545.6303932732</v>
      </c>
      <c r="BO141" s="30">
        <v>4628.9274853288962</v>
      </c>
      <c r="BP141" s="30" t="s">
        <v>545</v>
      </c>
      <c r="BQ141" s="30">
        <v>4657.7886318257106</v>
      </c>
      <c r="BR141" s="197">
        <v>0.012631394327459855</v>
      </c>
      <c r="BS141" s="30">
        <v>0</v>
      </c>
      <c r="BT141" s="30">
        <v>1462545.6303932732</v>
      </c>
      <c r="BU141" s="30">
        <v>0</v>
      </c>
      <c r="BV141" s="38">
        <v>1462545.6303932732</v>
      </c>
      <c r="BW141" s="218">
        <v>9062.4</v>
      </c>
      <c r="BX141" s="219">
        <v>1453483.2303932733</v>
      </c>
      <c r="BZ141" s="23">
        <v>8733026</v>
      </c>
      <c r="CB141" s="495">
        <f>BX141*$CB$4</f>
        <v>36337.080759831835</v>
      </c>
    </row>
    <row r="142" spans="1:80">
      <c r="A142" s="23">
        <v>142498</v>
      </c>
      <c r="B142" s="23">
        <v>8733386</v>
      </c>
      <c r="C142" s="23" t="s">
        <v>355</v>
      </c>
      <c r="D142" s="239">
        <v>415</v>
      </c>
      <c r="E142" s="239">
        <v>415</v>
      </c>
      <c r="F142" s="239">
        <v>0</v>
      </c>
      <c r="G142" s="30">
        <v>1472303.3151570011</v>
      </c>
      <c r="H142" s="30">
        <v>0</v>
      </c>
      <c r="I142" s="30">
        <v>0</v>
      </c>
      <c r="J142" s="30">
        <v>23425.700729075685</v>
      </c>
      <c r="K142" s="30">
        <v>0</v>
      </c>
      <c r="L142" s="30">
        <v>41652.3301228716</v>
      </c>
      <c r="M142" s="30">
        <v>0</v>
      </c>
      <c r="N142" s="30">
        <v>13341.297923085323</v>
      </c>
      <c r="O142" s="30">
        <v>14476.727000291248</v>
      </c>
      <c r="P142" s="30">
        <v>0</v>
      </c>
      <c r="Q142" s="30">
        <v>0</v>
      </c>
      <c r="R142" s="30">
        <v>0</v>
      </c>
      <c r="S142" s="30">
        <v>0</v>
      </c>
      <c r="T142" s="30">
        <v>0</v>
      </c>
      <c r="U142" s="30">
        <v>0</v>
      </c>
      <c r="V142" s="30">
        <v>0</v>
      </c>
      <c r="W142" s="30">
        <v>0</v>
      </c>
      <c r="X142" s="30">
        <v>0</v>
      </c>
      <c r="Y142" s="30">
        <v>0</v>
      </c>
      <c r="Z142" s="30">
        <v>56549.175032181309</v>
      </c>
      <c r="AA142" s="30">
        <v>0</v>
      </c>
      <c r="AB142" s="30">
        <v>97245.001741963075</v>
      </c>
      <c r="AC142" s="30">
        <v>0</v>
      </c>
      <c r="AD142" s="30">
        <v>0</v>
      </c>
      <c r="AE142" s="30">
        <v>0</v>
      </c>
      <c r="AF142" s="30">
        <v>133861.1470232892</v>
      </c>
      <c r="AG142" s="30">
        <v>0</v>
      </c>
      <c r="AH142" s="30">
        <v>0</v>
      </c>
      <c r="AI142" s="30">
        <v>0</v>
      </c>
      <c r="AJ142" s="30">
        <v>84480</v>
      </c>
      <c r="AK142" s="30">
        <v>0</v>
      </c>
      <c r="AL142" s="30">
        <v>0</v>
      </c>
      <c r="AM142" s="30">
        <v>0</v>
      </c>
      <c r="AN142" s="30">
        <v>0</v>
      </c>
      <c r="AO142" s="30">
        <v>0</v>
      </c>
      <c r="AP142" s="30">
        <v>0</v>
      </c>
      <c r="AQ142" s="30">
        <v>0</v>
      </c>
      <c r="AR142" s="30">
        <v>0</v>
      </c>
      <c r="AS142" s="30">
        <v>1472303.3151570011</v>
      </c>
      <c r="AT142" s="30">
        <v>246690.23254946823</v>
      </c>
      <c r="AU142" s="30">
        <v>218341.1470232892</v>
      </c>
      <c r="AV142" s="30">
        <v>159469.7714710306</v>
      </c>
      <c r="AW142" s="38">
        <v>1937334.6947297587</v>
      </c>
      <c r="AX142" s="30">
        <v>1852854.6947297587</v>
      </c>
      <c r="AY142" s="30">
        <v>4610</v>
      </c>
      <c r="AZ142" s="30">
        <v>1913150</v>
      </c>
      <c r="BA142" s="30">
        <v>60295.305270241341</v>
      </c>
      <c r="BB142" s="30">
        <v>0</v>
      </c>
      <c r="BC142" s="30">
        <v>1997630</v>
      </c>
      <c r="BD142" s="30">
        <v>1997629.9999999995</v>
      </c>
      <c r="BE142" s="30">
        <v>0</v>
      </c>
      <c r="BF142" s="30">
        <v>1997630</v>
      </c>
      <c r="BG142" s="30">
        <v>1779288.8529767108</v>
      </c>
      <c r="BH142" s="30">
        <v>1779288.8529767108</v>
      </c>
      <c r="BI142" s="30">
        <v>4287.44301922099</v>
      </c>
      <c r="BJ142" s="30">
        <v>4229.9302369993129</v>
      </c>
      <c r="BK142" s="197">
        <v>0.013596626657955599</v>
      </c>
      <c r="BL142" s="30">
        <v>0</v>
      </c>
      <c r="BM142" s="30">
        <v>0</v>
      </c>
      <c r="BN142" s="38">
        <v>1997630</v>
      </c>
      <c r="BO142" s="30">
        <v>4610</v>
      </c>
      <c r="BP142" s="30" t="s">
        <v>545</v>
      </c>
      <c r="BQ142" s="30">
        <v>4813.5662650602408</v>
      </c>
      <c r="BR142" s="197">
        <v>0.026269942467334495</v>
      </c>
      <c r="BS142" s="30">
        <v>-3626.2000000000003</v>
      </c>
      <c r="BT142" s="30">
        <v>1994003.8</v>
      </c>
      <c r="BU142" s="30">
        <v>-4150</v>
      </c>
      <c r="BV142" s="38">
        <v>1989853.8</v>
      </c>
      <c r="BW142" s="218">
        <v>72704</v>
      </c>
      <c r="BX142" s="219">
        <v>1917149.8</v>
      </c>
      <c r="BZ142" s="23">
        <v>8733386</v>
      </c>
      <c r="CB142" s="495">
        <f>BX142*$CB$4</f>
        <v>47928.745</v>
      </c>
    </row>
    <row r="143" spans="1:80">
      <c r="A143" s="23">
        <v>143776</v>
      </c>
      <c r="B143" s="23">
        <v>8732449</v>
      </c>
      <c r="C143" s="23" t="s">
        <v>356</v>
      </c>
      <c r="D143" s="239">
        <v>396</v>
      </c>
      <c r="E143" s="239">
        <v>396</v>
      </c>
      <c r="F143" s="239">
        <v>0</v>
      </c>
      <c r="G143" s="30">
        <v>1404896.6573546324</v>
      </c>
      <c r="H143" s="30">
        <v>0</v>
      </c>
      <c r="I143" s="30">
        <v>0</v>
      </c>
      <c r="J143" s="30">
        <v>40506.940844026649</v>
      </c>
      <c r="K143" s="30">
        <v>0</v>
      </c>
      <c r="L143" s="30">
        <v>67787.125494085412</v>
      </c>
      <c r="M143" s="30">
        <v>0</v>
      </c>
      <c r="N143" s="30">
        <v>0</v>
      </c>
      <c r="O143" s="30">
        <v>283.85739216257457</v>
      </c>
      <c r="P143" s="30">
        <v>0</v>
      </c>
      <c r="Q143" s="30">
        <v>0</v>
      </c>
      <c r="R143" s="30">
        <v>0</v>
      </c>
      <c r="S143" s="30">
        <v>0</v>
      </c>
      <c r="T143" s="30">
        <v>0</v>
      </c>
      <c r="U143" s="30">
        <v>0</v>
      </c>
      <c r="V143" s="30">
        <v>0</v>
      </c>
      <c r="W143" s="30">
        <v>0</v>
      </c>
      <c r="X143" s="30">
        <v>0</v>
      </c>
      <c r="Y143" s="30">
        <v>0</v>
      </c>
      <c r="Z143" s="30">
        <v>46672.123136244925</v>
      </c>
      <c r="AA143" s="30">
        <v>0</v>
      </c>
      <c r="AB143" s="30">
        <v>104592.28070937083</v>
      </c>
      <c r="AC143" s="30">
        <v>0</v>
      </c>
      <c r="AD143" s="30">
        <v>15527.893054701542</v>
      </c>
      <c r="AE143" s="30">
        <v>0</v>
      </c>
      <c r="AF143" s="30">
        <v>133861.1470232892</v>
      </c>
      <c r="AG143" s="30">
        <v>0</v>
      </c>
      <c r="AH143" s="30">
        <v>0</v>
      </c>
      <c r="AI143" s="30">
        <v>0</v>
      </c>
      <c r="AJ143" s="30">
        <v>71680</v>
      </c>
      <c r="AK143" s="30">
        <v>0</v>
      </c>
      <c r="AL143" s="30">
        <v>0</v>
      </c>
      <c r="AM143" s="30">
        <v>0</v>
      </c>
      <c r="AN143" s="30">
        <v>0</v>
      </c>
      <c r="AO143" s="30">
        <v>0</v>
      </c>
      <c r="AP143" s="30">
        <v>0</v>
      </c>
      <c r="AQ143" s="30">
        <v>0</v>
      </c>
      <c r="AR143" s="30">
        <v>0</v>
      </c>
      <c r="AS143" s="30">
        <v>1404896.6573546324</v>
      </c>
      <c r="AT143" s="30">
        <v>275370.22063059191</v>
      </c>
      <c r="AU143" s="30">
        <v>205541.1470232892</v>
      </c>
      <c r="AV143" s="30">
        <v>142402.62543842793</v>
      </c>
      <c r="AW143" s="38">
        <v>1885808.0250085136</v>
      </c>
      <c r="AX143" s="30">
        <v>1814128.0250085136</v>
      </c>
      <c r="AY143" s="30">
        <v>4610</v>
      </c>
      <c r="AZ143" s="30">
        <v>1825560</v>
      </c>
      <c r="BA143" s="30">
        <v>11431.974991486408</v>
      </c>
      <c r="BB143" s="30">
        <v>0</v>
      </c>
      <c r="BC143" s="30">
        <v>1897240</v>
      </c>
      <c r="BD143" s="30">
        <v>1897240</v>
      </c>
      <c r="BE143" s="30">
        <v>0</v>
      </c>
      <c r="BF143" s="30">
        <v>1897240</v>
      </c>
      <c r="BG143" s="30">
        <v>1691698.8529767108</v>
      </c>
      <c r="BH143" s="30">
        <v>1691698.8529767108</v>
      </c>
      <c r="BI143" s="30">
        <v>4271.9668004462392</v>
      </c>
      <c r="BJ143" s="30">
        <v>4235.3018544017132</v>
      </c>
      <c r="BK143" s="197">
        <v>0.0086569853353947925</v>
      </c>
      <c r="BL143" s="30">
        <v>0</v>
      </c>
      <c r="BM143" s="30">
        <v>0</v>
      </c>
      <c r="BN143" s="38">
        <v>1897240</v>
      </c>
      <c r="BO143" s="30">
        <v>4610</v>
      </c>
      <c r="BP143" s="30" t="s">
        <v>545</v>
      </c>
      <c r="BQ143" s="30">
        <v>4791.0101010101007</v>
      </c>
      <c r="BR143" s="197">
        <v>0.023872239960542219</v>
      </c>
      <c r="BS143" s="30">
        <v>-3633.1500000000005</v>
      </c>
      <c r="BT143" s="30">
        <v>1893606.85</v>
      </c>
      <c r="BU143" s="30">
        <v>-3960</v>
      </c>
      <c r="BV143" s="38">
        <v>1889646.85</v>
      </c>
      <c r="BW143" s="218">
        <v>61440</v>
      </c>
      <c r="BX143" s="219">
        <v>1828206.85</v>
      </c>
      <c r="BZ143" s="23">
        <v>8732449</v>
      </c>
      <c r="CB143" s="495">
        <f>BX143*$CB$4</f>
        <v>45705.171250000007</v>
      </c>
    </row>
    <row r="144" spans="1:80">
      <c r="A144" s="23">
        <v>133930</v>
      </c>
      <c r="B144" s="23">
        <v>8732107</v>
      </c>
      <c r="C144" s="23" t="s">
        <v>357</v>
      </c>
      <c r="D144" s="239">
        <v>390</v>
      </c>
      <c r="E144" s="239">
        <v>390</v>
      </c>
      <c r="F144" s="239">
        <v>0</v>
      </c>
      <c r="G144" s="30">
        <v>1383610.3443644107</v>
      </c>
      <c r="H144" s="30">
        <v>0</v>
      </c>
      <c r="I144" s="30">
        <v>0</v>
      </c>
      <c r="J144" s="30">
        <v>31722.303070623286</v>
      </c>
      <c r="K144" s="30">
        <v>0</v>
      </c>
      <c r="L144" s="30">
        <v>53903.015453127977</v>
      </c>
      <c r="M144" s="30">
        <v>0</v>
      </c>
      <c r="N144" s="30">
        <v>4915.2150242946045</v>
      </c>
      <c r="O144" s="30">
        <v>0</v>
      </c>
      <c r="P144" s="30">
        <v>0</v>
      </c>
      <c r="Q144" s="30">
        <v>0</v>
      </c>
      <c r="R144" s="30">
        <v>0</v>
      </c>
      <c r="S144" s="30">
        <v>0</v>
      </c>
      <c r="T144" s="30">
        <v>0</v>
      </c>
      <c r="U144" s="30">
        <v>0</v>
      </c>
      <c r="V144" s="30">
        <v>0</v>
      </c>
      <c r="W144" s="30">
        <v>0</v>
      </c>
      <c r="X144" s="30">
        <v>0</v>
      </c>
      <c r="Y144" s="30">
        <v>0</v>
      </c>
      <c r="Z144" s="30">
        <v>76392.484945582371</v>
      </c>
      <c r="AA144" s="30">
        <v>0</v>
      </c>
      <c r="AB144" s="30">
        <v>112485.07146847692</v>
      </c>
      <c r="AC144" s="30">
        <v>0</v>
      </c>
      <c r="AD144" s="30">
        <v>8222.8990314306448</v>
      </c>
      <c r="AE144" s="30">
        <v>0</v>
      </c>
      <c r="AF144" s="30">
        <v>133861.1470232892</v>
      </c>
      <c r="AG144" s="30">
        <v>0</v>
      </c>
      <c r="AH144" s="30">
        <v>0</v>
      </c>
      <c r="AI144" s="30">
        <v>0</v>
      </c>
      <c r="AJ144" s="30">
        <v>51749.229999999996</v>
      </c>
      <c r="AK144" s="30">
        <v>0</v>
      </c>
      <c r="AL144" s="30">
        <v>0</v>
      </c>
      <c r="AM144" s="30">
        <v>0</v>
      </c>
      <c r="AN144" s="30">
        <v>0</v>
      </c>
      <c r="AO144" s="30">
        <v>0</v>
      </c>
      <c r="AP144" s="30">
        <v>0</v>
      </c>
      <c r="AQ144" s="30">
        <v>0</v>
      </c>
      <c r="AR144" s="30">
        <v>0</v>
      </c>
      <c r="AS144" s="30">
        <v>1383610.3443644107</v>
      </c>
      <c r="AT144" s="30">
        <v>287640.98899353581</v>
      </c>
      <c r="AU144" s="30">
        <v>185610.37702328921</v>
      </c>
      <c r="AV144" s="30">
        <v>145883.84594327534</v>
      </c>
      <c r="AW144" s="38">
        <v>1856861.7103812357</v>
      </c>
      <c r="AX144" s="30">
        <v>1805112.4803812357</v>
      </c>
      <c r="AY144" s="30">
        <v>4610</v>
      </c>
      <c r="AZ144" s="30">
        <v>1797900</v>
      </c>
      <c r="BA144" s="30">
        <v>0</v>
      </c>
      <c r="BB144" s="30">
        <v>0</v>
      </c>
      <c r="BC144" s="30">
        <v>1856861.7103812357</v>
      </c>
      <c r="BD144" s="30">
        <v>1856861.7103812357</v>
      </c>
      <c r="BE144" s="30">
        <v>0</v>
      </c>
      <c r="BF144" s="30">
        <v>1849649.23</v>
      </c>
      <c r="BG144" s="30">
        <v>1664038.8529767108</v>
      </c>
      <c r="BH144" s="30">
        <v>1671251.3333579465</v>
      </c>
      <c r="BI144" s="30">
        <v>4285.25982912294</v>
      </c>
      <c r="BJ144" s="30">
        <v>4271.0288852947242</v>
      </c>
      <c r="BK144" s="197">
        <v>0.0033319708694111178</v>
      </c>
      <c r="BL144" s="30">
        <v>0.0016680291305888823</v>
      </c>
      <c r="BM144" s="30">
        <v>2778.4382333206831</v>
      </c>
      <c r="BN144" s="38">
        <v>1859640.1486145563</v>
      </c>
      <c r="BO144" s="30">
        <v>4635.6177400373235</v>
      </c>
      <c r="BP144" s="30" t="s">
        <v>545</v>
      </c>
      <c r="BQ144" s="30">
        <v>4768.3080733706574</v>
      </c>
      <c r="BR144" s="197">
        <v>0.015895700523729461</v>
      </c>
      <c r="BS144" s="30">
        <v>-3500.25</v>
      </c>
      <c r="BT144" s="30">
        <v>1856139.8986145563</v>
      </c>
      <c r="BU144" s="30">
        <v>-3900</v>
      </c>
      <c r="BV144" s="38">
        <v>1852239.8986145563</v>
      </c>
      <c r="BW144" s="218">
        <v>46336</v>
      </c>
      <c r="BX144" s="219">
        <v>1805903.8986145563</v>
      </c>
      <c r="BZ144" s="23">
        <v>8732107</v>
      </c>
      <c r="CB144" s="495">
        <f>BX144*$CB$4</f>
        <v>45147.597465363913</v>
      </c>
    </row>
    <row r="145" spans="1:80">
      <c r="A145" s="23">
        <v>131996</v>
      </c>
      <c r="B145" s="23">
        <v>8732053</v>
      </c>
      <c r="C145" s="23" t="s">
        <v>358</v>
      </c>
      <c r="D145" s="239">
        <v>101</v>
      </c>
      <c r="E145" s="239">
        <v>101</v>
      </c>
      <c r="F145" s="239">
        <v>0</v>
      </c>
      <c r="G145" s="30">
        <v>358319.60200206534</v>
      </c>
      <c r="H145" s="30">
        <v>0</v>
      </c>
      <c r="I145" s="30">
        <v>0</v>
      </c>
      <c r="J145" s="30">
        <v>13664.992091960761</v>
      </c>
      <c r="K145" s="30">
        <v>0</v>
      </c>
      <c r="L145" s="30">
        <v>22867.945949811885</v>
      </c>
      <c r="M145" s="30">
        <v>0</v>
      </c>
      <c r="N145" s="30">
        <v>12171.008631586652</v>
      </c>
      <c r="O145" s="30">
        <v>1135.429568650296</v>
      </c>
      <c r="P145" s="30">
        <v>17285.420120421666</v>
      </c>
      <c r="Q145" s="30">
        <v>0</v>
      </c>
      <c r="R145" s="30">
        <v>0</v>
      </c>
      <c r="S145" s="30">
        <v>0</v>
      </c>
      <c r="T145" s="30">
        <v>0</v>
      </c>
      <c r="U145" s="30">
        <v>0</v>
      </c>
      <c r="V145" s="30">
        <v>0</v>
      </c>
      <c r="W145" s="30">
        <v>0</v>
      </c>
      <c r="X145" s="30">
        <v>0</v>
      </c>
      <c r="Y145" s="30">
        <v>0</v>
      </c>
      <c r="Z145" s="30">
        <v>0</v>
      </c>
      <c r="AA145" s="30">
        <v>0</v>
      </c>
      <c r="AB145" s="30">
        <v>16626.926081739486</v>
      </c>
      <c r="AC145" s="30">
        <v>0</v>
      </c>
      <c r="AD145" s="30">
        <v>0</v>
      </c>
      <c r="AE145" s="30">
        <v>0</v>
      </c>
      <c r="AF145" s="30">
        <v>133861.1470232892</v>
      </c>
      <c r="AG145" s="30">
        <v>0</v>
      </c>
      <c r="AH145" s="30">
        <v>0</v>
      </c>
      <c r="AI145" s="30">
        <v>0</v>
      </c>
      <c r="AJ145" s="30">
        <v>3404.8</v>
      </c>
      <c r="AK145" s="30">
        <v>0</v>
      </c>
      <c r="AL145" s="30">
        <v>0</v>
      </c>
      <c r="AM145" s="30">
        <v>0</v>
      </c>
      <c r="AN145" s="30">
        <v>0</v>
      </c>
      <c r="AO145" s="30">
        <v>0</v>
      </c>
      <c r="AP145" s="30">
        <v>0</v>
      </c>
      <c r="AQ145" s="30">
        <v>0</v>
      </c>
      <c r="AR145" s="30">
        <v>0</v>
      </c>
      <c r="AS145" s="30">
        <v>358319.60200206534</v>
      </c>
      <c r="AT145" s="30">
        <v>83751.722444170737</v>
      </c>
      <c r="AU145" s="30">
        <v>137265.94702328919</v>
      </c>
      <c r="AV145" s="30">
        <v>55578.480401577923</v>
      </c>
      <c r="AW145" s="38">
        <v>579337.27146952529</v>
      </c>
      <c r="AX145" s="30">
        <v>575932.47146952525</v>
      </c>
      <c r="AY145" s="30">
        <v>4610</v>
      </c>
      <c r="AZ145" s="30">
        <v>465610</v>
      </c>
      <c r="BA145" s="30">
        <v>0</v>
      </c>
      <c r="BB145" s="30">
        <v>0</v>
      </c>
      <c r="BC145" s="30">
        <v>579337.27146952529</v>
      </c>
      <c r="BD145" s="30">
        <v>579337.27146952529</v>
      </c>
      <c r="BE145" s="30">
        <v>0</v>
      </c>
      <c r="BF145" s="30">
        <v>469014.8</v>
      </c>
      <c r="BG145" s="30">
        <v>331748.85297671083</v>
      </c>
      <c r="BH145" s="30">
        <v>442071.32444623607</v>
      </c>
      <c r="BI145" s="30">
        <v>4376.9438063983771</v>
      </c>
      <c r="BJ145" s="30">
        <v>4485.7999167671078</v>
      </c>
      <c r="BK145" s="197">
        <v>-0.024266822504019021</v>
      </c>
      <c r="BL145" s="30">
        <v>0.029266822504019022</v>
      </c>
      <c r="BM145" s="30">
        <v>13259.796105209191</v>
      </c>
      <c r="BN145" s="38">
        <v>592597.06757473445</v>
      </c>
      <c r="BO145" s="30">
        <v>5833.5868076706374</v>
      </c>
      <c r="BP145" s="30" t="s">
        <v>545</v>
      </c>
      <c r="BQ145" s="30">
        <v>5867.2976987597467</v>
      </c>
      <c r="BR145" s="197">
        <v>0.0023846749414098145</v>
      </c>
      <c r="BS145" s="30">
        <v>0</v>
      </c>
      <c r="BT145" s="30">
        <v>592597.06757473445</v>
      </c>
      <c r="BU145" s="30">
        <v>0</v>
      </c>
      <c r="BV145" s="38">
        <v>592597.06757473445</v>
      </c>
      <c r="BW145" s="218">
        <v>3404.8</v>
      </c>
      <c r="BX145" s="219">
        <v>589192.2675747344</v>
      </c>
      <c r="BZ145" s="23">
        <v>8732053</v>
      </c>
      <c r="CB145" s="495">
        <f>BX145*$CB$4</f>
        <v>14729.806689368361</v>
      </c>
    </row>
    <row r="146" spans="1:80">
      <c r="A146" s="23">
        <v>110657</v>
      </c>
      <c r="B146" s="23">
        <v>8734003</v>
      </c>
      <c r="C146" s="23" t="s">
        <v>359</v>
      </c>
      <c r="D146" s="239">
        <v>1227</v>
      </c>
      <c r="E146" s="239">
        <v>0</v>
      </c>
      <c r="F146" s="239">
        <v>1227</v>
      </c>
      <c r="G146" s="30">
        <v>0</v>
      </c>
      <c r="H146" s="30">
        <v>3716385.8588302191</v>
      </c>
      <c r="I146" s="30">
        <v>2728938.746120112</v>
      </c>
      <c r="J146" s="30">
        <v>0</v>
      </c>
      <c r="K146" s="30">
        <v>212295.41285724766</v>
      </c>
      <c r="L146" s="30">
        <v>0</v>
      </c>
      <c r="M146" s="30">
        <v>540225.343343988</v>
      </c>
      <c r="N146" s="30">
        <v>0</v>
      </c>
      <c r="O146" s="30">
        <v>0</v>
      </c>
      <c r="P146" s="30">
        <v>0</v>
      </c>
      <c r="Q146" s="30">
        <v>0</v>
      </c>
      <c r="R146" s="30">
        <v>0</v>
      </c>
      <c r="S146" s="30">
        <v>0</v>
      </c>
      <c r="T146" s="30">
        <v>86832.564921556259</v>
      </c>
      <c r="U146" s="30">
        <v>77215.539119122681</v>
      </c>
      <c r="V146" s="30">
        <v>88618.29896578427</v>
      </c>
      <c r="W146" s="30">
        <v>70900.624873334018</v>
      </c>
      <c r="X146" s="30">
        <v>5905.8913641499585</v>
      </c>
      <c r="Y146" s="30">
        <v>0</v>
      </c>
      <c r="Z146" s="30">
        <v>0</v>
      </c>
      <c r="AA146" s="30">
        <v>25320.232019287669</v>
      </c>
      <c r="AB146" s="30">
        <v>0</v>
      </c>
      <c r="AC146" s="30">
        <v>666638.03102322377</v>
      </c>
      <c r="AD146" s="30">
        <v>0</v>
      </c>
      <c r="AE146" s="30">
        <v>0</v>
      </c>
      <c r="AF146" s="30">
        <v>133861.1470232892</v>
      </c>
      <c r="AG146" s="30">
        <v>0</v>
      </c>
      <c r="AH146" s="30">
        <v>0</v>
      </c>
      <c r="AI146" s="30">
        <v>0</v>
      </c>
      <c r="AJ146" s="30">
        <v>64512</v>
      </c>
      <c r="AK146" s="30">
        <v>0</v>
      </c>
      <c r="AL146" s="30">
        <v>0</v>
      </c>
      <c r="AM146" s="30">
        <v>0</v>
      </c>
      <c r="AN146" s="30">
        <v>0</v>
      </c>
      <c r="AO146" s="30">
        <v>0</v>
      </c>
      <c r="AP146" s="30">
        <v>0</v>
      </c>
      <c r="AQ146" s="30">
        <v>0</v>
      </c>
      <c r="AR146" s="30">
        <v>0</v>
      </c>
      <c r="AS146" s="30">
        <v>6445324.6049503312</v>
      </c>
      <c r="AT146" s="30">
        <v>1773951.9384876941</v>
      </c>
      <c r="AU146" s="30">
        <v>198373.1470232892</v>
      </c>
      <c r="AV146" s="30">
        <v>1009063.3553105546</v>
      </c>
      <c r="AW146" s="38">
        <v>8417649.6904613134</v>
      </c>
      <c r="AX146" s="30">
        <v>8353137.6904613134</v>
      </c>
      <c r="AY146" s="30">
        <v>5995</v>
      </c>
      <c r="AZ146" s="30">
        <v>7355865</v>
      </c>
      <c r="BA146" s="30">
        <v>0</v>
      </c>
      <c r="BB146" s="30">
        <v>0</v>
      </c>
      <c r="BC146" s="30">
        <v>8417649.6904613134</v>
      </c>
      <c r="BD146" s="30">
        <v>0</v>
      </c>
      <c r="BE146" s="30">
        <v>8417649.6904613134</v>
      </c>
      <c r="BF146" s="30">
        <v>7420377</v>
      </c>
      <c r="BG146" s="30">
        <v>7222003.8529767105</v>
      </c>
      <c r="BH146" s="30">
        <v>8219276.5434380239</v>
      </c>
      <c r="BI146" s="30">
        <v>6698.6768895175419</v>
      </c>
      <c r="BJ146" s="30">
        <v>6578.4795616438341</v>
      </c>
      <c r="BK146" s="197">
        <v>0.018271293046880393</v>
      </c>
      <c r="BL146" s="30">
        <v>0</v>
      </c>
      <c r="BM146" s="30">
        <v>0</v>
      </c>
      <c r="BN146" s="38">
        <v>8417649.6904613134</v>
      </c>
      <c r="BO146" s="30">
        <v>6807.7731788600759</v>
      </c>
      <c r="BP146" s="30" t="s">
        <v>545</v>
      </c>
      <c r="BQ146" s="30">
        <v>6860.35019597499</v>
      </c>
      <c r="BR146" s="197">
        <v>0.019131992117428442</v>
      </c>
      <c r="BS146" s="30">
        <v>0</v>
      </c>
      <c r="BT146" s="30">
        <v>8417649.6904613134</v>
      </c>
      <c r="BU146" s="30">
        <v>0</v>
      </c>
      <c r="BV146" s="38">
        <v>8417649.6904613134</v>
      </c>
      <c r="BW146" s="218">
        <v>64512</v>
      </c>
      <c r="BX146" s="219">
        <v>8353137.6904613134</v>
      </c>
      <c r="BZ146" s="23">
        <v>8734003</v>
      </c>
      <c r="CB146" s="495">
        <f>BX146*$CB$4</f>
        <v>208828.44226153285</v>
      </c>
    </row>
    <row r="147" spans="1:80">
      <c r="A147" s="23">
        <v>145147</v>
      </c>
      <c r="B147" s="23">
        <v>8732088</v>
      </c>
      <c r="C147" s="23" t="s">
        <v>360</v>
      </c>
      <c r="D147" s="239">
        <v>199</v>
      </c>
      <c r="E147" s="239">
        <v>199</v>
      </c>
      <c r="F147" s="239">
        <v>0</v>
      </c>
      <c r="G147" s="30">
        <v>705996.04750901985</v>
      </c>
      <c r="H147" s="30">
        <v>0</v>
      </c>
      <c r="I147" s="30">
        <v>0</v>
      </c>
      <c r="J147" s="30">
        <v>34650.515661757679</v>
      </c>
      <c r="K147" s="30">
        <v>0</v>
      </c>
      <c r="L147" s="30">
        <v>59620.00194058098</v>
      </c>
      <c r="M147" s="30">
        <v>0</v>
      </c>
      <c r="N147" s="30">
        <v>4213.04144939538</v>
      </c>
      <c r="O147" s="30">
        <v>14476.727000291283</v>
      </c>
      <c r="P147" s="30">
        <v>1329.647701570897</v>
      </c>
      <c r="Q147" s="30">
        <v>23669.720853080922</v>
      </c>
      <c r="R147" s="30">
        <v>0</v>
      </c>
      <c r="S147" s="30">
        <v>0</v>
      </c>
      <c r="T147" s="30">
        <v>0</v>
      </c>
      <c r="U147" s="30">
        <v>0</v>
      </c>
      <c r="V147" s="30">
        <v>0</v>
      </c>
      <c r="W147" s="30">
        <v>0</v>
      </c>
      <c r="X147" s="30">
        <v>0</v>
      </c>
      <c r="Y147" s="30">
        <v>0</v>
      </c>
      <c r="Z147" s="30">
        <v>12237.830101747639</v>
      </c>
      <c r="AA147" s="30">
        <v>0</v>
      </c>
      <c r="AB147" s="30">
        <v>78058.582328714343</v>
      </c>
      <c r="AC147" s="30">
        <v>0</v>
      </c>
      <c r="AD147" s="30">
        <v>23004.994267002352</v>
      </c>
      <c r="AE147" s="30">
        <v>0</v>
      </c>
      <c r="AF147" s="30">
        <v>133861.1470232892</v>
      </c>
      <c r="AG147" s="30">
        <v>0</v>
      </c>
      <c r="AH147" s="30">
        <v>0</v>
      </c>
      <c r="AI147" s="30">
        <v>0</v>
      </c>
      <c r="AJ147" s="30">
        <v>8243.2</v>
      </c>
      <c r="AK147" s="30">
        <v>0</v>
      </c>
      <c r="AL147" s="30">
        <v>0</v>
      </c>
      <c r="AM147" s="30">
        <v>0</v>
      </c>
      <c r="AN147" s="30">
        <v>0</v>
      </c>
      <c r="AO147" s="30">
        <v>0</v>
      </c>
      <c r="AP147" s="30">
        <v>0</v>
      </c>
      <c r="AQ147" s="30">
        <v>0</v>
      </c>
      <c r="AR147" s="30">
        <v>0</v>
      </c>
      <c r="AS147" s="30">
        <v>705996.04750901985</v>
      </c>
      <c r="AT147" s="30">
        <v>251261.06130414151</v>
      </c>
      <c r="AU147" s="30">
        <v>142104.34702328921</v>
      </c>
      <c r="AV147" s="30">
        <v>119680.02941195038</v>
      </c>
      <c r="AW147" s="38">
        <v>1099361.4558364507</v>
      </c>
      <c r="AX147" s="30">
        <v>1091118.2558364507</v>
      </c>
      <c r="AY147" s="30">
        <v>4610</v>
      </c>
      <c r="AZ147" s="30">
        <v>917390</v>
      </c>
      <c r="BA147" s="30">
        <v>0</v>
      </c>
      <c r="BB147" s="30">
        <v>0</v>
      </c>
      <c r="BC147" s="30">
        <v>1099361.4558364507</v>
      </c>
      <c r="BD147" s="30">
        <v>1099361.4558364504</v>
      </c>
      <c r="BE147" s="30">
        <v>0</v>
      </c>
      <c r="BF147" s="30">
        <v>925633.2</v>
      </c>
      <c r="BG147" s="30">
        <v>783528.85297671077</v>
      </c>
      <c r="BH147" s="30">
        <v>957257.1088131615</v>
      </c>
      <c r="BI147" s="30">
        <v>4810.3372302168918</v>
      </c>
      <c r="BJ147" s="30">
        <v>4768.8386099825038</v>
      </c>
      <c r="BK147" s="197">
        <v>0.0087020391395757988</v>
      </c>
      <c r="BL147" s="30">
        <v>0</v>
      </c>
      <c r="BM147" s="30">
        <v>0</v>
      </c>
      <c r="BN147" s="38">
        <v>1099361.4558364507</v>
      </c>
      <c r="BO147" s="30">
        <v>5483.0063107359329</v>
      </c>
      <c r="BP147" s="30" t="s">
        <v>545</v>
      </c>
      <c r="BQ147" s="30">
        <v>5524.4294263138227</v>
      </c>
      <c r="BR147" s="197">
        <v>0.0029150272509574915</v>
      </c>
      <c r="BS147" s="30">
        <v>0</v>
      </c>
      <c r="BT147" s="30">
        <v>1099361.4558364507</v>
      </c>
      <c r="BU147" s="30">
        <v>0</v>
      </c>
      <c r="BV147" s="38">
        <v>1099361.4558364507</v>
      </c>
      <c r="BW147" s="218">
        <v>8243.2</v>
      </c>
      <c r="BX147" s="219">
        <v>1091118.2558364507</v>
      </c>
      <c r="BZ147" s="23">
        <v>8732088</v>
      </c>
      <c r="CB147" s="495">
        <f>BX147*$CB$4</f>
        <v>27277.956395911271</v>
      </c>
    </row>
    <row r="148" spans="1:80">
      <c r="A148" s="23">
        <v>139272</v>
      </c>
      <c r="B148" s="23">
        <v>8732109</v>
      </c>
      <c r="C148" s="23" t="s">
        <v>361</v>
      </c>
      <c r="D148" s="239">
        <v>226</v>
      </c>
      <c r="E148" s="239">
        <v>226</v>
      </c>
      <c r="F148" s="239">
        <v>0</v>
      </c>
      <c r="G148" s="30">
        <v>801784.45596501743</v>
      </c>
      <c r="H148" s="30">
        <v>0</v>
      </c>
      <c r="I148" s="30">
        <v>0</v>
      </c>
      <c r="J148" s="30">
        <v>9760.7086371148325</v>
      </c>
      <c r="K148" s="30">
        <v>0</v>
      </c>
      <c r="L148" s="30">
        <v>16334.247107008494</v>
      </c>
      <c r="M148" s="30">
        <v>0</v>
      </c>
      <c r="N148" s="30">
        <v>0</v>
      </c>
      <c r="O148" s="30">
        <v>567.71478432514789</v>
      </c>
      <c r="P148" s="30">
        <v>0</v>
      </c>
      <c r="Q148" s="30">
        <v>0</v>
      </c>
      <c r="R148" s="30">
        <v>0</v>
      </c>
      <c r="S148" s="30">
        <v>0</v>
      </c>
      <c r="T148" s="30">
        <v>0</v>
      </c>
      <c r="U148" s="30">
        <v>0</v>
      </c>
      <c r="V148" s="30">
        <v>0</v>
      </c>
      <c r="W148" s="30">
        <v>0</v>
      </c>
      <c r="X148" s="30">
        <v>0</v>
      </c>
      <c r="Y148" s="30">
        <v>0</v>
      </c>
      <c r="Z148" s="30">
        <v>20536.917047226376</v>
      </c>
      <c r="AA148" s="30">
        <v>0</v>
      </c>
      <c r="AB148" s="30">
        <v>63794.492269172923</v>
      </c>
      <c r="AC148" s="30">
        <v>0</v>
      </c>
      <c r="AD148" s="30">
        <v>0</v>
      </c>
      <c r="AE148" s="30">
        <v>0</v>
      </c>
      <c r="AF148" s="30">
        <v>133861.1470232892</v>
      </c>
      <c r="AG148" s="30">
        <v>0</v>
      </c>
      <c r="AH148" s="30">
        <v>0</v>
      </c>
      <c r="AI148" s="30">
        <v>0</v>
      </c>
      <c r="AJ148" s="30">
        <v>35565.55</v>
      </c>
      <c r="AK148" s="30">
        <v>0</v>
      </c>
      <c r="AL148" s="30">
        <v>0</v>
      </c>
      <c r="AM148" s="30">
        <v>0</v>
      </c>
      <c r="AN148" s="30">
        <v>0</v>
      </c>
      <c r="AO148" s="30">
        <v>0</v>
      </c>
      <c r="AP148" s="30">
        <v>0</v>
      </c>
      <c r="AQ148" s="30">
        <v>0</v>
      </c>
      <c r="AR148" s="30">
        <v>0</v>
      </c>
      <c r="AS148" s="30">
        <v>801784.45596501743</v>
      </c>
      <c r="AT148" s="30">
        <v>110994.07984484777</v>
      </c>
      <c r="AU148" s="30">
        <v>169426.69702328922</v>
      </c>
      <c r="AV148" s="30">
        <v>79849.870541685057</v>
      </c>
      <c r="AW148" s="38">
        <v>1082205.2328331545</v>
      </c>
      <c r="AX148" s="30">
        <v>1046639.6828331545</v>
      </c>
      <c r="AY148" s="30">
        <v>4610</v>
      </c>
      <c r="AZ148" s="30">
        <v>1041860</v>
      </c>
      <c r="BA148" s="30">
        <v>0</v>
      </c>
      <c r="BB148" s="30">
        <v>0</v>
      </c>
      <c r="BC148" s="30">
        <v>1082205.2328331545</v>
      </c>
      <c r="BD148" s="30">
        <v>1082205.2328331543</v>
      </c>
      <c r="BE148" s="30">
        <v>0</v>
      </c>
      <c r="BF148" s="30">
        <v>1077425.55</v>
      </c>
      <c r="BG148" s="30">
        <v>907998.85297671077</v>
      </c>
      <c r="BH148" s="30">
        <v>912778.53580986522</v>
      </c>
      <c r="BI148" s="30">
        <v>4038.8430788047135</v>
      </c>
      <c r="BJ148" s="30">
        <v>3987.7154007519607</v>
      </c>
      <c r="BK148" s="197">
        <v>0.012821295632860783</v>
      </c>
      <c r="BL148" s="30">
        <v>0</v>
      </c>
      <c r="BM148" s="30">
        <v>0</v>
      </c>
      <c r="BN148" s="38">
        <v>1082205.2328331545</v>
      </c>
      <c r="BO148" s="30">
        <v>4631.1490390847539</v>
      </c>
      <c r="BP148" s="30" t="s">
        <v>545</v>
      </c>
      <c r="BQ148" s="30">
        <v>4788.5187293502413</v>
      </c>
      <c r="BR148" s="197">
        <v>0.025158040186570974</v>
      </c>
      <c r="BS148" s="30">
        <v>-1946.1999999999998</v>
      </c>
      <c r="BT148" s="30">
        <v>1080259.0328331545</v>
      </c>
      <c r="BU148" s="30">
        <v>-2260</v>
      </c>
      <c r="BV148" s="38">
        <v>1077999.0328331545</v>
      </c>
      <c r="BW148" s="218">
        <v>31488</v>
      </c>
      <c r="BX148" s="219">
        <v>1046511.0328331545</v>
      </c>
      <c r="BZ148" s="23">
        <v>8732109</v>
      </c>
      <c r="CB148" s="495">
        <f>BX148*$CB$4</f>
        <v>26162.775820828865</v>
      </c>
    </row>
    <row r="149" spans="1:80">
      <c r="A149" s="23">
        <v>140538</v>
      </c>
      <c r="B149" s="23">
        <v>8734005</v>
      </c>
      <c r="C149" s="23" t="s">
        <v>362</v>
      </c>
      <c r="D149" s="239">
        <v>700</v>
      </c>
      <c r="E149" s="239">
        <v>0</v>
      </c>
      <c r="F149" s="239">
        <v>700</v>
      </c>
      <c r="G149" s="30">
        <v>0</v>
      </c>
      <c r="H149" s="30">
        <v>2170809.505696252</v>
      </c>
      <c r="I149" s="30">
        <v>1499788.649727169</v>
      </c>
      <c r="J149" s="30">
        <v>0</v>
      </c>
      <c r="K149" s="30">
        <v>146410.62955672271</v>
      </c>
      <c r="L149" s="30">
        <v>0</v>
      </c>
      <c r="M149" s="30">
        <v>362142.21025050577</v>
      </c>
      <c r="N149" s="30">
        <v>0</v>
      </c>
      <c r="O149" s="30">
        <v>0</v>
      </c>
      <c r="P149" s="30">
        <v>0</v>
      </c>
      <c r="Q149" s="30">
        <v>0</v>
      </c>
      <c r="R149" s="30">
        <v>0</v>
      </c>
      <c r="S149" s="30">
        <v>0</v>
      </c>
      <c r="T149" s="30">
        <v>58245.53480596697</v>
      </c>
      <c r="U149" s="30">
        <v>158213.11908221338</v>
      </c>
      <c r="V149" s="30">
        <v>0</v>
      </c>
      <c r="W149" s="30">
        <v>0</v>
      </c>
      <c r="X149" s="30">
        <v>0</v>
      </c>
      <c r="Y149" s="30">
        <v>0</v>
      </c>
      <c r="Z149" s="30">
        <v>0</v>
      </c>
      <c r="AA149" s="30">
        <v>44392.320434555244</v>
      </c>
      <c r="AB149" s="30">
        <v>0</v>
      </c>
      <c r="AC149" s="30">
        <v>306737.56998149911</v>
      </c>
      <c r="AD149" s="30">
        <v>0</v>
      </c>
      <c r="AE149" s="30">
        <v>0</v>
      </c>
      <c r="AF149" s="30">
        <v>133861.1470232892</v>
      </c>
      <c r="AG149" s="30">
        <v>0</v>
      </c>
      <c r="AH149" s="30">
        <v>0</v>
      </c>
      <c r="AI149" s="30">
        <v>0</v>
      </c>
      <c r="AJ149" s="30">
        <v>33792</v>
      </c>
      <c r="AK149" s="30">
        <v>0</v>
      </c>
      <c r="AL149" s="30">
        <v>0</v>
      </c>
      <c r="AM149" s="30">
        <v>0</v>
      </c>
      <c r="AN149" s="30">
        <v>0</v>
      </c>
      <c r="AO149" s="30">
        <v>0</v>
      </c>
      <c r="AP149" s="30">
        <v>0</v>
      </c>
      <c r="AQ149" s="30">
        <v>0</v>
      </c>
      <c r="AR149" s="30">
        <v>0</v>
      </c>
      <c r="AS149" s="30">
        <v>3670598.1554234209</v>
      </c>
      <c r="AT149" s="30">
        <v>1076141.3841114631</v>
      </c>
      <c r="AU149" s="30">
        <v>167653.1470232892</v>
      </c>
      <c r="AV149" s="30">
        <v>571467.0702139379</v>
      </c>
      <c r="AW149" s="38">
        <v>4914392.686558173</v>
      </c>
      <c r="AX149" s="30">
        <v>4880600.686558173</v>
      </c>
      <c r="AY149" s="30">
        <v>5995</v>
      </c>
      <c r="AZ149" s="30">
        <v>4196500</v>
      </c>
      <c r="BA149" s="30">
        <v>0</v>
      </c>
      <c r="BB149" s="30">
        <v>0</v>
      </c>
      <c r="BC149" s="30">
        <v>4914392.686558173</v>
      </c>
      <c r="BD149" s="30">
        <v>0</v>
      </c>
      <c r="BE149" s="30">
        <v>4914392.686558173</v>
      </c>
      <c r="BF149" s="30">
        <v>4230292</v>
      </c>
      <c r="BG149" s="30">
        <v>4062638.852976711</v>
      </c>
      <c r="BH149" s="30">
        <v>4746739.5395348836</v>
      </c>
      <c r="BI149" s="30">
        <v>6781.056485049834</v>
      </c>
      <c r="BJ149" s="30">
        <v>6723.0656102412595</v>
      </c>
      <c r="BK149" s="197">
        <v>0.0086256595086974756</v>
      </c>
      <c r="BL149" s="30">
        <v>0</v>
      </c>
      <c r="BM149" s="30">
        <v>0</v>
      </c>
      <c r="BN149" s="38">
        <v>4914392.686558173</v>
      </c>
      <c r="BO149" s="30">
        <v>6972.286695083104</v>
      </c>
      <c r="BP149" s="30" t="s">
        <v>545</v>
      </c>
      <c r="BQ149" s="30">
        <v>7020.56098079739</v>
      </c>
      <c r="BR149" s="197">
        <v>0.00814548222999223</v>
      </c>
      <c r="BS149" s="30">
        <v>0</v>
      </c>
      <c r="BT149" s="30">
        <v>4914392.686558173</v>
      </c>
      <c r="BU149" s="30">
        <v>0</v>
      </c>
      <c r="BV149" s="38">
        <v>4914392.686558173</v>
      </c>
      <c r="BW149" s="218">
        <v>33792</v>
      </c>
      <c r="BX149" s="219">
        <v>4880600.686558173</v>
      </c>
      <c r="BZ149" s="23">
        <v>8734005</v>
      </c>
      <c r="CB149" s="495">
        <f>BX149*$CB$4</f>
        <v>122015.01716395433</v>
      </c>
    </row>
    <row r="150" spans="1:80">
      <c r="A150" s="23">
        <v>110658</v>
      </c>
      <c r="B150" s="23">
        <v>8734028</v>
      </c>
      <c r="C150" s="23" t="s">
        <v>363</v>
      </c>
      <c r="D150" s="239">
        <v>673.5</v>
      </c>
      <c r="E150" s="239">
        <v>17.5</v>
      </c>
      <c r="F150" s="239">
        <v>656</v>
      </c>
      <c r="G150" s="30">
        <v>62085.079554813296</v>
      </c>
      <c r="H150" s="30">
        <v>2158304.8426450063</v>
      </c>
      <c r="I150" s="30">
        <v>1265799.0671569528</v>
      </c>
      <c r="J150" s="30">
        <v>0</v>
      </c>
      <c r="K150" s="30">
        <v>55162.935640609132</v>
      </c>
      <c r="L150" s="30">
        <v>0</v>
      </c>
      <c r="M150" s="30">
        <v>138880.55511272934</v>
      </c>
      <c r="N150" s="30">
        <v>0</v>
      </c>
      <c r="O150" s="30">
        <v>0</v>
      </c>
      <c r="P150" s="30">
        <v>0</v>
      </c>
      <c r="Q150" s="30">
        <v>0</v>
      </c>
      <c r="R150" s="30">
        <v>0</v>
      </c>
      <c r="S150" s="30">
        <v>0</v>
      </c>
      <c r="T150" s="30">
        <v>0</v>
      </c>
      <c r="U150" s="30">
        <v>15674.544073607518</v>
      </c>
      <c r="V150" s="30">
        <v>0</v>
      </c>
      <c r="W150" s="30">
        <v>0</v>
      </c>
      <c r="X150" s="30">
        <v>0</v>
      </c>
      <c r="Y150" s="30">
        <v>6982.2972700900118</v>
      </c>
      <c r="Z150" s="30">
        <v>0</v>
      </c>
      <c r="AA150" s="30">
        <v>73493.5760455097</v>
      </c>
      <c r="AB150" s="30">
        <v>0</v>
      </c>
      <c r="AC150" s="30">
        <v>260988.88341706592</v>
      </c>
      <c r="AD150" s="30">
        <v>0</v>
      </c>
      <c r="AE150" s="30">
        <v>14473.09444634976</v>
      </c>
      <c r="AF150" s="30">
        <v>133861.1470232892</v>
      </c>
      <c r="AG150" s="30">
        <v>0</v>
      </c>
      <c r="AH150" s="30">
        <v>0</v>
      </c>
      <c r="AI150" s="30">
        <v>0</v>
      </c>
      <c r="AJ150" s="30">
        <v>17305.6</v>
      </c>
      <c r="AK150" s="30">
        <v>0</v>
      </c>
      <c r="AL150" s="30">
        <v>0</v>
      </c>
      <c r="AM150" s="30">
        <v>0</v>
      </c>
      <c r="AN150" s="30">
        <v>0</v>
      </c>
      <c r="AO150" s="30">
        <v>0</v>
      </c>
      <c r="AP150" s="30">
        <v>0</v>
      </c>
      <c r="AQ150" s="30">
        <v>0</v>
      </c>
      <c r="AR150" s="30">
        <v>0</v>
      </c>
      <c r="AS150" s="30">
        <v>3486188.9893567725</v>
      </c>
      <c r="AT150" s="30">
        <v>565655.88600596134</v>
      </c>
      <c r="AU150" s="30">
        <v>151166.74702328921</v>
      </c>
      <c r="AV150" s="30">
        <v>363013.316982193</v>
      </c>
      <c r="AW150" s="38">
        <v>4203011.6223860234</v>
      </c>
      <c r="AX150" s="30">
        <v>4185706.0223860233</v>
      </c>
      <c r="AY150" s="30">
        <v>5764.166666666667</v>
      </c>
      <c r="AZ150" s="30">
        <v>3882166.25</v>
      </c>
      <c r="BA150" s="30">
        <v>0</v>
      </c>
      <c r="BB150" s="30">
        <v>0</v>
      </c>
      <c r="BC150" s="30">
        <v>4203011.6223860234</v>
      </c>
      <c r="BD150" s="30">
        <v>66012.946032775522</v>
      </c>
      <c r="BE150" s="30">
        <v>4136998.6763532474</v>
      </c>
      <c r="BF150" s="30">
        <v>3899471.85</v>
      </c>
      <c r="BG150" s="30">
        <v>3748305.102976711</v>
      </c>
      <c r="BH150" s="30">
        <v>4051844.8753627343</v>
      </c>
      <c r="BI150" s="30">
        <v>6016.1022648295984</v>
      </c>
      <c r="BJ150" s="30">
        <v>5906.3862708667475</v>
      </c>
      <c r="BK150" s="197">
        <v>0.018575824358800421</v>
      </c>
      <c r="BL150" s="30">
        <v>0</v>
      </c>
      <c r="BM150" s="30">
        <v>0</v>
      </c>
      <c r="BN150" s="38">
        <v>4203011.6223860234</v>
      </c>
      <c r="BO150" s="30">
        <v>6214.856751872343</v>
      </c>
      <c r="BP150" s="30" t="s">
        <v>545</v>
      </c>
      <c r="BQ150" s="30">
        <v>6240.5517778560106</v>
      </c>
      <c r="BR150" s="197">
        <v>-0.001709659020347476</v>
      </c>
      <c r="BS150" s="30">
        <v>0</v>
      </c>
      <c r="BT150" s="30">
        <v>4203011.6223860234</v>
      </c>
      <c r="BU150" s="30">
        <v>0</v>
      </c>
      <c r="BV150" s="38">
        <v>4203011.6223860234</v>
      </c>
      <c r="BW150" s="218">
        <v>17305.6</v>
      </c>
      <c r="BX150" s="219">
        <v>4185706.0223860233</v>
      </c>
      <c r="BZ150" s="23">
        <v>8734028</v>
      </c>
      <c r="CB150" s="495">
        <f>BX150*$CB$4</f>
        <v>104642.65055965059</v>
      </c>
    </row>
    <row r="151" spans="1:80">
      <c r="A151" s="23">
        <v>139401</v>
      </c>
      <c r="B151" s="23">
        <v>8732096</v>
      </c>
      <c r="C151" s="23" t="s">
        <v>364</v>
      </c>
      <c r="D151" s="239">
        <v>103</v>
      </c>
      <c r="E151" s="239">
        <v>103</v>
      </c>
      <c r="F151" s="239">
        <v>0</v>
      </c>
      <c r="G151" s="30">
        <v>365415.03966547258</v>
      </c>
      <c r="H151" s="30">
        <v>0</v>
      </c>
      <c r="I151" s="30">
        <v>0</v>
      </c>
      <c r="J151" s="30">
        <v>12688.921228249266</v>
      </c>
      <c r="K151" s="30">
        <v>0</v>
      </c>
      <c r="L151" s="30">
        <v>21234.521239111014</v>
      </c>
      <c r="M151" s="30">
        <v>0</v>
      </c>
      <c r="N151" s="30">
        <v>0</v>
      </c>
      <c r="O151" s="30">
        <v>851.57217648772189</v>
      </c>
      <c r="P151" s="30">
        <v>0</v>
      </c>
      <c r="Q151" s="30">
        <v>0</v>
      </c>
      <c r="R151" s="30">
        <v>0</v>
      </c>
      <c r="S151" s="30">
        <v>2031.820981603496</v>
      </c>
      <c r="T151" s="30">
        <v>0</v>
      </c>
      <c r="U151" s="30">
        <v>0</v>
      </c>
      <c r="V151" s="30">
        <v>0</v>
      </c>
      <c r="W151" s="30">
        <v>0</v>
      </c>
      <c r="X151" s="30">
        <v>0</v>
      </c>
      <c r="Y151" s="30">
        <v>0</v>
      </c>
      <c r="Z151" s="30">
        <v>6190.1952399086322</v>
      </c>
      <c r="AA151" s="30">
        <v>0</v>
      </c>
      <c r="AB151" s="30">
        <v>39304.854331907838</v>
      </c>
      <c r="AC151" s="30">
        <v>0</v>
      </c>
      <c r="AD151" s="30">
        <v>0</v>
      </c>
      <c r="AE151" s="30">
        <v>0</v>
      </c>
      <c r="AF151" s="30">
        <v>133861.1470232892</v>
      </c>
      <c r="AG151" s="30">
        <v>35534.9261284287</v>
      </c>
      <c r="AH151" s="30">
        <v>0</v>
      </c>
      <c r="AI151" s="30">
        <v>0</v>
      </c>
      <c r="AJ151" s="30">
        <v>3737.6</v>
      </c>
      <c r="AK151" s="30">
        <v>0</v>
      </c>
      <c r="AL151" s="30">
        <v>0</v>
      </c>
      <c r="AM151" s="30">
        <v>0</v>
      </c>
      <c r="AN151" s="30">
        <v>0</v>
      </c>
      <c r="AO151" s="30">
        <v>0</v>
      </c>
      <c r="AP151" s="30">
        <v>0</v>
      </c>
      <c r="AQ151" s="30">
        <v>0</v>
      </c>
      <c r="AR151" s="30">
        <v>0</v>
      </c>
      <c r="AS151" s="30">
        <v>365415.03966547258</v>
      </c>
      <c r="AT151" s="30">
        <v>82301.885197267955</v>
      </c>
      <c r="AU151" s="30">
        <v>173133.6731517179</v>
      </c>
      <c r="AV151" s="30">
        <v>45166.975944591322</v>
      </c>
      <c r="AW151" s="38">
        <v>620850.59801445843</v>
      </c>
      <c r="AX151" s="30">
        <v>617112.99801445846</v>
      </c>
      <c r="AY151" s="30">
        <v>4610</v>
      </c>
      <c r="AZ151" s="30">
        <v>474830</v>
      </c>
      <c r="BA151" s="30">
        <v>0</v>
      </c>
      <c r="BB151" s="30">
        <v>0</v>
      </c>
      <c r="BC151" s="30">
        <v>620850.59801445843</v>
      </c>
      <c r="BD151" s="30">
        <v>620850.59801445843</v>
      </c>
      <c r="BE151" s="30">
        <v>0</v>
      </c>
      <c r="BF151" s="30">
        <v>478567.6</v>
      </c>
      <c r="BG151" s="30">
        <v>305433.92684828211</v>
      </c>
      <c r="BH151" s="30">
        <v>447716.92486274056</v>
      </c>
      <c r="BI151" s="30">
        <v>4346.7662608033061</v>
      </c>
      <c r="BJ151" s="30">
        <v>4105.246102277817</v>
      </c>
      <c r="BK151" s="197">
        <v>0.058832077909161236</v>
      </c>
      <c r="BL151" s="30">
        <v>0</v>
      </c>
      <c r="BM151" s="30">
        <v>0</v>
      </c>
      <c r="BN151" s="38">
        <v>620850.59801445843</v>
      </c>
      <c r="BO151" s="30">
        <v>5991.3883302374607</v>
      </c>
      <c r="BP151" s="30" t="s">
        <v>545</v>
      </c>
      <c r="BQ151" s="30">
        <v>6027.6757088782369</v>
      </c>
      <c r="BR151" s="197">
        <v>0.0599383219772609</v>
      </c>
      <c r="BS151" s="30">
        <v>0</v>
      </c>
      <c r="BT151" s="30">
        <v>620850.59801445843</v>
      </c>
      <c r="BU151" s="30">
        <v>0</v>
      </c>
      <c r="BV151" s="38">
        <v>620850.59801445843</v>
      </c>
      <c r="BW151" s="218">
        <v>3737.6</v>
      </c>
      <c r="BX151" s="219">
        <v>617112.99801445846</v>
      </c>
      <c r="BZ151" s="23">
        <v>8732096</v>
      </c>
      <c r="CB151" s="495">
        <f>BX151*$CB$4</f>
        <v>15427.824950361462</v>
      </c>
    </row>
    <row r="152" spans="1:80">
      <c r="A152" s="23">
        <v>148128</v>
      </c>
      <c r="B152" s="23">
        <v>8732098</v>
      </c>
      <c r="C152" s="23" t="s">
        <v>365</v>
      </c>
      <c r="D152" s="239">
        <v>90</v>
      </c>
      <c r="E152" s="239">
        <v>90</v>
      </c>
      <c r="F152" s="239">
        <v>0</v>
      </c>
      <c r="G152" s="30">
        <v>319294.69485332555</v>
      </c>
      <c r="H152" s="30">
        <v>0</v>
      </c>
      <c r="I152" s="30">
        <v>0</v>
      </c>
      <c r="J152" s="30">
        <v>7808.56690969188</v>
      </c>
      <c r="K152" s="30">
        <v>0</v>
      </c>
      <c r="L152" s="30">
        <v>13067.39768560682</v>
      </c>
      <c r="M152" s="30">
        <v>0</v>
      </c>
      <c r="N152" s="30">
        <v>0</v>
      </c>
      <c r="O152" s="30">
        <v>0</v>
      </c>
      <c r="P152" s="30">
        <v>0</v>
      </c>
      <c r="Q152" s="30">
        <v>0</v>
      </c>
      <c r="R152" s="30">
        <v>0</v>
      </c>
      <c r="S152" s="30">
        <v>0</v>
      </c>
      <c r="T152" s="30">
        <v>0</v>
      </c>
      <c r="U152" s="30">
        <v>0</v>
      </c>
      <c r="V152" s="30">
        <v>0</v>
      </c>
      <c r="W152" s="30">
        <v>0</v>
      </c>
      <c r="X152" s="30">
        <v>0</v>
      </c>
      <c r="Y152" s="30">
        <v>0</v>
      </c>
      <c r="Z152" s="30">
        <v>2938.17249790702</v>
      </c>
      <c r="AA152" s="30">
        <v>0</v>
      </c>
      <c r="AB152" s="30">
        <v>30117.495556846381</v>
      </c>
      <c r="AC152" s="30">
        <v>0</v>
      </c>
      <c r="AD152" s="30">
        <v>0</v>
      </c>
      <c r="AE152" s="30">
        <v>0</v>
      </c>
      <c r="AF152" s="30">
        <v>133861.1470232892</v>
      </c>
      <c r="AG152" s="30">
        <v>45405.738941881114</v>
      </c>
      <c r="AH152" s="30">
        <v>0</v>
      </c>
      <c r="AI152" s="30">
        <v>0</v>
      </c>
      <c r="AJ152" s="30">
        <v>3430.4</v>
      </c>
      <c r="AK152" s="30">
        <v>0</v>
      </c>
      <c r="AL152" s="30">
        <v>0</v>
      </c>
      <c r="AM152" s="30">
        <v>0</v>
      </c>
      <c r="AN152" s="30">
        <v>0</v>
      </c>
      <c r="AO152" s="30">
        <v>0</v>
      </c>
      <c r="AP152" s="30">
        <v>0</v>
      </c>
      <c r="AQ152" s="30">
        <v>0</v>
      </c>
      <c r="AR152" s="30">
        <v>0</v>
      </c>
      <c r="AS152" s="30">
        <v>319294.69485332555</v>
      </c>
      <c r="AT152" s="30">
        <v>53931.6326500521</v>
      </c>
      <c r="AU152" s="30">
        <v>182697.2859651703</v>
      </c>
      <c r="AV152" s="30">
        <v>34798.151151310274</v>
      </c>
      <c r="AW152" s="38">
        <v>555923.61346854793</v>
      </c>
      <c r="AX152" s="30">
        <v>552493.21346854791</v>
      </c>
      <c r="AY152" s="30">
        <v>4610</v>
      </c>
      <c r="AZ152" s="30">
        <v>414900</v>
      </c>
      <c r="BA152" s="30">
        <v>0</v>
      </c>
      <c r="BB152" s="30">
        <v>0</v>
      </c>
      <c r="BC152" s="30">
        <v>555923.61346854793</v>
      </c>
      <c r="BD152" s="30">
        <v>555923.613468548</v>
      </c>
      <c r="BE152" s="30">
        <v>0</v>
      </c>
      <c r="BF152" s="30">
        <v>418330.4</v>
      </c>
      <c r="BG152" s="30">
        <v>235633.11403482972</v>
      </c>
      <c r="BH152" s="30">
        <v>373226.32750337757</v>
      </c>
      <c r="BI152" s="30">
        <v>4146.9591944819731</v>
      </c>
      <c r="BJ152" s="30">
        <v>4214.3517279353719</v>
      </c>
      <c r="BK152" s="197">
        <v>-0.015991198125841915</v>
      </c>
      <c r="BL152" s="30">
        <v>0.020991198125841916</v>
      </c>
      <c r="BM152" s="30">
        <v>7961.7862883768048</v>
      </c>
      <c r="BN152" s="38">
        <v>563885.39975692471</v>
      </c>
      <c r="BO152" s="30">
        <v>6227.277775076941</v>
      </c>
      <c r="BP152" s="30" t="s">
        <v>545</v>
      </c>
      <c r="BQ152" s="30">
        <v>6265.3933306324971</v>
      </c>
      <c r="BR152" s="197">
        <v>-0.034951280618599978</v>
      </c>
      <c r="BS152" s="30">
        <v>0</v>
      </c>
      <c r="BT152" s="30">
        <v>563885.39975692471</v>
      </c>
      <c r="BU152" s="30">
        <v>0</v>
      </c>
      <c r="BV152" s="38">
        <v>563885.39975692471</v>
      </c>
      <c r="BW152" s="218">
        <v>3430.4</v>
      </c>
      <c r="BX152" s="219">
        <v>560454.99975692469</v>
      </c>
      <c r="BZ152" s="23">
        <v>8732098</v>
      </c>
      <c r="CB152" s="495">
        <f>BX152*$CB$4</f>
        <v>14011.374993923118</v>
      </c>
    </row>
    <row r="153" spans="1:80">
      <c r="A153" s="23">
        <v>147110</v>
      </c>
      <c r="B153" s="23">
        <v>8733390</v>
      </c>
      <c r="C153" s="23" t="s">
        <v>366</v>
      </c>
      <c r="D153" s="239">
        <v>173</v>
      </c>
      <c r="E153" s="239">
        <v>173</v>
      </c>
      <c r="F153" s="239">
        <v>0</v>
      </c>
      <c r="G153" s="30">
        <v>613755.35788472579</v>
      </c>
      <c r="H153" s="30">
        <v>0</v>
      </c>
      <c r="I153" s="30">
        <v>0</v>
      </c>
      <c r="J153" s="30">
        <v>32698.373934334733</v>
      </c>
      <c r="K153" s="30">
        <v>0</v>
      </c>
      <c r="L153" s="30">
        <v>55536.44016382892</v>
      </c>
      <c r="M153" s="30">
        <v>0</v>
      </c>
      <c r="N153" s="30">
        <v>4447.0993076951336</v>
      </c>
      <c r="O153" s="30">
        <v>12773.582647315823</v>
      </c>
      <c r="P153" s="30">
        <v>0</v>
      </c>
      <c r="Q153" s="30">
        <v>0</v>
      </c>
      <c r="R153" s="30">
        <v>0</v>
      </c>
      <c r="S153" s="30">
        <v>0</v>
      </c>
      <c r="T153" s="30">
        <v>0</v>
      </c>
      <c r="U153" s="30">
        <v>0</v>
      </c>
      <c r="V153" s="30">
        <v>0</v>
      </c>
      <c r="W153" s="30">
        <v>0</v>
      </c>
      <c r="X153" s="30">
        <v>0</v>
      </c>
      <c r="Y153" s="30">
        <v>0</v>
      </c>
      <c r="Z153" s="30">
        <v>21687.630597884297</v>
      </c>
      <c r="AA153" s="30">
        <v>0</v>
      </c>
      <c r="AB153" s="30">
        <v>87500.716338220634</v>
      </c>
      <c r="AC153" s="30">
        <v>0</v>
      </c>
      <c r="AD153" s="30">
        <v>10154.324152766618</v>
      </c>
      <c r="AE153" s="30">
        <v>0</v>
      </c>
      <c r="AF153" s="30">
        <v>133861.1470232892</v>
      </c>
      <c r="AG153" s="30">
        <v>0</v>
      </c>
      <c r="AH153" s="30">
        <v>0</v>
      </c>
      <c r="AI153" s="30">
        <v>0</v>
      </c>
      <c r="AJ153" s="30">
        <v>51409.78</v>
      </c>
      <c r="AK153" s="30">
        <v>0</v>
      </c>
      <c r="AL153" s="30">
        <v>0</v>
      </c>
      <c r="AM153" s="30">
        <v>0</v>
      </c>
      <c r="AN153" s="30">
        <v>0</v>
      </c>
      <c r="AO153" s="30">
        <v>0</v>
      </c>
      <c r="AP153" s="30">
        <v>0</v>
      </c>
      <c r="AQ153" s="30">
        <v>0</v>
      </c>
      <c r="AR153" s="30">
        <v>0</v>
      </c>
      <c r="AS153" s="30">
        <v>613755.35788472579</v>
      </c>
      <c r="AT153" s="30">
        <v>224798.16714204615</v>
      </c>
      <c r="AU153" s="30">
        <v>185270.9270232892</v>
      </c>
      <c r="AV153" s="30">
        <v>97939.6367013574</v>
      </c>
      <c r="AW153" s="38">
        <v>1023824.4520500612</v>
      </c>
      <c r="AX153" s="30">
        <v>972414.67205006117</v>
      </c>
      <c r="AY153" s="30">
        <v>4610</v>
      </c>
      <c r="AZ153" s="30">
        <v>797530</v>
      </c>
      <c r="BA153" s="30">
        <v>0</v>
      </c>
      <c r="BB153" s="30">
        <v>0</v>
      </c>
      <c r="BC153" s="30">
        <v>1023824.4520500612</v>
      </c>
      <c r="BD153" s="30">
        <v>1023824.4520500612</v>
      </c>
      <c r="BE153" s="30">
        <v>0</v>
      </c>
      <c r="BF153" s="30">
        <v>848939.78</v>
      </c>
      <c r="BG153" s="30">
        <v>663668.85297671077</v>
      </c>
      <c r="BH153" s="30">
        <v>838553.52502677194</v>
      </c>
      <c r="BI153" s="30">
        <v>4847.1302024668894</v>
      </c>
      <c r="BJ153" s="30">
        <v>4733.9530471780727</v>
      </c>
      <c r="BK153" s="197">
        <v>0.023907536505095261</v>
      </c>
      <c r="BL153" s="30">
        <v>0</v>
      </c>
      <c r="BM153" s="30">
        <v>0</v>
      </c>
      <c r="BN153" s="38">
        <v>1023824.4520500612</v>
      </c>
      <c r="BO153" s="30">
        <v>5620.8940580928393</v>
      </c>
      <c r="BP153" s="30" t="s">
        <v>545</v>
      </c>
      <c r="BQ153" s="30">
        <v>5918.0604164743418</v>
      </c>
      <c r="BR153" s="197">
        <v>0.0063490127248062578</v>
      </c>
      <c r="BS153" s="30">
        <v>-1730.15</v>
      </c>
      <c r="BT153" s="30">
        <v>1022094.3020500612</v>
      </c>
      <c r="BU153" s="30">
        <v>-1730</v>
      </c>
      <c r="BV153" s="38">
        <v>1020364.3020500612</v>
      </c>
      <c r="BW153" s="218">
        <v>45824</v>
      </c>
      <c r="BX153" s="219">
        <v>974540.30205006117</v>
      </c>
      <c r="BZ153" s="23">
        <v>8733390</v>
      </c>
      <c r="CB153" s="495">
        <f>BX153*$CB$4</f>
        <v>24363.507551251532</v>
      </c>
    </row>
    <row r="154" spans="1:80">
      <c r="A154" s="23">
        <v>147441</v>
      </c>
      <c r="B154" s="23">
        <v>8732044</v>
      </c>
      <c r="C154" s="23" t="s">
        <v>367</v>
      </c>
      <c r="D154" s="239">
        <v>351</v>
      </c>
      <c r="E154" s="239">
        <v>351</v>
      </c>
      <c r="F154" s="239">
        <v>0</v>
      </c>
      <c r="G154" s="30">
        <v>1245249.3099279697</v>
      </c>
      <c r="H154" s="30">
        <v>0</v>
      </c>
      <c r="I154" s="30">
        <v>0</v>
      </c>
      <c r="J154" s="30">
        <v>90286.554893312234</v>
      </c>
      <c r="K154" s="30">
        <v>0</v>
      </c>
      <c r="L154" s="30">
        <v>154358.63516123022</v>
      </c>
      <c r="M154" s="30">
        <v>0</v>
      </c>
      <c r="N154" s="30">
        <v>18490.570805679716</v>
      </c>
      <c r="O154" s="30">
        <v>10218.866117852711</v>
      </c>
      <c r="P154" s="30">
        <v>3545.7272041890624</v>
      </c>
      <c r="Q154" s="30">
        <v>50720.830399459192</v>
      </c>
      <c r="R154" s="30">
        <v>58474.618264201963</v>
      </c>
      <c r="S154" s="30">
        <v>0</v>
      </c>
      <c r="T154" s="30">
        <v>0</v>
      </c>
      <c r="U154" s="30">
        <v>0</v>
      </c>
      <c r="V154" s="30">
        <v>0</v>
      </c>
      <c r="W154" s="30">
        <v>0</v>
      </c>
      <c r="X154" s="30">
        <v>0</v>
      </c>
      <c r="Y154" s="30">
        <v>0</v>
      </c>
      <c r="Z154" s="30">
        <v>58642.4663846971</v>
      </c>
      <c r="AA154" s="30">
        <v>0</v>
      </c>
      <c r="AB154" s="30">
        <v>197366.19557384698</v>
      </c>
      <c r="AC154" s="30">
        <v>0</v>
      </c>
      <c r="AD154" s="30">
        <v>4794.4145515484252</v>
      </c>
      <c r="AE154" s="30">
        <v>0</v>
      </c>
      <c r="AF154" s="30">
        <v>133861.1470232892</v>
      </c>
      <c r="AG154" s="30">
        <v>0</v>
      </c>
      <c r="AH154" s="30">
        <v>0</v>
      </c>
      <c r="AI154" s="30">
        <v>0</v>
      </c>
      <c r="AJ154" s="30">
        <v>10035.2</v>
      </c>
      <c r="AK154" s="30">
        <v>0</v>
      </c>
      <c r="AL154" s="30">
        <v>0</v>
      </c>
      <c r="AM154" s="30">
        <v>0</v>
      </c>
      <c r="AN154" s="30">
        <v>0</v>
      </c>
      <c r="AO154" s="30">
        <v>0</v>
      </c>
      <c r="AP154" s="30">
        <v>0</v>
      </c>
      <c r="AQ154" s="30">
        <v>0</v>
      </c>
      <c r="AR154" s="30">
        <v>0</v>
      </c>
      <c r="AS154" s="30">
        <v>1245249.3099279697</v>
      </c>
      <c r="AT154" s="30">
        <v>646898.87935601757</v>
      </c>
      <c r="AU154" s="30">
        <v>143896.34702328921</v>
      </c>
      <c r="AV154" s="30">
        <v>294082.22520290053</v>
      </c>
      <c r="AW154" s="38">
        <v>2036044.5363072765</v>
      </c>
      <c r="AX154" s="30">
        <v>2026009.3363072765</v>
      </c>
      <c r="AY154" s="30">
        <v>4610</v>
      </c>
      <c r="AZ154" s="30">
        <v>1618110</v>
      </c>
      <c r="BA154" s="30">
        <v>0</v>
      </c>
      <c r="BB154" s="30">
        <v>0</v>
      </c>
      <c r="BC154" s="30">
        <v>2036044.5363072765</v>
      </c>
      <c r="BD154" s="30">
        <v>2036044.5363072767</v>
      </c>
      <c r="BE154" s="30">
        <v>0</v>
      </c>
      <c r="BF154" s="30">
        <v>1628145.2</v>
      </c>
      <c r="BG154" s="30">
        <v>1484248.8529767108</v>
      </c>
      <c r="BH154" s="30">
        <v>1892148.1892839873</v>
      </c>
      <c r="BI154" s="30">
        <v>5390.7355820056619</v>
      </c>
      <c r="BJ154" s="30">
        <v>5283.8667459051367</v>
      </c>
      <c r="BK154" s="197">
        <v>0.020225497961951035</v>
      </c>
      <c r="BL154" s="30">
        <v>0</v>
      </c>
      <c r="BM154" s="30">
        <v>0</v>
      </c>
      <c r="BN154" s="38">
        <v>2036044.5363072765</v>
      </c>
      <c r="BO154" s="30">
        <v>5772.1063712458017</v>
      </c>
      <c r="BP154" s="30" t="s">
        <v>545</v>
      </c>
      <c r="BQ154" s="30">
        <v>5800.6966846361156</v>
      </c>
      <c r="BR154" s="197">
        <v>0.020647944045290245</v>
      </c>
      <c r="BS154" s="30">
        <v>0</v>
      </c>
      <c r="BT154" s="30">
        <v>2036044.5363072765</v>
      </c>
      <c r="BU154" s="30">
        <v>0</v>
      </c>
      <c r="BV154" s="38">
        <v>2036044.5363072765</v>
      </c>
      <c r="BW154" s="218">
        <v>10035.2</v>
      </c>
      <c r="BX154" s="219">
        <v>2026009.3363072765</v>
      </c>
      <c r="BZ154" s="23">
        <v>8732044</v>
      </c>
      <c r="CB154" s="495">
        <f>BX154*$CB$4</f>
        <v>50650.233407681917</v>
      </c>
    </row>
    <row r="155" spans="1:80">
      <c r="A155" s="23">
        <v>134979</v>
      </c>
      <c r="B155" s="23">
        <v>8732031</v>
      </c>
      <c r="C155" s="23" t="s">
        <v>368</v>
      </c>
      <c r="D155" s="239">
        <v>202</v>
      </c>
      <c r="E155" s="239">
        <v>202</v>
      </c>
      <c r="F155" s="239">
        <v>0</v>
      </c>
      <c r="G155" s="30">
        <v>716639.20400413068</v>
      </c>
      <c r="H155" s="30">
        <v>0</v>
      </c>
      <c r="I155" s="30">
        <v>0</v>
      </c>
      <c r="J155" s="30">
        <v>16593.204683095191</v>
      </c>
      <c r="K155" s="30">
        <v>0</v>
      </c>
      <c r="L155" s="30">
        <v>27768.2200819144</v>
      </c>
      <c r="M155" s="30">
        <v>0</v>
      </c>
      <c r="N155" s="30">
        <v>234.05785829974323</v>
      </c>
      <c r="O155" s="30">
        <v>1703.1443529754442</v>
      </c>
      <c r="P155" s="30">
        <v>0</v>
      </c>
      <c r="Q155" s="30">
        <v>0</v>
      </c>
      <c r="R155" s="30">
        <v>0</v>
      </c>
      <c r="S155" s="30">
        <v>0</v>
      </c>
      <c r="T155" s="30">
        <v>0</v>
      </c>
      <c r="U155" s="30">
        <v>0</v>
      </c>
      <c r="V155" s="30">
        <v>0</v>
      </c>
      <c r="W155" s="30">
        <v>0</v>
      </c>
      <c r="X155" s="30">
        <v>0</v>
      </c>
      <c r="Y155" s="30">
        <v>0</v>
      </c>
      <c r="Z155" s="30">
        <v>6554.1074861287871</v>
      </c>
      <c r="AA155" s="30">
        <v>0</v>
      </c>
      <c r="AB155" s="30">
        <v>67087.333423639648</v>
      </c>
      <c r="AC155" s="30">
        <v>0</v>
      </c>
      <c r="AD155" s="30">
        <v>0</v>
      </c>
      <c r="AE155" s="30">
        <v>0</v>
      </c>
      <c r="AF155" s="30">
        <v>133861.1470232892</v>
      </c>
      <c r="AG155" s="30">
        <v>0</v>
      </c>
      <c r="AH155" s="30">
        <v>0</v>
      </c>
      <c r="AI155" s="30">
        <v>0</v>
      </c>
      <c r="AJ155" s="30">
        <v>26696.5</v>
      </c>
      <c r="AK155" s="30">
        <v>0</v>
      </c>
      <c r="AL155" s="30">
        <v>0</v>
      </c>
      <c r="AM155" s="30">
        <v>0</v>
      </c>
      <c r="AN155" s="30">
        <v>0</v>
      </c>
      <c r="AO155" s="30">
        <v>0</v>
      </c>
      <c r="AP155" s="30">
        <v>0</v>
      </c>
      <c r="AQ155" s="30">
        <v>0</v>
      </c>
      <c r="AR155" s="30">
        <v>0</v>
      </c>
      <c r="AS155" s="30">
        <v>716639.20400413068</v>
      </c>
      <c r="AT155" s="30">
        <v>119940.06788605321</v>
      </c>
      <c r="AU155" s="30">
        <v>160557.6470232892</v>
      </c>
      <c r="AV155" s="30">
        <v>79076.696415843035</v>
      </c>
      <c r="AW155" s="38">
        <v>997136.91891347314</v>
      </c>
      <c r="AX155" s="30">
        <v>970440.41891347314</v>
      </c>
      <c r="AY155" s="30">
        <v>4610</v>
      </c>
      <c r="AZ155" s="30">
        <v>931220</v>
      </c>
      <c r="BA155" s="30">
        <v>0</v>
      </c>
      <c r="BB155" s="30">
        <v>0</v>
      </c>
      <c r="BC155" s="30">
        <v>997136.91891347314</v>
      </c>
      <c r="BD155" s="30">
        <v>997136.91891347314</v>
      </c>
      <c r="BE155" s="30">
        <v>0</v>
      </c>
      <c r="BF155" s="30">
        <v>957916.5</v>
      </c>
      <c r="BG155" s="30">
        <v>797358.85297671077</v>
      </c>
      <c r="BH155" s="30">
        <v>836579.27189018391</v>
      </c>
      <c r="BI155" s="30">
        <v>4141.4815440108114</v>
      </c>
      <c r="BJ155" s="30">
        <v>4031.935319889099</v>
      </c>
      <c r="BK155" s="197">
        <v>0.027169638258166682</v>
      </c>
      <c r="BL155" s="30">
        <v>0</v>
      </c>
      <c r="BM155" s="30">
        <v>0</v>
      </c>
      <c r="BN155" s="38">
        <v>997136.91891347314</v>
      </c>
      <c r="BO155" s="30">
        <v>4804.1604896706594</v>
      </c>
      <c r="BP155" s="30" t="s">
        <v>545</v>
      </c>
      <c r="BQ155" s="30">
        <v>4936.3213807597676</v>
      </c>
      <c r="BR155" s="197">
        <v>0.035395820159060287</v>
      </c>
      <c r="BS155" s="30">
        <v>-1814.4999999999995</v>
      </c>
      <c r="BT155" s="30">
        <v>995322.41891347314</v>
      </c>
      <c r="BU155" s="30">
        <v>-2020</v>
      </c>
      <c r="BV155" s="38">
        <v>993302.41891347314</v>
      </c>
      <c r="BW155" s="218">
        <v>23827.25</v>
      </c>
      <c r="BX155" s="219">
        <v>969475.16891347314</v>
      </c>
      <c r="BZ155" s="23">
        <v>8732031</v>
      </c>
      <c r="CB155" s="495">
        <f>BX155*$CB$4</f>
        <v>24236.879222836829</v>
      </c>
    </row>
    <row r="156" spans="1:80">
      <c r="A156" s="23">
        <v>143836</v>
      </c>
      <c r="B156" s="23">
        <v>8735201</v>
      </c>
      <c r="C156" s="23" t="s">
        <v>369</v>
      </c>
      <c r="D156" s="239">
        <v>417</v>
      </c>
      <c r="E156" s="239">
        <v>417</v>
      </c>
      <c r="F156" s="239">
        <v>0</v>
      </c>
      <c r="G156" s="30">
        <v>1479398.7528204082</v>
      </c>
      <c r="H156" s="30">
        <v>0</v>
      </c>
      <c r="I156" s="30">
        <v>0</v>
      </c>
      <c r="J156" s="30">
        <v>34650.515661757687</v>
      </c>
      <c r="K156" s="30">
        <v>0</v>
      </c>
      <c r="L156" s="30">
        <v>59620.001940580929</v>
      </c>
      <c r="M156" s="30">
        <v>0</v>
      </c>
      <c r="N156" s="30">
        <v>10298.5457651887</v>
      </c>
      <c r="O156" s="30">
        <v>7664.1495883894977</v>
      </c>
      <c r="P156" s="30">
        <v>0</v>
      </c>
      <c r="Q156" s="30">
        <v>8694.9994970501539</v>
      </c>
      <c r="R156" s="30">
        <v>0</v>
      </c>
      <c r="S156" s="30">
        <v>0</v>
      </c>
      <c r="T156" s="30">
        <v>0</v>
      </c>
      <c r="U156" s="30">
        <v>0</v>
      </c>
      <c r="V156" s="30">
        <v>0</v>
      </c>
      <c r="W156" s="30">
        <v>0</v>
      </c>
      <c r="X156" s="30">
        <v>0</v>
      </c>
      <c r="Y156" s="30">
        <v>0</v>
      </c>
      <c r="Z156" s="30">
        <v>4129.9480841367267</v>
      </c>
      <c r="AA156" s="30">
        <v>0</v>
      </c>
      <c r="AB156" s="30">
        <v>138257.4991251207</v>
      </c>
      <c r="AC156" s="30">
        <v>0</v>
      </c>
      <c r="AD156" s="30">
        <v>0</v>
      </c>
      <c r="AE156" s="30">
        <v>0</v>
      </c>
      <c r="AF156" s="30">
        <v>133861.1470232892</v>
      </c>
      <c r="AG156" s="30">
        <v>0</v>
      </c>
      <c r="AH156" s="30">
        <v>0</v>
      </c>
      <c r="AI156" s="30">
        <v>0</v>
      </c>
      <c r="AJ156" s="30">
        <v>9318.4</v>
      </c>
      <c r="AK156" s="30">
        <v>0</v>
      </c>
      <c r="AL156" s="30">
        <v>0</v>
      </c>
      <c r="AM156" s="30">
        <v>0</v>
      </c>
      <c r="AN156" s="30">
        <v>0</v>
      </c>
      <c r="AO156" s="30">
        <v>0</v>
      </c>
      <c r="AP156" s="30">
        <v>0</v>
      </c>
      <c r="AQ156" s="30">
        <v>0</v>
      </c>
      <c r="AR156" s="30">
        <v>0</v>
      </c>
      <c r="AS156" s="30">
        <v>1479398.7528204082</v>
      </c>
      <c r="AT156" s="30">
        <v>263315.65966222441</v>
      </c>
      <c r="AU156" s="30">
        <v>143179.5470232892</v>
      </c>
      <c r="AV156" s="30">
        <v>180400.12267373392</v>
      </c>
      <c r="AW156" s="38">
        <v>1885893.9595059217</v>
      </c>
      <c r="AX156" s="30">
        <v>1876575.5595059218</v>
      </c>
      <c r="AY156" s="30">
        <v>4610</v>
      </c>
      <c r="AZ156" s="30">
        <v>1922370</v>
      </c>
      <c r="BA156" s="30">
        <v>45794.440494078211</v>
      </c>
      <c r="BB156" s="30">
        <v>0</v>
      </c>
      <c r="BC156" s="30">
        <v>1931688.4</v>
      </c>
      <c r="BD156" s="30">
        <v>1931688.4000000001</v>
      </c>
      <c r="BE156" s="30">
        <v>0</v>
      </c>
      <c r="BF156" s="30">
        <v>1931688.4</v>
      </c>
      <c r="BG156" s="30">
        <v>1788508.8529767108</v>
      </c>
      <c r="BH156" s="30">
        <v>1788508.8529767108</v>
      </c>
      <c r="BI156" s="30">
        <v>4288.9900551000255</v>
      </c>
      <c r="BJ156" s="30">
        <v>4237.3923732444428</v>
      </c>
      <c r="BK156" s="197">
        <v>0.012176753368741257</v>
      </c>
      <c r="BL156" s="30">
        <v>0</v>
      </c>
      <c r="BM156" s="30">
        <v>0</v>
      </c>
      <c r="BN156" s="38">
        <v>1931688.4</v>
      </c>
      <c r="BO156" s="30">
        <v>4610</v>
      </c>
      <c r="BP156" s="30" t="s">
        <v>545</v>
      </c>
      <c r="BQ156" s="30">
        <v>4632.3462829736209</v>
      </c>
      <c r="BR156" s="197">
        <v>0.010838122049018351</v>
      </c>
      <c r="BS156" s="30">
        <v>0</v>
      </c>
      <c r="BT156" s="30">
        <v>1931688.4</v>
      </c>
      <c r="BU156" s="30">
        <v>0</v>
      </c>
      <c r="BV156" s="38">
        <v>1931688.4</v>
      </c>
      <c r="BW156" s="218">
        <v>9318.4</v>
      </c>
      <c r="BX156" s="219">
        <v>1922370</v>
      </c>
      <c r="BZ156" s="23">
        <v>8735201</v>
      </c>
      <c r="CB156" s="495">
        <f>BX156*$CB$4</f>
        <v>48059.25</v>
      </c>
    </row>
    <row r="157" spans="1:80">
      <c r="A157" s="23">
        <v>110616</v>
      </c>
      <c r="B157" s="23">
        <v>8733350</v>
      </c>
      <c r="C157" s="23" t="s">
        <v>370</v>
      </c>
      <c r="D157" s="239">
        <v>121</v>
      </c>
      <c r="E157" s="239">
        <v>121</v>
      </c>
      <c r="F157" s="239">
        <v>0</v>
      </c>
      <c r="G157" s="30">
        <v>429273.97863613768</v>
      </c>
      <c r="H157" s="30">
        <v>0</v>
      </c>
      <c r="I157" s="30">
        <v>0</v>
      </c>
      <c r="J157" s="30">
        <v>6832.4960459803879</v>
      </c>
      <c r="K157" s="30">
        <v>0</v>
      </c>
      <c r="L157" s="30">
        <v>11433.972974905955</v>
      </c>
      <c r="M157" s="30">
        <v>0</v>
      </c>
      <c r="N157" s="30">
        <v>1872.4628663979449</v>
      </c>
      <c r="O157" s="30">
        <v>1703.1443529754431</v>
      </c>
      <c r="P157" s="30">
        <v>0</v>
      </c>
      <c r="Q157" s="30">
        <v>0</v>
      </c>
      <c r="R157" s="30">
        <v>0</v>
      </c>
      <c r="S157" s="30">
        <v>0</v>
      </c>
      <c r="T157" s="30">
        <v>0</v>
      </c>
      <c r="U157" s="30">
        <v>0</v>
      </c>
      <c r="V157" s="30">
        <v>0</v>
      </c>
      <c r="W157" s="30">
        <v>0</v>
      </c>
      <c r="X157" s="30">
        <v>0</v>
      </c>
      <c r="Y157" s="30">
        <v>0</v>
      </c>
      <c r="Z157" s="30">
        <v>16353.868123350459</v>
      </c>
      <c r="AA157" s="30">
        <v>0</v>
      </c>
      <c r="AB157" s="30">
        <v>36579.933959063215</v>
      </c>
      <c r="AC157" s="30">
        <v>0</v>
      </c>
      <c r="AD157" s="30">
        <v>3576.004927622153</v>
      </c>
      <c r="AE157" s="30">
        <v>0</v>
      </c>
      <c r="AF157" s="30">
        <v>133861.1470232892</v>
      </c>
      <c r="AG157" s="30">
        <v>0</v>
      </c>
      <c r="AH157" s="30">
        <v>0</v>
      </c>
      <c r="AI157" s="30">
        <v>0</v>
      </c>
      <c r="AJ157" s="30">
        <v>1761.7779999999996</v>
      </c>
      <c r="AK157" s="30">
        <v>0</v>
      </c>
      <c r="AL157" s="30">
        <v>0</v>
      </c>
      <c r="AM157" s="30">
        <v>0</v>
      </c>
      <c r="AN157" s="30">
        <v>0</v>
      </c>
      <c r="AO157" s="30">
        <v>0</v>
      </c>
      <c r="AP157" s="30">
        <v>0</v>
      </c>
      <c r="AQ157" s="30">
        <v>0</v>
      </c>
      <c r="AR157" s="30">
        <v>0</v>
      </c>
      <c r="AS157" s="30">
        <v>429273.97863613768</v>
      </c>
      <c r="AT157" s="30">
        <v>78351.883250295563</v>
      </c>
      <c r="AU157" s="30">
        <v>135622.92502328919</v>
      </c>
      <c r="AV157" s="30">
        <v>46725.76131636538</v>
      </c>
      <c r="AW157" s="38">
        <v>643248.78690972237</v>
      </c>
      <c r="AX157" s="30">
        <v>641487.00890972232</v>
      </c>
      <c r="AY157" s="30">
        <v>4610</v>
      </c>
      <c r="AZ157" s="30">
        <v>557810</v>
      </c>
      <c r="BA157" s="30">
        <v>0</v>
      </c>
      <c r="BB157" s="30">
        <v>0</v>
      </c>
      <c r="BC157" s="30">
        <v>643248.78690972237</v>
      </c>
      <c r="BD157" s="30">
        <v>643248.78690972237</v>
      </c>
      <c r="BE157" s="30">
        <v>0</v>
      </c>
      <c r="BF157" s="30">
        <v>559571.778</v>
      </c>
      <c r="BG157" s="30">
        <v>423948.85297671083</v>
      </c>
      <c r="BH157" s="30">
        <v>507625.86188643315</v>
      </c>
      <c r="BI157" s="30">
        <v>4195.2550569126706</v>
      </c>
      <c r="BJ157" s="30">
        <v>4185.509844717888</v>
      </c>
      <c r="BK157" s="197">
        <v>0.0023283214127619617</v>
      </c>
      <c r="BL157" s="30">
        <v>0.0026716785872380384</v>
      </c>
      <c r="BM157" s="30">
        <v>1353.0627804856215</v>
      </c>
      <c r="BN157" s="38">
        <v>644601.849690208</v>
      </c>
      <c r="BO157" s="30">
        <v>5312.72786520833</v>
      </c>
      <c r="BP157" s="30" t="s">
        <v>545</v>
      </c>
      <c r="BQ157" s="30">
        <v>5327.2880139686613</v>
      </c>
      <c r="BR157" s="197">
        <v>-0.00047687003117247162</v>
      </c>
      <c r="BS157" s="30">
        <v>-1057.3</v>
      </c>
      <c r="BT157" s="30">
        <v>643544.54969020793</v>
      </c>
      <c r="BU157" s="30">
        <v>-1210</v>
      </c>
      <c r="BV157" s="38">
        <v>642334.54969020793</v>
      </c>
      <c r="BW157" s="218">
        <v>1689.6</v>
      </c>
      <c r="BX157" s="219">
        <v>640644.949690208</v>
      </c>
      <c r="BZ157" s="23">
        <v>8733350</v>
      </c>
      <c r="CB157" s="495">
        <f>BX157*$CB$4</f>
        <v>16016.1237422552</v>
      </c>
    </row>
    <row r="158" spans="1:80">
      <c r="A158" s="23">
        <v>140499</v>
      </c>
      <c r="B158" s="23">
        <v>8734027</v>
      </c>
      <c r="C158" s="23" t="s">
        <v>371</v>
      </c>
      <c r="D158" s="239">
        <v>680</v>
      </c>
      <c r="E158" s="239">
        <v>0</v>
      </c>
      <c r="F158" s="239">
        <v>680</v>
      </c>
      <c r="G158" s="30">
        <v>0</v>
      </c>
      <c r="H158" s="30">
        <v>2140798.3143732622</v>
      </c>
      <c r="I158" s="30">
        <v>1420852.4050046864</v>
      </c>
      <c r="J158" s="30">
        <v>0</v>
      </c>
      <c r="K158" s="30">
        <v>59052.287254544681</v>
      </c>
      <c r="L158" s="30">
        <v>0</v>
      </c>
      <c r="M158" s="30">
        <v>150593.7904012005</v>
      </c>
      <c r="N158" s="30">
        <v>0</v>
      </c>
      <c r="O158" s="30">
        <v>0</v>
      </c>
      <c r="P158" s="30">
        <v>0</v>
      </c>
      <c r="Q158" s="30">
        <v>0</v>
      </c>
      <c r="R158" s="30">
        <v>0</v>
      </c>
      <c r="S158" s="30">
        <v>0</v>
      </c>
      <c r="T158" s="30">
        <v>8139.2534167327094</v>
      </c>
      <c r="U158" s="30">
        <v>5835.1265303782329</v>
      </c>
      <c r="V158" s="30">
        <v>1885.1947251991196</v>
      </c>
      <c r="W158" s="30">
        <v>0</v>
      </c>
      <c r="X158" s="30">
        <v>0</v>
      </c>
      <c r="Y158" s="30">
        <v>0</v>
      </c>
      <c r="Z158" s="30">
        <v>0</v>
      </c>
      <c r="AA158" s="30">
        <v>151549.94616923245</v>
      </c>
      <c r="AB158" s="30">
        <v>0</v>
      </c>
      <c r="AC158" s="30">
        <v>240912.3405807126</v>
      </c>
      <c r="AD158" s="30">
        <v>0</v>
      </c>
      <c r="AE158" s="30">
        <v>3198.170135054977</v>
      </c>
      <c r="AF158" s="30">
        <v>133861.1470232892</v>
      </c>
      <c r="AG158" s="30">
        <v>0</v>
      </c>
      <c r="AH158" s="30">
        <v>0</v>
      </c>
      <c r="AI158" s="30">
        <v>0</v>
      </c>
      <c r="AJ158" s="30">
        <v>21094.4</v>
      </c>
      <c r="AK158" s="30">
        <v>0</v>
      </c>
      <c r="AL158" s="30">
        <v>0</v>
      </c>
      <c r="AM158" s="30">
        <v>0</v>
      </c>
      <c r="AN158" s="30">
        <v>0</v>
      </c>
      <c r="AO158" s="30">
        <v>0</v>
      </c>
      <c r="AP158" s="30">
        <v>0</v>
      </c>
      <c r="AQ158" s="30">
        <v>0</v>
      </c>
      <c r="AR158" s="30">
        <v>0</v>
      </c>
      <c r="AS158" s="30">
        <v>3561650.7193779489</v>
      </c>
      <c r="AT158" s="30">
        <v>621166.10921305534</v>
      </c>
      <c r="AU158" s="30">
        <v>154955.5470232892</v>
      </c>
      <c r="AV158" s="30">
        <v>354968.88519380469</v>
      </c>
      <c r="AW158" s="38">
        <v>4337772.3756142929</v>
      </c>
      <c r="AX158" s="30">
        <v>4316677.9756142925</v>
      </c>
      <c r="AY158" s="30">
        <v>5995</v>
      </c>
      <c r="AZ158" s="30">
        <v>4076600</v>
      </c>
      <c r="BA158" s="30">
        <v>0</v>
      </c>
      <c r="BB158" s="30">
        <v>0</v>
      </c>
      <c r="BC158" s="30">
        <v>4337772.3756142929</v>
      </c>
      <c r="BD158" s="30">
        <v>0</v>
      </c>
      <c r="BE158" s="30">
        <v>4337772.3756142939</v>
      </c>
      <c r="BF158" s="30">
        <v>4097694.4</v>
      </c>
      <c r="BG158" s="30">
        <v>3942738.852976711</v>
      </c>
      <c r="BH158" s="30">
        <v>4182816.8285910035</v>
      </c>
      <c r="BI158" s="30">
        <v>6151.2012185161821</v>
      </c>
      <c r="BJ158" s="30">
        <v>6034.5796637428512</v>
      </c>
      <c r="BK158" s="197">
        <v>0.019325547307631075</v>
      </c>
      <c r="BL158" s="30">
        <v>0</v>
      </c>
      <c r="BM158" s="30">
        <v>0</v>
      </c>
      <c r="BN158" s="38">
        <v>4337772.3756142929</v>
      </c>
      <c r="BO158" s="30">
        <v>6348.0558464916066</v>
      </c>
      <c r="BP158" s="30" t="s">
        <v>545</v>
      </c>
      <c r="BQ158" s="30">
        <v>6379.0770229621958</v>
      </c>
      <c r="BR158" s="197">
        <v>0.017073446654943814</v>
      </c>
      <c r="BS158" s="30">
        <v>0</v>
      </c>
      <c r="BT158" s="30">
        <v>4337772.3756142929</v>
      </c>
      <c r="BU158" s="30">
        <v>0</v>
      </c>
      <c r="BV158" s="38">
        <v>4337772.3756142929</v>
      </c>
      <c r="BW158" s="218">
        <v>21094.4</v>
      </c>
      <c r="BX158" s="219">
        <v>4316677.9756142925</v>
      </c>
      <c r="BZ158" s="23">
        <v>8734027</v>
      </c>
      <c r="CB158" s="495">
        <f>BX158*$CB$4</f>
        <v>107916.94939035732</v>
      </c>
    </row>
    <row r="159" spans="1:80">
      <c r="A159" s="23">
        <v>110837</v>
      </c>
      <c r="B159" s="23">
        <v>8733302</v>
      </c>
      <c r="C159" s="23" t="s">
        <v>372</v>
      </c>
      <c r="D159" s="239">
        <v>396</v>
      </c>
      <c r="E159" s="239">
        <v>396</v>
      </c>
      <c r="F159" s="239">
        <v>0</v>
      </c>
      <c r="G159" s="30">
        <v>1404896.6573546324</v>
      </c>
      <c r="H159" s="30">
        <v>0</v>
      </c>
      <c r="I159" s="30">
        <v>0</v>
      </c>
      <c r="J159" s="30">
        <v>38066.763684747872</v>
      </c>
      <c r="K159" s="30">
        <v>0</v>
      </c>
      <c r="L159" s="30">
        <v>67787.125494085412</v>
      </c>
      <c r="M159" s="30">
        <v>0</v>
      </c>
      <c r="N159" s="30">
        <v>0</v>
      </c>
      <c r="O159" s="30">
        <v>2282.3863410432373</v>
      </c>
      <c r="P159" s="30">
        <v>0</v>
      </c>
      <c r="Q159" s="30">
        <v>0</v>
      </c>
      <c r="R159" s="30">
        <v>0</v>
      </c>
      <c r="S159" s="30">
        <v>0</v>
      </c>
      <c r="T159" s="30">
        <v>0</v>
      </c>
      <c r="U159" s="30">
        <v>0</v>
      </c>
      <c r="V159" s="30">
        <v>0</v>
      </c>
      <c r="W159" s="30">
        <v>0</v>
      </c>
      <c r="X159" s="30">
        <v>0</v>
      </c>
      <c r="Y159" s="30">
        <v>0</v>
      </c>
      <c r="Z159" s="30">
        <v>37118.311703620493</v>
      </c>
      <c r="AA159" s="30">
        <v>0</v>
      </c>
      <c r="AB159" s="30">
        <v>183011.99841467064</v>
      </c>
      <c r="AC159" s="30">
        <v>0</v>
      </c>
      <c r="AD159" s="30">
        <v>38475.518258694123</v>
      </c>
      <c r="AE159" s="30">
        <v>0</v>
      </c>
      <c r="AF159" s="30">
        <v>133861.1470232892</v>
      </c>
      <c r="AG159" s="30">
        <v>0</v>
      </c>
      <c r="AH159" s="30">
        <v>0</v>
      </c>
      <c r="AI159" s="30">
        <v>0</v>
      </c>
      <c r="AJ159" s="30">
        <v>62464</v>
      </c>
      <c r="AK159" s="30">
        <v>0</v>
      </c>
      <c r="AL159" s="30">
        <v>0</v>
      </c>
      <c r="AM159" s="30">
        <v>0</v>
      </c>
      <c r="AN159" s="30">
        <v>0</v>
      </c>
      <c r="AO159" s="30">
        <v>0</v>
      </c>
      <c r="AP159" s="30">
        <v>0</v>
      </c>
      <c r="AQ159" s="30">
        <v>0</v>
      </c>
      <c r="AR159" s="30">
        <v>0</v>
      </c>
      <c r="AS159" s="30">
        <v>1404896.6573546324</v>
      </c>
      <c r="AT159" s="30">
        <v>366742.10389686178</v>
      </c>
      <c r="AU159" s="30">
        <v>196325.1470232892</v>
      </c>
      <c r="AV159" s="30">
        <v>178946.37740154547</v>
      </c>
      <c r="AW159" s="38">
        <v>1967963.9082747835</v>
      </c>
      <c r="AX159" s="30">
        <v>1905499.9082747835</v>
      </c>
      <c r="AY159" s="30">
        <v>4610</v>
      </c>
      <c r="AZ159" s="30">
        <v>1825560</v>
      </c>
      <c r="BA159" s="30">
        <v>0</v>
      </c>
      <c r="BB159" s="30">
        <v>0</v>
      </c>
      <c r="BC159" s="30">
        <v>1967963.9082747835</v>
      </c>
      <c r="BD159" s="30">
        <v>1967963.9082747835</v>
      </c>
      <c r="BE159" s="30">
        <v>0</v>
      </c>
      <c r="BF159" s="30">
        <v>1888024</v>
      </c>
      <c r="BG159" s="30">
        <v>1691698.8529767108</v>
      </c>
      <c r="BH159" s="30">
        <v>1771638.7612514943</v>
      </c>
      <c r="BI159" s="30">
        <v>4473.8352556855916</v>
      </c>
      <c r="BJ159" s="30">
        <v>4356.6300138275546</v>
      </c>
      <c r="BK159" s="197">
        <v>0.026902730203399877</v>
      </c>
      <c r="BL159" s="30">
        <v>0</v>
      </c>
      <c r="BM159" s="30">
        <v>0</v>
      </c>
      <c r="BN159" s="38">
        <v>1967963.9082747835</v>
      </c>
      <c r="BO159" s="30">
        <v>4811.8684552393524</v>
      </c>
      <c r="BP159" s="30" t="s">
        <v>545</v>
      </c>
      <c r="BQ159" s="30">
        <v>4969.6058289767261</v>
      </c>
      <c r="BR159" s="197">
        <v>0.040448606135484733</v>
      </c>
      <c r="BS159" s="30">
        <v>0</v>
      </c>
      <c r="BT159" s="30">
        <v>1967963.9082747835</v>
      </c>
      <c r="BU159" s="30">
        <v>0</v>
      </c>
      <c r="BV159" s="38">
        <v>1967963.9082747835</v>
      </c>
      <c r="BW159" s="218">
        <v>62464</v>
      </c>
      <c r="BX159" s="219">
        <v>1905499.9082747835</v>
      </c>
      <c r="BZ159" s="23">
        <v>8733302</v>
      </c>
      <c r="CB159" s="495">
        <f>BX159*$CB$4</f>
        <v>47637.497706869588</v>
      </c>
    </row>
    <row r="160" spans="1:80">
      <c r="A160" s="23">
        <v>136636</v>
      </c>
      <c r="B160" s="23">
        <v>8732094</v>
      </c>
      <c r="C160" s="23" t="s">
        <v>373</v>
      </c>
      <c r="D160" s="239">
        <v>404</v>
      </c>
      <c r="E160" s="239">
        <v>404</v>
      </c>
      <c r="F160" s="239">
        <v>0</v>
      </c>
      <c r="G160" s="30">
        <v>1433278.4080082614</v>
      </c>
      <c r="H160" s="30">
        <v>0</v>
      </c>
      <c r="I160" s="30">
        <v>0</v>
      </c>
      <c r="J160" s="30">
        <v>55636.039231554532</v>
      </c>
      <c r="K160" s="30">
        <v>0</v>
      </c>
      <c r="L160" s="30">
        <v>96372.057931350137</v>
      </c>
      <c r="M160" s="30">
        <v>0</v>
      </c>
      <c r="N160" s="30">
        <v>24463.121826671715</v>
      </c>
      <c r="O160" s="30">
        <v>42505.173081140041</v>
      </c>
      <c r="P160" s="30">
        <v>8462.9981403467773</v>
      </c>
      <c r="Q160" s="30">
        <v>15534.6812462499</v>
      </c>
      <c r="R160" s="30">
        <v>14433.640608463204</v>
      </c>
      <c r="S160" s="30">
        <v>0</v>
      </c>
      <c r="T160" s="30">
        <v>0</v>
      </c>
      <c r="U160" s="30">
        <v>0</v>
      </c>
      <c r="V160" s="30">
        <v>0</v>
      </c>
      <c r="W160" s="30">
        <v>0</v>
      </c>
      <c r="X160" s="30">
        <v>0</v>
      </c>
      <c r="Y160" s="30">
        <v>0</v>
      </c>
      <c r="Z160" s="30">
        <v>56590.568901548686</v>
      </c>
      <c r="AA160" s="30">
        <v>0</v>
      </c>
      <c r="AB160" s="30">
        <v>164538.18202731563</v>
      </c>
      <c r="AC160" s="30">
        <v>0</v>
      </c>
      <c r="AD160" s="30">
        <v>0</v>
      </c>
      <c r="AE160" s="30">
        <v>0</v>
      </c>
      <c r="AF160" s="30">
        <v>133861.1470232892</v>
      </c>
      <c r="AG160" s="30">
        <v>0</v>
      </c>
      <c r="AH160" s="30">
        <v>0</v>
      </c>
      <c r="AI160" s="30">
        <v>0</v>
      </c>
      <c r="AJ160" s="30">
        <v>8755.2</v>
      </c>
      <c r="AK160" s="30">
        <v>0</v>
      </c>
      <c r="AL160" s="30">
        <v>0</v>
      </c>
      <c r="AM160" s="30">
        <v>0</v>
      </c>
      <c r="AN160" s="30">
        <v>0</v>
      </c>
      <c r="AO160" s="30">
        <v>0</v>
      </c>
      <c r="AP160" s="30">
        <v>0</v>
      </c>
      <c r="AQ160" s="30">
        <v>0</v>
      </c>
      <c r="AR160" s="30">
        <v>0</v>
      </c>
      <c r="AS160" s="30">
        <v>1433278.4080082614</v>
      </c>
      <c r="AT160" s="30">
        <v>478536.46299464058</v>
      </c>
      <c r="AU160" s="30">
        <v>142616.34702328921</v>
      </c>
      <c r="AV160" s="30">
        <v>254289.40728623193</v>
      </c>
      <c r="AW160" s="38">
        <v>2054431.218026191</v>
      </c>
      <c r="AX160" s="30">
        <v>2045676.018026191</v>
      </c>
      <c r="AY160" s="30">
        <v>4610</v>
      </c>
      <c r="AZ160" s="30">
        <v>1862440</v>
      </c>
      <c r="BA160" s="30">
        <v>0</v>
      </c>
      <c r="BB160" s="30">
        <v>0</v>
      </c>
      <c r="BC160" s="30">
        <v>2054431.218026191</v>
      </c>
      <c r="BD160" s="30">
        <v>2054431.2180261912</v>
      </c>
      <c r="BE160" s="30">
        <v>0</v>
      </c>
      <c r="BF160" s="30">
        <v>1871195.2</v>
      </c>
      <c r="BG160" s="30">
        <v>1728578.8529767108</v>
      </c>
      <c r="BH160" s="30">
        <v>1911814.8710029018</v>
      </c>
      <c r="BI160" s="30">
        <v>4732.2150272349054</v>
      </c>
      <c r="BJ160" s="30">
        <v>4686.7225575781058</v>
      </c>
      <c r="BK160" s="197">
        <v>0.0097066700872321561</v>
      </c>
      <c r="BL160" s="30">
        <v>0</v>
      </c>
      <c r="BM160" s="30">
        <v>0</v>
      </c>
      <c r="BN160" s="38">
        <v>2054431.218026191</v>
      </c>
      <c r="BO160" s="30">
        <v>5063.554500064829</v>
      </c>
      <c r="BP160" s="30" t="s">
        <v>545</v>
      </c>
      <c r="BQ160" s="30">
        <v>5085.2257871935417</v>
      </c>
      <c r="BR160" s="197">
        <v>0.0103867063560934</v>
      </c>
      <c r="BS160" s="30">
        <v>0</v>
      </c>
      <c r="BT160" s="30">
        <v>2054431.218026191</v>
      </c>
      <c r="BU160" s="30">
        <v>0</v>
      </c>
      <c r="BV160" s="38">
        <v>2054431.218026191</v>
      </c>
      <c r="BW160" s="218">
        <v>8755.2</v>
      </c>
      <c r="BX160" s="219">
        <v>2045676.018026191</v>
      </c>
      <c r="BZ160" s="23">
        <v>8732094</v>
      </c>
      <c r="CB160" s="495">
        <f>BX160*$CB$4</f>
        <v>51141.900450654779</v>
      </c>
    </row>
    <row r="161" spans="1:80">
      <c r="A161" s="23">
        <v>147434</v>
      </c>
      <c r="B161" s="23">
        <v>8732033</v>
      </c>
      <c r="C161" s="23" t="s">
        <v>374</v>
      </c>
      <c r="D161" s="239">
        <v>337</v>
      </c>
      <c r="E161" s="239">
        <v>337</v>
      </c>
      <c r="F161" s="239">
        <v>0</v>
      </c>
      <c r="G161" s="30">
        <v>1195581.2462841189</v>
      </c>
      <c r="H161" s="30">
        <v>0</v>
      </c>
      <c r="I161" s="30">
        <v>0</v>
      </c>
      <c r="J161" s="30">
        <v>18057.310978662474</v>
      </c>
      <c r="K161" s="30">
        <v>0</v>
      </c>
      <c r="L161" s="30">
        <v>31035.069503316168</v>
      </c>
      <c r="M161" s="30">
        <v>0</v>
      </c>
      <c r="N161" s="30">
        <v>0</v>
      </c>
      <c r="O161" s="30">
        <v>851.572176487722</v>
      </c>
      <c r="P161" s="30">
        <v>0</v>
      </c>
      <c r="Q161" s="30">
        <v>0</v>
      </c>
      <c r="R161" s="30">
        <v>0</v>
      </c>
      <c r="S161" s="30">
        <v>0</v>
      </c>
      <c r="T161" s="30">
        <v>0</v>
      </c>
      <c r="U161" s="30">
        <v>0</v>
      </c>
      <c r="V161" s="30">
        <v>0</v>
      </c>
      <c r="W161" s="30">
        <v>0</v>
      </c>
      <c r="X161" s="30">
        <v>0</v>
      </c>
      <c r="Y161" s="30">
        <v>0</v>
      </c>
      <c r="Z161" s="30">
        <v>13704.693865670111</v>
      </c>
      <c r="AA161" s="30">
        <v>0</v>
      </c>
      <c r="AB161" s="30">
        <v>97058.505728937176</v>
      </c>
      <c r="AC161" s="30">
        <v>0</v>
      </c>
      <c r="AD161" s="30">
        <v>0</v>
      </c>
      <c r="AE161" s="30">
        <v>0</v>
      </c>
      <c r="AF161" s="30">
        <v>133861.1470232892</v>
      </c>
      <c r="AG161" s="30">
        <v>0</v>
      </c>
      <c r="AH161" s="30">
        <v>0</v>
      </c>
      <c r="AI161" s="30">
        <v>0</v>
      </c>
      <c r="AJ161" s="30">
        <v>68266.25</v>
      </c>
      <c r="AK161" s="30">
        <v>0</v>
      </c>
      <c r="AL161" s="30">
        <v>0</v>
      </c>
      <c r="AM161" s="30">
        <v>0</v>
      </c>
      <c r="AN161" s="30">
        <v>0</v>
      </c>
      <c r="AO161" s="30">
        <v>0</v>
      </c>
      <c r="AP161" s="30">
        <v>0</v>
      </c>
      <c r="AQ161" s="30">
        <v>0</v>
      </c>
      <c r="AR161" s="30">
        <v>0</v>
      </c>
      <c r="AS161" s="30">
        <v>1195581.2462841189</v>
      </c>
      <c r="AT161" s="30">
        <v>160707.15225307364</v>
      </c>
      <c r="AU161" s="30">
        <v>202127.3970232892</v>
      </c>
      <c r="AV161" s="30">
        <v>120959.11953563252</v>
      </c>
      <c r="AW161" s="38">
        <v>1558415.7955604817</v>
      </c>
      <c r="AX161" s="30">
        <v>1490149.5455604817</v>
      </c>
      <c r="AY161" s="30">
        <v>4610</v>
      </c>
      <c r="AZ161" s="30">
        <v>1553570</v>
      </c>
      <c r="BA161" s="30">
        <v>63420.454439518275</v>
      </c>
      <c r="BB161" s="30">
        <v>0</v>
      </c>
      <c r="BC161" s="30">
        <v>1621836.25</v>
      </c>
      <c r="BD161" s="30">
        <v>1621836.25</v>
      </c>
      <c r="BE161" s="30">
        <v>0</v>
      </c>
      <c r="BF161" s="30">
        <v>1621836.25</v>
      </c>
      <c r="BG161" s="30">
        <v>1419708.8529767108</v>
      </c>
      <c r="BH161" s="30">
        <v>1419708.8529767108</v>
      </c>
      <c r="BI161" s="30">
        <v>4212.78591387748</v>
      </c>
      <c r="BJ161" s="30">
        <v>4189.3473106796437</v>
      </c>
      <c r="BK161" s="197">
        <v>0.0055948102316764111</v>
      </c>
      <c r="BL161" s="30">
        <v>0</v>
      </c>
      <c r="BM161" s="30">
        <v>0</v>
      </c>
      <c r="BN161" s="38">
        <v>1621836.25</v>
      </c>
      <c r="BO161" s="30">
        <v>4610</v>
      </c>
      <c r="BP161" s="30" t="s">
        <v>545</v>
      </c>
      <c r="BQ161" s="30">
        <v>4812.570474777448</v>
      </c>
      <c r="BR161" s="197">
        <v>0.025183463611495149</v>
      </c>
      <c r="BS161" s="30">
        <v>-2935.45</v>
      </c>
      <c r="BT161" s="30">
        <v>1618900.8</v>
      </c>
      <c r="BU161" s="30">
        <v>-3370</v>
      </c>
      <c r="BV161" s="38">
        <v>1615530.8</v>
      </c>
      <c r="BW161" s="218">
        <v>59904</v>
      </c>
      <c r="BX161" s="219">
        <v>1555626.8</v>
      </c>
      <c r="BZ161" s="23">
        <v>8732033</v>
      </c>
      <c r="CB161" s="495">
        <f>BX161*$CB$4</f>
        <v>38890.670000000006</v>
      </c>
    </row>
    <row r="162" spans="1:80">
      <c r="A162" s="23">
        <v>139466</v>
      </c>
      <c r="B162" s="23">
        <v>8733331</v>
      </c>
      <c r="C162" s="23" t="s">
        <v>375</v>
      </c>
      <c r="D162" s="239">
        <v>122</v>
      </c>
      <c r="E162" s="239">
        <v>122</v>
      </c>
      <c r="F162" s="239">
        <v>0</v>
      </c>
      <c r="G162" s="30">
        <v>432821.69746784127</v>
      </c>
      <c r="H162" s="30">
        <v>0</v>
      </c>
      <c r="I162" s="30">
        <v>0</v>
      </c>
      <c r="J162" s="30">
        <v>10248.744068970602</v>
      </c>
      <c r="K162" s="30">
        <v>0</v>
      </c>
      <c r="L162" s="30">
        <v>17150.959462358966</v>
      </c>
      <c r="M162" s="30">
        <v>0</v>
      </c>
      <c r="N162" s="30">
        <v>0</v>
      </c>
      <c r="O162" s="30">
        <v>0</v>
      </c>
      <c r="P162" s="30">
        <v>0</v>
      </c>
      <c r="Q162" s="30">
        <v>0</v>
      </c>
      <c r="R162" s="30">
        <v>0</v>
      </c>
      <c r="S162" s="30">
        <v>0</v>
      </c>
      <c r="T162" s="30">
        <v>0</v>
      </c>
      <c r="U162" s="30">
        <v>0</v>
      </c>
      <c r="V162" s="30">
        <v>0</v>
      </c>
      <c r="W162" s="30">
        <v>0</v>
      </c>
      <c r="X162" s="30">
        <v>0</v>
      </c>
      <c r="Y162" s="30">
        <v>0</v>
      </c>
      <c r="Z162" s="30">
        <v>676.33404668803018</v>
      </c>
      <c r="AA162" s="30">
        <v>0</v>
      </c>
      <c r="AB162" s="30">
        <v>46281.284628890062</v>
      </c>
      <c r="AC162" s="30">
        <v>0</v>
      </c>
      <c r="AD162" s="30">
        <v>3518.6358646121721</v>
      </c>
      <c r="AE162" s="30">
        <v>0</v>
      </c>
      <c r="AF162" s="30">
        <v>133861.1470232892</v>
      </c>
      <c r="AG162" s="30">
        <v>21108.353554921323</v>
      </c>
      <c r="AH162" s="30">
        <v>0</v>
      </c>
      <c r="AI162" s="30">
        <v>0</v>
      </c>
      <c r="AJ162" s="30">
        <v>3839.9999999999991</v>
      </c>
      <c r="AK162" s="30">
        <v>0</v>
      </c>
      <c r="AL162" s="30">
        <v>0</v>
      </c>
      <c r="AM162" s="30">
        <v>0</v>
      </c>
      <c r="AN162" s="30">
        <v>0</v>
      </c>
      <c r="AO162" s="30">
        <v>0</v>
      </c>
      <c r="AP162" s="30">
        <v>0</v>
      </c>
      <c r="AQ162" s="30">
        <v>0</v>
      </c>
      <c r="AR162" s="30">
        <v>0</v>
      </c>
      <c r="AS162" s="30">
        <v>432821.69746784127</v>
      </c>
      <c r="AT162" s="30">
        <v>77875.958071519824</v>
      </c>
      <c r="AU162" s="30">
        <v>158809.50057821051</v>
      </c>
      <c r="AV162" s="30">
        <v>49535.85028420396</v>
      </c>
      <c r="AW162" s="38">
        <v>669507.15611757152</v>
      </c>
      <c r="AX162" s="30">
        <v>665667.15611757152</v>
      </c>
      <c r="AY162" s="30">
        <v>4610</v>
      </c>
      <c r="AZ162" s="30">
        <v>562420</v>
      </c>
      <c r="BA162" s="30">
        <v>0</v>
      </c>
      <c r="BB162" s="30">
        <v>0</v>
      </c>
      <c r="BC162" s="30">
        <v>669507.15611757152</v>
      </c>
      <c r="BD162" s="30">
        <v>669507.15611757163</v>
      </c>
      <c r="BE162" s="30">
        <v>0</v>
      </c>
      <c r="BF162" s="30">
        <v>566260</v>
      </c>
      <c r="BG162" s="30">
        <v>407450.49942178949</v>
      </c>
      <c r="BH162" s="30">
        <v>510697.655539361</v>
      </c>
      <c r="BI162" s="30">
        <v>4186.0463568800078</v>
      </c>
      <c r="BJ162" s="30">
        <v>4040.8915815642595</v>
      </c>
      <c r="BK162" s="197">
        <v>0.035921472374558942</v>
      </c>
      <c r="BL162" s="30">
        <v>0</v>
      </c>
      <c r="BM162" s="30">
        <v>0</v>
      </c>
      <c r="BN162" s="38">
        <v>669507.15611757152</v>
      </c>
      <c r="BO162" s="30">
        <v>5456.2881648981274</v>
      </c>
      <c r="BP162" s="30" t="s">
        <v>545</v>
      </c>
      <c r="BQ162" s="30">
        <v>5487.7635747341928</v>
      </c>
      <c r="BR162" s="197">
        <v>0.042259453809789349</v>
      </c>
      <c r="BS162" s="30">
        <v>-1098.0500000000002</v>
      </c>
      <c r="BT162" s="30">
        <v>668409.10611757147</v>
      </c>
      <c r="BU162" s="30">
        <v>-1220</v>
      </c>
      <c r="BV162" s="38">
        <v>667189.10611757147</v>
      </c>
      <c r="BW162" s="218">
        <v>3430.4</v>
      </c>
      <c r="BX162" s="219">
        <v>663758.70611757145</v>
      </c>
      <c r="BZ162" s="23">
        <v>8733331</v>
      </c>
      <c r="CB162" s="495">
        <f>BX162*$CB$4</f>
        <v>16593.967652939285</v>
      </c>
    </row>
    <row r="163" spans="1:80">
      <c r="A163" s="23">
        <v>110617</v>
      </c>
      <c r="B163" s="23">
        <v>8732239</v>
      </c>
      <c r="C163" s="23" t="s">
        <v>376</v>
      </c>
      <c r="D163" s="239">
        <v>304</v>
      </c>
      <c r="E163" s="239">
        <v>304</v>
      </c>
      <c r="F163" s="239">
        <v>0</v>
      </c>
      <c r="G163" s="30">
        <v>1078506.5248378995</v>
      </c>
      <c r="H163" s="30">
        <v>0</v>
      </c>
      <c r="I163" s="30">
        <v>0</v>
      </c>
      <c r="J163" s="30">
        <v>38554.799116603681</v>
      </c>
      <c r="K163" s="30">
        <v>0</v>
      </c>
      <c r="L163" s="30">
        <v>66153.700783384527</v>
      </c>
      <c r="M163" s="30">
        <v>0</v>
      </c>
      <c r="N163" s="30">
        <v>16907.783506484451</v>
      </c>
      <c r="O163" s="30">
        <v>3132.7363676292</v>
      </c>
      <c r="P163" s="30">
        <v>0</v>
      </c>
      <c r="Q163" s="30">
        <v>0</v>
      </c>
      <c r="R163" s="30">
        <v>0</v>
      </c>
      <c r="S163" s="30">
        <v>0</v>
      </c>
      <c r="T163" s="30">
        <v>0</v>
      </c>
      <c r="U163" s="30">
        <v>0</v>
      </c>
      <c r="V163" s="30">
        <v>0</v>
      </c>
      <c r="W163" s="30">
        <v>0</v>
      </c>
      <c r="X163" s="30">
        <v>0</v>
      </c>
      <c r="Y163" s="30">
        <v>0</v>
      </c>
      <c r="Z163" s="30">
        <v>2967.4566091818342</v>
      </c>
      <c r="AA163" s="30">
        <v>0</v>
      </c>
      <c r="AB163" s="30">
        <v>95606.960296505567</v>
      </c>
      <c r="AC163" s="30">
        <v>0</v>
      </c>
      <c r="AD163" s="30">
        <v>0</v>
      </c>
      <c r="AE163" s="30">
        <v>0</v>
      </c>
      <c r="AF163" s="30">
        <v>133861.1470232892</v>
      </c>
      <c r="AG163" s="30">
        <v>0</v>
      </c>
      <c r="AH163" s="30">
        <v>0</v>
      </c>
      <c r="AI163" s="30">
        <v>0</v>
      </c>
      <c r="AJ163" s="30">
        <v>33293.25</v>
      </c>
      <c r="AK163" s="30">
        <v>0</v>
      </c>
      <c r="AL163" s="30">
        <v>0</v>
      </c>
      <c r="AM163" s="30">
        <v>0</v>
      </c>
      <c r="AN163" s="30">
        <v>0</v>
      </c>
      <c r="AO163" s="30">
        <v>0</v>
      </c>
      <c r="AP163" s="30">
        <v>0</v>
      </c>
      <c r="AQ163" s="30">
        <v>0</v>
      </c>
      <c r="AR163" s="30">
        <v>0</v>
      </c>
      <c r="AS163" s="30">
        <v>1078506.5248378995</v>
      </c>
      <c r="AT163" s="30">
        <v>223323.43667978927</v>
      </c>
      <c r="AU163" s="30">
        <v>167154.3970232892</v>
      </c>
      <c r="AV163" s="30">
        <v>133234.76351928554</v>
      </c>
      <c r="AW163" s="38">
        <v>1468984.358540978</v>
      </c>
      <c r="AX163" s="30">
        <v>1435691.108540978</v>
      </c>
      <c r="AY163" s="30">
        <v>4610</v>
      </c>
      <c r="AZ163" s="30">
        <v>1401440</v>
      </c>
      <c r="BA163" s="30">
        <v>0</v>
      </c>
      <c r="BB163" s="30">
        <v>0</v>
      </c>
      <c r="BC163" s="30">
        <v>1468984.358540978</v>
      </c>
      <c r="BD163" s="30">
        <v>1468984.3585409778</v>
      </c>
      <c r="BE163" s="30">
        <v>0</v>
      </c>
      <c r="BF163" s="30">
        <v>1434733.25</v>
      </c>
      <c r="BG163" s="30">
        <v>1267578.8529767108</v>
      </c>
      <c r="BH163" s="30">
        <v>1301829.9615176888</v>
      </c>
      <c r="BI163" s="30">
        <v>4282.33539972924</v>
      </c>
      <c r="BJ163" s="30">
        <v>4217.3034681244981</v>
      </c>
      <c r="BK163" s="197">
        <v>0.015420263705533715</v>
      </c>
      <c r="BL163" s="30">
        <v>0</v>
      </c>
      <c r="BM163" s="30">
        <v>0</v>
      </c>
      <c r="BN163" s="38">
        <v>1468984.358540978</v>
      </c>
      <c r="BO163" s="30">
        <v>4722.6681202005857</v>
      </c>
      <c r="BP163" s="30" t="s">
        <v>545</v>
      </c>
      <c r="BQ163" s="30">
        <v>4832.1853899374282</v>
      </c>
      <c r="BR163" s="197">
        <v>0.029679272889565844</v>
      </c>
      <c r="BS163" s="30">
        <v>-2860.1500000000005</v>
      </c>
      <c r="BT163" s="30">
        <v>1466124.2085409781</v>
      </c>
      <c r="BU163" s="30">
        <v>-3040</v>
      </c>
      <c r="BV163" s="38">
        <v>1463084.2085409781</v>
      </c>
      <c r="BW163" s="218">
        <v>29184</v>
      </c>
      <c r="BX163" s="219">
        <v>1433900.2085409781</v>
      </c>
      <c r="BZ163" s="23">
        <v>8732239</v>
      </c>
      <c r="CB163" s="495">
        <f>BX163*$CB$4</f>
        <v>35847.505213524455</v>
      </c>
    </row>
    <row r="164" spans="1:80">
      <c r="A164" s="23">
        <v>110836</v>
      </c>
      <c r="B164" s="23">
        <v>8732219</v>
      </c>
      <c r="C164" s="548" t="s">
        <v>631</v>
      </c>
      <c r="D164" s="239">
        <v>211</v>
      </c>
      <c r="E164" s="239">
        <v>211</v>
      </c>
      <c r="F164" s="239">
        <v>0</v>
      </c>
      <c r="G164" s="30">
        <v>748568.67348946317</v>
      </c>
      <c r="H164" s="30">
        <v>0</v>
      </c>
      <c r="I164" s="30">
        <v>0</v>
      </c>
      <c r="J164" s="30">
        <v>19521.417274229694</v>
      </c>
      <c r="K164" s="30">
        <v>0</v>
      </c>
      <c r="L164" s="30">
        <v>32668.494214017035</v>
      </c>
      <c r="M164" s="30">
        <v>0</v>
      </c>
      <c r="N164" s="30">
        <v>14979.702931183581</v>
      </c>
      <c r="O164" s="30">
        <v>3690.1460981134605</v>
      </c>
      <c r="P164" s="30">
        <v>0</v>
      </c>
      <c r="Q164" s="30">
        <v>0</v>
      </c>
      <c r="R164" s="30">
        <v>0</v>
      </c>
      <c r="S164" s="30">
        <v>0</v>
      </c>
      <c r="T164" s="30">
        <v>0</v>
      </c>
      <c r="U164" s="30">
        <v>0</v>
      </c>
      <c r="V164" s="30">
        <v>0</v>
      </c>
      <c r="W164" s="30">
        <v>0</v>
      </c>
      <c r="X164" s="30">
        <v>0</v>
      </c>
      <c r="Y164" s="30">
        <v>0</v>
      </c>
      <c r="Z164" s="30">
        <v>4926.7899103977215</v>
      </c>
      <c r="AA164" s="30">
        <v>0</v>
      </c>
      <c r="AB164" s="30">
        <v>103269.69176762312</v>
      </c>
      <c r="AC164" s="30">
        <v>0</v>
      </c>
      <c r="AD164" s="30">
        <v>0</v>
      </c>
      <c r="AE164" s="30">
        <v>0</v>
      </c>
      <c r="AF164" s="30">
        <v>133861.1470232892</v>
      </c>
      <c r="AG164" s="30">
        <v>0</v>
      </c>
      <c r="AH164" s="30">
        <v>0</v>
      </c>
      <c r="AI164" s="30">
        <v>0</v>
      </c>
      <c r="AJ164" s="30">
        <v>27214.21</v>
      </c>
      <c r="AK164" s="30">
        <v>0</v>
      </c>
      <c r="AL164" s="30">
        <v>0</v>
      </c>
      <c r="AM164" s="30">
        <v>0</v>
      </c>
      <c r="AN164" s="30">
        <v>0</v>
      </c>
      <c r="AO164" s="30">
        <v>0</v>
      </c>
      <c r="AP164" s="30">
        <v>0</v>
      </c>
      <c r="AQ164" s="30">
        <v>0</v>
      </c>
      <c r="AR164" s="30">
        <v>0</v>
      </c>
      <c r="AS164" s="30">
        <v>748568.67348946317</v>
      </c>
      <c r="AT164" s="30">
        <v>179056.24219556461</v>
      </c>
      <c r="AU164" s="30">
        <v>161075.35702328919</v>
      </c>
      <c r="AV164" s="30">
        <v>110606.85962559565</v>
      </c>
      <c r="AW164" s="38">
        <v>1088700.272708317</v>
      </c>
      <c r="AX164" s="30">
        <v>1061486.0627083171</v>
      </c>
      <c r="AY164" s="30">
        <v>4610</v>
      </c>
      <c r="AZ164" s="30">
        <v>972710</v>
      </c>
      <c r="BA164" s="30">
        <v>0</v>
      </c>
      <c r="BB164" s="30">
        <v>0</v>
      </c>
      <c r="BC164" s="30">
        <v>1088700.272708317</v>
      </c>
      <c r="BD164" s="30">
        <v>1088700.272708317</v>
      </c>
      <c r="BE164" s="30">
        <v>0</v>
      </c>
      <c r="BF164" s="30">
        <v>999924.21</v>
      </c>
      <c r="BG164" s="30">
        <v>838848.85297671077</v>
      </c>
      <c r="BH164" s="30">
        <v>927624.91568502784</v>
      </c>
      <c r="BI164" s="30">
        <v>4396.3266146209853</v>
      </c>
      <c r="BJ164" s="30">
        <v>4260.8292640696282</v>
      </c>
      <c r="BK164" s="197">
        <v>0.031800699383560872</v>
      </c>
      <c r="BL164" s="30">
        <v>0</v>
      </c>
      <c r="BM164" s="30">
        <v>0</v>
      </c>
      <c r="BN164" s="38">
        <v>1088700.272708317</v>
      </c>
      <c r="BO164" s="30">
        <v>5030.7396336887068</v>
      </c>
      <c r="BP164" s="30" t="s">
        <v>545</v>
      </c>
      <c r="BQ164" s="30">
        <v>5159.7169322669051</v>
      </c>
      <c r="BR164" s="197">
        <v>0.0354107870086251</v>
      </c>
      <c r="BS164" s="30">
        <v>-1916.2</v>
      </c>
      <c r="BT164" s="30">
        <v>1086784.0727083171</v>
      </c>
      <c r="BU164" s="30">
        <v>-2110</v>
      </c>
      <c r="BV164" s="38">
        <v>1084674.0727083171</v>
      </c>
      <c r="BW164" s="218">
        <v>28642.6</v>
      </c>
      <c r="BX164" s="219">
        <v>1056031.472708317</v>
      </c>
      <c r="BZ164" s="23">
        <v>8732219</v>
      </c>
      <c r="CB164" s="495">
        <f>BX164*$CB$4</f>
        <v>26400.786817707925</v>
      </c>
    </row>
    <row r="165" spans="1:80">
      <c r="A165" s="23">
        <v>110702</v>
      </c>
      <c r="B165" s="23">
        <v>8732333</v>
      </c>
      <c r="C165" s="23" t="s">
        <v>377</v>
      </c>
      <c r="D165" s="239">
        <v>395</v>
      </c>
      <c r="E165" s="239">
        <v>395</v>
      </c>
      <c r="F165" s="239">
        <v>0</v>
      </c>
      <c r="G165" s="30">
        <v>1401348.9385229286</v>
      </c>
      <c r="H165" s="30">
        <v>0</v>
      </c>
      <c r="I165" s="30">
        <v>0</v>
      </c>
      <c r="J165" s="30">
        <v>34162.480229901987</v>
      </c>
      <c r="K165" s="30">
        <v>0</v>
      </c>
      <c r="L165" s="30">
        <v>57169.864874529849</v>
      </c>
      <c r="M165" s="30">
        <v>0</v>
      </c>
      <c r="N165" s="30">
        <v>7489.8514655917843</v>
      </c>
      <c r="O165" s="30">
        <v>283.85739216257372</v>
      </c>
      <c r="P165" s="30">
        <v>443.21590052363206</v>
      </c>
      <c r="Q165" s="30">
        <v>0</v>
      </c>
      <c r="R165" s="30">
        <v>0</v>
      </c>
      <c r="S165" s="30">
        <v>0</v>
      </c>
      <c r="T165" s="30">
        <v>0</v>
      </c>
      <c r="U165" s="30">
        <v>0</v>
      </c>
      <c r="V165" s="30">
        <v>0</v>
      </c>
      <c r="W165" s="30">
        <v>0</v>
      </c>
      <c r="X165" s="30">
        <v>0</v>
      </c>
      <c r="Y165" s="30">
        <v>0</v>
      </c>
      <c r="Z165" s="30">
        <v>80970.567674879523</v>
      </c>
      <c r="AA165" s="30">
        <v>0</v>
      </c>
      <c r="AB165" s="30">
        <v>155649.54409208734</v>
      </c>
      <c r="AC165" s="30">
        <v>0</v>
      </c>
      <c r="AD165" s="30">
        <v>4179.3993365393026</v>
      </c>
      <c r="AE165" s="30">
        <v>0</v>
      </c>
      <c r="AF165" s="30">
        <v>133861.1470232892</v>
      </c>
      <c r="AG165" s="30">
        <v>0</v>
      </c>
      <c r="AH165" s="30">
        <v>0</v>
      </c>
      <c r="AI165" s="30">
        <v>0</v>
      </c>
      <c r="AJ165" s="30">
        <v>7833.5999999999976</v>
      </c>
      <c r="AK165" s="30">
        <v>0</v>
      </c>
      <c r="AL165" s="30">
        <v>0</v>
      </c>
      <c r="AM165" s="30">
        <v>0</v>
      </c>
      <c r="AN165" s="30">
        <v>0</v>
      </c>
      <c r="AO165" s="30">
        <v>0</v>
      </c>
      <c r="AP165" s="30">
        <v>0</v>
      </c>
      <c r="AQ165" s="30">
        <v>0</v>
      </c>
      <c r="AR165" s="30">
        <v>0</v>
      </c>
      <c r="AS165" s="30">
        <v>1401348.9385229286</v>
      </c>
      <c r="AT165" s="30">
        <v>340348.780966216</v>
      </c>
      <c r="AU165" s="30">
        <v>141694.74702328921</v>
      </c>
      <c r="AV165" s="30">
        <v>169419.15923196671</v>
      </c>
      <c r="AW165" s="38">
        <v>1883392.4665124337</v>
      </c>
      <c r="AX165" s="30">
        <v>1875558.8665124336</v>
      </c>
      <c r="AY165" s="30">
        <v>4610</v>
      </c>
      <c r="AZ165" s="30">
        <v>1820950</v>
      </c>
      <c r="BA165" s="30">
        <v>0</v>
      </c>
      <c r="BB165" s="30">
        <v>0</v>
      </c>
      <c r="BC165" s="30">
        <v>1883392.4665124337</v>
      </c>
      <c r="BD165" s="30">
        <v>1883392.4665124337</v>
      </c>
      <c r="BE165" s="30">
        <v>0</v>
      </c>
      <c r="BF165" s="30">
        <v>1828783.6</v>
      </c>
      <c r="BG165" s="30">
        <v>1687088.8529767108</v>
      </c>
      <c r="BH165" s="30">
        <v>1741697.7194891444</v>
      </c>
      <c r="BI165" s="30">
        <v>4409.3613151623913</v>
      </c>
      <c r="BJ165" s="30">
        <v>4302.0331147285988</v>
      </c>
      <c r="BK165" s="197">
        <v>0.024948250646035182</v>
      </c>
      <c r="BL165" s="30">
        <v>0</v>
      </c>
      <c r="BM165" s="30">
        <v>0</v>
      </c>
      <c r="BN165" s="38">
        <v>1883392.4665124337</v>
      </c>
      <c r="BO165" s="30">
        <v>4748.2502949681866</v>
      </c>
      <c r="BP165" s="30" t="s">
        <v>545</v>
      </c>
      <c r="BQ165" s="30">
        <v>4768.0821937023638</v>
      </c>
      <c r="BR165" s="197">
        <v>0.023718881029421324</v>
      </c>
      <c r="BS165" s="30">
        <v>-3564.5</v>
      </c>
      <c r="BT165" s="30">
        <v>1879827.9665124337</v>
      </c>
      <c r="BU165" s="30">
        <v>-3950</v>
      </c>
      <c r="BV165" s="38">
        <v>1875877.9665124337</v>
      </c>
      <c r="BW165" s="218">
        <v>7987.2</v>
      </c>
      <c r="BX165" s="219">
        <v>1867890.7665124338</v>
      </c>
      <c r="BZ165" s="23">
        <v>8732333</v>
      </c>
      <c r="CB165" s="495">
        <f>BX165*$CB$4</f>
        <v>46697.269162810844</v>
      </c>
    </row>
    <row r="166" spans="1:80">
      <c r="A166" s="23">
        <v>110687</v>
      </c>
      <c r="B166" s="23">
        <v>8733946</v>
      </c>
      <c r="C166" s="23" t="s">
        <v>378</v>
      </c>
      <c r="D166" s="239">
        <v>383</v>
      </c>
      <c r="E166" s="239">
        <v>383</v>
      </c>
      <c r="F166" s="239">
        <v>0</v>
      </c>
      <c r="G166" s="30">
        <v>1358776.3125424853</v>
      </c>
      <c r="H166" s="30">
        <v>0</v>
      </c>
      <c r="I166" s="30">
        <v>0</v>
      </c>
      <c r="J166" s="30">
        <v>40018.905412170876</v>
      </c>
      <c r="K166" s="30">
        <v>0</v>
      </c>
      <c r="L166" s="30">
        <v>66970.413138734933</v>
      </c>
      <c r="M166" s="30">
        <v>0</v>
      </c>
      <c r="N166" s="30">
        <v>9856.1641586640944</v>
      </c>
      <c r="O166" s="30">
        <v>1138.4018973640432</v>
      </c>
      <c r="P166" s="30">
        <v>0</v>
      </c>
      <c r="Q166" s="30">
        <v>0</v>
      </c>
      <c r="R166" s="30">
        <v>0</v>
      </c>
      <c r="S166" s="30">
        <v>0</v>
      </c>
      <c r="T166" s="30">
        <v>0</v>
      </c>
      <c r="U166" s="30">
        <v>0</v>
      </c>
      <c r="V166" s="30">
        <v>0</v>
      </c>
      <c r="W166" s="30">
        <v>0</v>
      </c>
      <c r="X166" s="30">
        <v>0</v>
      </c>
      <c r="Y166" s="30">
        <v>0</v>
      </c>
      <c r="Z166" s="30">
        <v>69250.465642977768</v>
      </c>
      <c r="AA166" s="30">
        <v>0</v>
      </c>
      <c r="AB166" s="30">
        <v>140759.3813600321</v>
      </c>
      <c r="AC166" s="30">
        <v>0</v>
      </c>
      <c r="AD166" s="30">
        <v>12449.08667316589</v>
      </c>
      <c r="AE166" s="30">
        <v>0</v>
      </c>
      <c r="AF166" s="30">
        <v>133861.1470232892</v>
      </c>
      <c r="AG166" s="30">
        <v>0</v>
      </c>
      <c r="AH166" s="30">
        <v>0</v>
      </c>
      <c r="AI166" s="30">
        <v>0</v>
      </c>
      <c r="AJ166" s="30">
        <v>19891.189999999995</v>
      </c>
      <c r="AK166" s="30">
        <v>0</v>
      </c>
      <c r="AL166" s="30">
        <v>0</v>
      </c>
      <c r="AM166" s="30">
        <v>0</v>
      </c>
      <c r="AN166" s="30">
        <v>0</v>
      </c>
      <c r="AO166" s="30">
        <v>0</v>
      </c>
      <c r="AP166" s="30">
        <v>0</v>
      </c>
      <c r="AQ166" s="30">
        <v>0</v>
      </c>
      <c r="AR166" s="30">
        <v>0</v>
      </c>
      <c r="AS166" s="30">
        <v>1358776.3125424853</v>
      </c>
      <c r="AT166" s="30">
        <v>340442.81828310969</v>
      </c>
      <c r="AU166" s="30">
        <v>153752.3370232892</v>
      </c>
      <c r="AV166" s="30">
        <v>163813.15676167526</v>
      </c>
      <c r="AW166" s="38">
        <v>1852971.4678488842</v>
      </c>
      <c r="AX166" s="30">
        <v>1833080.2778488842</v>
      </c>
      <c r="AY166" s="30">
        <v>4610</v>
      </c>
      <c r="AZ166" s="30">
        <v>1765630</v>
      </c>
      <c r="BA166" s="30">
        <v>0</v>
      </c>
      <c r="BB166" s="30">
        <v>0</v>
      </c>
      <c r="BC166" s="30">
        <v>1852971.4678488842</v>
      </c>
      <c r="BD166" s="30">
        <v>1852971.4678488842</v>
      </c>
      <c r="BE166" s="30">
        <v>0</v>
      </c>
      <c r="BF166" s="30">
        <v>1785521.19</v>
      </c>
      <c r="BG166" s="30">
        <v>1631768.8529767108</v>
      </c>
      <c r="BH166" s="30">
        <v>1699219.130825595</v>
      </c>
      <c r="BI166" s="30">
        <v>4436.6034747404565</v>
      </c>
      <c r="BJ166" s="30">
        <v>4318.6494762973171</v>
      </c>
      <c r="BK166" s="197">
        <v>0.027312704837594209</v>
      </c>
      <c r="BL166" s="30">
        <v>0</v>
      </c>
      <c r="BM166" s="30">
        <v>0</v>
      </c>
      <c r="BN166" s="38">
        <v>1852971.4678488842</v>
      </c>
      <c r="BO166" s="30">
        <v>4786.1103860284184</v>
      </c>
      <c r="BP166" s="30" t="s">
        <v>545</v>
      </c>
      <c r="BQ166" s="30">
        <v>4838.0456079605328</v>
      </c>
      <c r="BR166" s="197">
        <v>0.046021941553622936</v>
      </c>
      <c r="BS166" s="30">
        <v>-3521.9000000000005</v>
      </c>
      <c r="BT166" s="30">
        <v>1849449.5678488843</v>
      </c>
      <c r="BU166" s="30">
        <v>-3830</v>
      </c>
      <c r="BV166" s="38">
        <v>1845619.5678488843</v>
      </c>
      <c r="BW166" s="218">
        <v>17305.6</v>
      </c>
      <c r="BX166" s="219">
        <v>1828313.9678488842</v>
      </c>
      <c r="BZ166" s="23">
        <v>8733946</v>
      </c>
      <c r="CB166" s="495">
        <f>BX166*$CB$4</f>
        <v>45707.849196222109</v>
      </c>
    </row>
    <row r="167" spans="1:80">
      <c r="A167" s="23">
        <v>110763</v>
      </c>
      <c r="B167" s="23">
        <v>8732020</v>
      </c>
      <c r="C167" s="23" t="s">
        <v>379</v>
      </c>
      <c r="D167" s="239">
        <v>332</v>
      </c>
      <c r="E167" s="239">
        <v>332</v>
      </c>
      <c r="F167" s="239">
        <v>0</v>
      </c>
      <c r="G167" s="30">
        <v>1177842.652125601</v>
      </c>
      <c r="H167" s="30">
        <v>0</v>
      </c>
      <c r="I167" s="30">
        <v>0</v>
      </c>
      <c r="J167" s="30">
        <v>71741.208482794</v>
      </c>
      <c r="K167" s="30">
        <v>0</v>
      </c>
      <c r="L167" s="30">
        <v>120056.71623651239</v>
      </c>
      <c r="M167" s="30">
        <v>0</v>
      </c>
      <c r="N167" s="30">
        <v>34484.050174787684</v>
      </c>
      <c r="O167" s="30">
        <v>26066.563927099349</v>
      </c>
      <c r="P167" s="30">
        <v>10734.177189581473</v>
      </c>
      <c r="Q167" s="30">
        <v>9749.20578527744</v>
      </c>
      <c r="R167" s="30">
        <v>14493.149133045939</v>
      </c>
      <c r="S167" s="30">
        <v>0</v>
      </c>
      <c r="T167" s="30">
        <v>0</v>
      </c>
      <c r="U167" s="30">
        <v>0</v>
      </c>
      <c r="V167" s="30">
        <v>0</v>
      </c>
      <c r="W167" s="30">
        <v>0</v>
      </c>
      <c r="X167" s="30">
        <v>0</v>
      </c>
      <c r="Y167" s="30">
        <v>0</v>
      </c>
      <c r="Z167" s="30">
        <v>35845.70447446558</v>
      </c>
      <c r="AA167" s="30">
        <v>0</v>
      </c>
      <c r="AB167" s="30">
        <v>174954.02650336461</v>
      </c>
      <c r="AC167" s="30">
        <v>0</v>
      </c>
      <c r="AD167" s="30">
        <v>1032.6431341796676</v>
      </c>
      <c r="AE167" s="30">
        <v>0</v>
      </c>
      <c r="AF167" s="30">
        <v>133861.1470232892</v>
      </c>
      <c r="AG167" s="30">
        <v>0</v>
      </c>
      <c r="AH167" s="30">
        <v>0</v>
      </c>
      <c r="AI167" s="30">
        <v>0</v>
      </c>
      <c r="AJ167" s="30">
        <v>5017.6</v>
      </c>
      <c r="AK167" s="30">
        <v>0</v>
      </c>
      <c r="AL167" s="30">
        <v>0</v>
      </c>
      <c r="AM167" s="30">
        <v>0</v>
      </c>
      <c r="AN167" s="30">
        <v>0</v>
      </c>
      <c r="AO167" s="30">
        <v>0</v>
      </c>
      <c r="AP167" s="30">
        <v>0</v>
      </c>
      <c r="AQ167" s="30">
        <v>0</v>
      </c>
      <c r="AR167" s="30">
        <v>0</v>
      </c>
      <c r="AS167" s="30">
        <v>1177842.652125601</v>
      </c>
      <c r="AT167" s="30">
        <v>499157.44504110806</v>
      </c>
      <c r="AU167" s="30">
        <v>138878.74702328921</v>
      </c>
      <c r="AV167" s="30">
        <v>240225.02318332469</v>
      </c>
      <c r="AW167" s="38">
        <v>1815878.8441899982</v>
      </c>
      <c r="AX167" s="30">
        <v>1810861.2441899981</v>
      </c>
      <c r="AY167" s="30">
        <v>4610</v>
      </c>
      <c r="AZ167" s="30">
        <v>1530520</v>
      </c>
      <c r="BA167" s="30">
        <v>0</v>
      </c>
      <c r="BB167" s="30">
        <v>0</v>
      </c>
      <c r="BC167" s="30">
        <v>1815878.8441899982</v>
      </c>
      <c r="BD167" s="30">
        <v>1815878.8441899987</v>
      </c>
      <c r="BE167" s="30">
        <v>0</v>
      </c>
      <c r="BF167" s="30">
        <v>1535537.6</v>
      </c>
      <c r="BG167" s="30">
        <v>1396658.8529767108</v>
      </c>
      <c r="BH167" s="30">
        <v>1677000.0971667089</v>
      </c>
      <c r="BI167" s="30">
        <v>5051.2051119479183</v>
      </c>
      <c r="BJ167" s="30">
        <v>5004.1247164383512</v>
      </c>
      <c r="BK167" s="197">
        <v>0.0094083177733180513</v>
      </c>
      <c r="BL167" s="30">
        <v>0</v>
      </c>
      <c r="BM167" s="30">
        <v>0</v>
      </c>
      <c r="BN167" s="38">
        <v>1815878.8441899982</v>
      </c>
      <c r="BO167" s="30">
        <v>5454.4013379216813</v>
      </c>
      <c r="BP167" s="30" t="s">
        <v>545</v>
      </c>
      <c r="BQ167" s="30">
        <v>5469.51459093373</v>
      </c>
      <c r="BR167" s="197">
        <v>0.0065693369793651257</v>
      </c>
      <c r="BS167" s="30">
        <v>0</v>
      </c>
      <c r="BT167" s="30">
        <v>1815878.8441899982</v>
      </c>
      <c r="BU167" s="30">
        <v>0</v>
      </c>
      <c r="BV167" s="38">
        <v>1815878.8441899982</v>
      </c>
      <c r="BW167" s="218">
        <v>5017.6</v>
      </c>
      <c r="BX167" s="219">
        <v>1810861.2441899981</v>
      </c>
      <c r="BZ167" s="23">
        <v>8732020</v>
      </c>
      <c r="CB167" s="495">
        <f>BX167*$CB$4</f>
        <v>45271.531104749956</v>
      </c>
    </row>
    <row r="168" spans="1:80">
      <c r="A168" s="23">
        <v>136241</v>
      </c>
      <c r="B168" s="23">
        <v>8732218</v>
      </c>
      <c r="C168" s="23" t="s">
        <v>380</v>
      </c>
      <c r="D168" s="239">
        <v>278</v>
      </c>
      <c r="E168" s="239">
        <v>278</v>
      </c>
      <c r="F168" s="239">
        <v>0</v>
      </c>
      <c r="G168" s="30">
        <v>986265.83521360555</v>
      </c>
      <c r="H168" s="30">
        <v>0</v>
      </c>
      <c r="I168" s="30">
        <v>0</v>
      </c>
      <c r="J168" s="30">
        <v>54171.9329359873</v>
      </c>
      <c r="K168" s="30">
        <v>0</v>
      </c>
      <c r="L168" s="30">
        <v>92288.496154598062</v>
      </c>
      <c r="M168" s="30">
        <v>0</v>
      </c>
      <c r="N168" s="30">
        <v>468.11571659948675</v>
      </c>
      <c r="O168" s="30">
        <v>21857.0191965182</v>
      </c>
      <c r="P168" s="30">
        <v>0</v>
      </c>
      <c r="Q168" s="30">
        <v>0</v>
      </c>
      <c r="R168" s="30">
        <v>0</v>
      </c>
      <c r="S168" s="30">
        <v>0</v>
      </c>
      <c r="T168" s="30">
        <v>0</v>
      </c>
      <c r="U168" s="30">
        <v>0</v>
      </c>
      <c r="V168" s="30">
        <v>0</v>
      </c>
      <c r="W168" s="30">
        <v>0</v>
      </c>
      <c r="X168" s="30">
        <v>0</v>
      </c>
      <c r="Y168" s="30">
        <v>0</v>
      </c>
      <c r="Z168" s="30">
        <v>3525.8069974884143</v>
      </c>
      <c r="AA168" s="30">
        <v>0</v>
      </c>
      <c r="AB168" s="30">
        <v>112139.96557049548</v>
      </c>
      <c r="AC168" s="30">
        <v>0</v>
      </c>
      <c r="AD168" s="30">
        <v>2218.270436385937</v>
      </c>
      <c r="AE168" s="30">
        <v>0</v>
      </c>
      <c r="AF168" s="30">
        <v>133861.1470232892</v>
      </c>
      <c r="AG168" s="30">
        <v>0</v>
      </c>
      <c r="AH168" s="30">
        <v>0</v>
      </c>
      <c r="AI168" s="30">
        <v>0</v>
      </c>
      <c r="AJ168" s="30">
        <v>5529.6</v>
      </c>
      <c r="AK168" s="30">
        <v>0</v>
      </c>
      <c r="AL168" s="30">
        <v>0</v>
      </c>
      <c r="AM168" s="30">
        <v>0</v>
      </c>
      <c r="AN168" s="30">
        <v>0</v>
      </c>
      <c r="AO168" s="30">
        <v>0</v>
      </c>
      <c r="AP168" s="30">
        <v>0</v>
      </c>
      <c r="AQ168" s="30">
        <v>0</v>
      </c>
      <c r="AR168" s="30">
        <v>0</v>
      </c>
      <c r="AS168" s="30">
        <v>986265.83521360555</v>
      </c>
      <c r="AT168" s="30">
        <v>286669.6070080729</v>
      </c>
      <c r="AU168" s="30">
        <v>139390.74702328921</v>
      </c>
      <c r="AV168" s="30">
        <v>141028.82871343609</v>
      </c>
      <c r="AW168" s="38">
        <v>1412326.1892449674</v>
      </c>
      <c r="AX168" s="30">
        <v>1406796.5892449673</v>
      </c>
      <c r="AY168" s="30">
        <v>4610</v>
      </c>
      <c r="AZ168" s="30">
        <v>1281580</v>
      </c>
      <c r="BA168" s="30">
        <v>0</v>
      </c>
      <c r="BB168" s="30">
        <v>0</v>
      </c>
      <c r="BC168" s="30">
        <v>1412326.1892449674</v>
      </c>
      <c r="BD168" s="30">
        <v>1412326.1892449674</v>
      </c>
      <c r="BE168" s="30">
        <v>0</v>
      </c>
      <c r="BF168" s="30">
        <v>1287109.6</v>
      </c>
      <c r="BG168" s="30">
        <v>1147718.8529767108</v>
      </c>
      <c r="BH168" s="30">
        <v>1272935.4422216781</v>
      </c>
      <c r="BI168" s="30">
        <v>4578.9044684233022</v>
      </c>
      <c r="BJ168" s="30">
        <v>4558.2634160027228</v>
      </c>
      <c r="BK168" s="197">
        <v>0.00452827108414023</v>
      </c>
      <c r="BL168" s="30">
        <v>0.00047172891585977022</v>
      </c>
      <c r="BM168" s="30">
        <v>597.77357532271242</v>
      </c>
      <c r="BN168" s="38">
        <v>1412923.9628202901</v>
      </c>
      <c r="BO168" s="30">
        <v>5062.5696504326979</v>
      </c>
      <c r="BP168" s="30" t="s">
        <v>545</v>
      </c>
      <c r="BQ168" s="30">
        <v>5082.460297914713</v>
      </c>
      <c r="BR168" s="197">
        <v>-0.0012643871024313746</v>
      </c>
      <c r="BS168" s="30">
        <v>0</v>
      </c>
      <c r="BT168" s="30">
        <v>1412923.9628202901</v>
      </c>
      <c r="BU168" s="30">
        <v>0</v>
      </c>
      <c r="BV168" s="38">
        <v>1412923.9628202901</v>
      </c>
      <c r="BW168" s="218">
        <v>5529.6</v>
      </c>
      <c r="BX168" s="219">
        <v>1407394.36282029</v>
      </c>
      <c r="BZ168" s="23">
        <v>8732218</v>
      </c>
      <c r="CB168" s="495">
        <f>BX168*$CB$4</f>
        <v>35184.859070507249</v>
      </c>
    </row>
    <row r="169" spans="1:80">
      <c r="A169" s="23">
        <v>140173</v>
      </c>
      <c r="B169" s="23">
        <v>8732216</v>
      </c>
      <c r="C169" s="23" t="s">
        <v>381</v>
      </c>
      <c r="D169" s="239">
        <v>204</v>
      </c>
      <c r="E169" s="239">
        <v>204</v>
      </c>
      <c r="F169" s="239">
        <v>0</v>
      </c>
      <c r="G169" s="30">
        <v>723734.64166753786</v>
      </c>
      <c r="H169" s="30">
        <v>0</v>
      </c>
      <c r="I169" s="30">
        <v>0</v>
      </c>
      <c r="J169" s="30">
        <v>29770.16134320023</v>
      </c>
      <c r="K169" s="30">
        <v>0</v>
      </c>
      <c r="L169" s="30">
        <v>49819.453676375895</v>
      </c>
      <c r="M169" s="30">
        <v>0</v>
      </c>
      <c r="N169" s="30">
        <v>468.11571659948652</v>
      </c>
      <c r="O169" s="30">
        <v>10502.72351001525</v>
      </c>
      <c r="P169" s="30">
        <v>0</v>
      </c>
      <c r="Q169" s="30">
        <v>0</v>
      </c>
      <c r="R169" s="30">
        <v>0</v>
      </c>
      <c r="S169" s="30">
        <v>0</v>
      </c>
      <c r="T169" s="30">
        <v>0</v>
      </c>
      <c r="U169" s="30">
        <v>0</v>
      </c>
      <c r="V169" s="30">
        <v>0</v>
      </c>
      <c r="W169" s="30">
        <v>0</v>
      </c>
      <c r="X169" s="30">
        <v>0</v>
      </c>
      <c r="Y169" s="30">
        <v>0</v>
      </c>
      <c r="Z169" s="30">
        <v>3688.536551218659</v>
      </c>
      <c r="AA169" s="30">
        <v>0</v>
      </c>
      <c r="AB169" s="30">
        <v>90561.163751470129</v>
      </c>
      <c r="AC169" s="30">
        <v>0</v>
      </c>
      <c r="AD169" s="30">
        <v>0</v>
      </c>
      <c r="AE169" s="30">
        <v>0</v>
      </c>
      <c r="AF169" s="30">
        <v>133861.1470232892</v>
      </c>
      <c r="AG169" s="30">
        <v>0</v>
      </c>
      <c r="AH169" s="30">
        <v>0</v>
      </c>
      <c r="AI169" s="30">
        <v>0</v>
      </c>
      <c r="AJ169" s="30">
        <v>5068.8</v>
      </c>
      <c r="AK169" s="30">
        <v>0</v>
      </c>
      <c r="AL169" s="30">
        <v>0</v>
      </c>
      <c r="AM169" s="30">
        <v>0</v>
      </c>
      <c r="AN169" s="30">
        <v>0</v>
      </c>
      <c r="AO169" s="30">
        <v>0</v>
      </c>
      <c r="AP169" s="30">
        <v>0</v>
      </c>
      <c r="AQ169" s="30">
        <v>0</v>
      </c>
      <c r="AR169" s="30">
        <v>0</v>
      </c>
      <c r="AS169" s="30">
        <v>723734.64166753786</v>
      </c>
      <c r="AT169" s="30">
        <v>184810.15454887965</v>
      </c>
      <c r="AU169" s="30">
        <v>138929.94702328919</v>
      </c>
      <c r="AV169" s="30">
        <v>100363.6931101325</v>
      </c>
      <c r="AW169" s="38">
        <v>1047474.7432397067</v>
      </c>
      <c r="AX169" s="30">
        <v>1042405.9432397067</v>
      </c>
      <c r="AY169" s="30">
        <v>4610</v>
      </c>
      <c r="AZ169" s="30">
        <v>940440</v>
      </c>
      <c r="BA169" s="30">
        <v>0</v>
      </c>
      <c r="BB169" s="30">
        <v>0</v>
      </c>
      <c r="BC169" s="30">
        <v>1047474.7432397067</v>
      </c>
      <c r="BD169" s="30">
        <v>1047474.7432397068</v>
      </c>
      <c r="BE169" s="30">
        <v>0</v>
      </c>
      <c r="BF169" s="30">
        <v>945508.8</v>
      </c>
      <c r="BG169" s="30">
        <v>806578.85297671077</v>
      </c>
      <c r="BH169" s="30">
        <v>908544.79621641745</v>
      </c>
      <c r="BI169" s="30">
        <v>4453.6509618451837</v>
      </c>
      <c r="BJ169" s="30">
        <v>4346.0597460344143</v>
      </c>
      <c r="BK169" s="197">
        <v>0.024756036984751904</v>
      </c>
      <c r="BL169" s="30">
        <v>0</v>
      </c>
      <c r="BM169" s="30">
        <v>0</v>
      </c>
      <c r="BN169" s="38">
        <v>1047474.7432397067</v>
      </c>
      <c r="BO169" s="30">
        <v>5109.8330550966011</v>
      </c>
      <c r="BP169" s="30" t="s">
        <v>545</v>
      </c>
      <c r="BQ169" s="30">
        <v>5134.6801139201307</v>
      </c>
      <c r="BR169" s="197">
        <v>0.016823687744247584</v>
      </c>
      <c r="BS169" s="30">
        <v>0</v>
      </c>
      <c r="BT169" s="30">
        <v>1047474.7432397067</v>
      </c>
      <c r="BU169" s="30">
        <v>0</v>
      </c>
      <c r="BV169" s="38">
        <v>1047474.7432397067</v>
      </c>
      <c r="BW169" s="218">
        <v>5068.8</v>
      </c>
      <c r="BX169" s="219">
        <v>1042405.9432397067</v>
      </c>
      <c r="BZ169" s="23">
        <v>8732216</v>
      </c>
      <c r="CB169" s="495">
        <f>BX169*$CB$4</f>
        <v>26060.148580992667</v>
      </c>
    </row>
    <row r="170" spans="1:80">
      <c r="A170" s="23">
        <v>143777</v>
      </c>
      <c r="B170" s="23">
        <v>8732453</v>
      </c>
      <c r="C170" s="23" t="s">
        <v>382</v>
      </c>
      <c r="D170" s="239">
        <v>204</v>
      </c>
      <c r="E170" s="239">
        <v>204</v>
      </c>
      <c r="F170" s="239">
        <v>0</v>
      </c>
      <c r="G170" s="30">
        <v>723734.64166753786</v>
      </c>
      <c r="H170" s="30">
        <v>0</v>
      </c>
      <c r="I170" s="30">
        <v>0</v>
      </c>
      <c r="J170" s="30">
        <v>26841.948752065815</v>
      </c>
      <c r="K170" s="30">
        <v>0</v>
      </c>
      <c r="L170" s="30">
        <v>44919.1795442734</v>
      </c>
      <c r="M170" s="30">
        <v>0</v>
      </c>
      <c r="N170" s="30">
        <v>18724.628663979456</v>
      </c>
      <c r="O170" s="30">
        <v>567.71478432514812</v>
      </c>
      <c r="P170" s="30">
        <v>0</v>
      </c>
      <c r="Q170" s="30">
        <v>0</v>
      </c>
      <c r="R170" s="30">
        <v>0</v>
      </c>
      <c r="S170" s="30">
        <v>0</v>
      </c>
      <c r="T170" s="30">
        <v>0</v>
      </c>
      <c r="U170" s="30">
        <v>0</v>
      </c>
      <c r="V170" s="30">
        <v>0</v>
      </c>
      <c r="W170" s="30">
        <v>0</v>
      </c>
      <c r="X170" s="30">
        <v>0</v>
      </c>
      <c r="Y170" s="30">
        <v>0</v>
      </c>
      <c r="Z170" s="30">
        <v>26180.130119281821</v>
      </c>
      <c r="AA170" s="30">
        <v>0</v>
      </c>
      <c r="AB170" s="30">
        <v>68914.530026986729</v>
      </c>
      <c r="AC170" s="30">
        <v>0</v>
      </c>
      <c r="AD170" s="30">
        <v>2638.9768984591337</v>
      </c>
      <c r="AE170" s="30">
        <v>0</v>
      </c>
      <c r="AF170" s="30">
        <v>133861.1470232892</v>
      </c>
      <c r="AG170" s="30">
        <v>0</v>
      </c>
      <c r="AH170" s="30">
        <v>0</v>
      </c>
      <c r="AI170" s="30">
        <v>0</v>
      </c>
      <c r="AJ170" s="30">
        <v>7474.4259999999986</v>
      </c>
      <c r="AK170" s="30">
        <v>0</v>
      </c>
      <c r="AL170" s="30">
        <v>0</v>
      </c>
      <c r="AM170" s="30">
        <v>0</v>
      </c>
      <c r="AN170" s="30">
        <v>0</v>
      </c>
      <c r="AO170" s="30">
        <v>0</v>
      </c>
      <c r="AP170" s="30">
        <v>0</v>
      </c>
      <c r="AQ170" s="30">
        <v>0</v>
      </c>
      <c r="AR170" s="30">
        <v>0</v>
      </c>
      <c r="AS170" s="30">
        <v>723734.64166753786</v>
      </c>
      <c r="AT170" s="30">
        <v>188787.1087893715</v>
      </c>
      <c r="AU170" s="30">
        <v>141335.57302328921</v>
      </c>
      <c r="AV170" s="30">
        <v>96080.987428058666</v>
      </c>
      <c r="AW170" s="38">
        <v>1053857.3234801986</v>
      </c>
      <c r="AX170" s="30">
        <v>1046382.8974801986</v>
      </c>
      <c r="AY170" s="30">
        <v>4610</v>
      </c>
      <c r="AZ170" s="30">
        <v>940440</v>
      </c>
      <c r="BA170" s="30">
        <v>0</v>
      </c>
      <c r="BB170" s="30">
        <v>0</v>
      </c>
      <c r="BC170" s="30">
        <v>1053857.3234801986</v>
      </c>
      <c r="BD170" s="30">
        <v>1053857.3234801986</v>
      </c>
      <c r="BE170" s="30">
        <v>0</v>
      </c>
      <c r="BF170" s="30">
        <v>947914.426</v>
      </c>
      <c r="BG170" s="30">
        <v>806578.85297671077</v>
      </c>
      <c r="BH170" s="30">
        <v>912521.75045690942</v>
      </c>
      <c r="BI170" s="30">
        <v>4473.1458355730856</v>
      </c>
      <c r="BJ170" s="30">
        <v>4408.2138715226474</v>
      </c>
      <c r="BK170" s="197">
        <v>0.014729767189814214</v>
      </c>
      <c r="BL170" s="30">
        <v>0</v>
      </c>
      <c r="BM170" s="30">
        <v>0</v>
      </c>
      <c r="BN170" s="38">
        <v>1053857.3234801986</v>
      </c>
      <c r="BO170" s="30">
        <v>5129.327928824503</v>
      </c>
      <c r="BP170" s="30" t="s">
        <v>545</v>
      </c>
      <c r="BQ170" s="30">
        <v>5165.9672719617583</v>
      </c>
      <c r="BR170" s="197">
        <v>0.017479624013839734</v>
      </c>
      <c r="BS170" s="30">
        <v>-1928.5500000000002</v>
      </c>
      <c r="BT170" s="30">
        <v>1051928.7734801986</v>
      </c>
      <c r="BU170" s="30">
        <v>-2040</v>
      </c>
      <c r="BV170" s="38">
        <v>1049888.7734801986</v>
      </c>
      <c r="BW170" s="218">
        <v>6656</v>
      </c>
      <c r="BX170" s="219">
        <v>1043232.7734801986</v>
      </c>
      <c r="BZ170" s="23">
        <v>8732453</v>
      </c>
      <c r="CB170" s="495">
        <f>BX170*$CB$4</f>
        <v>26080.819337004967</v>
      </c>
    </row>
    <row r="171" spans="1:80">
      <c r="A171" s="23">
        <v>143775</v>
      </c>
      <c r="B171" s="23">
        <v>8732070</v>
      </c>
      <c r="C171" s="23" t="s">
        <v>383</v>
      </c>
      <c r="D171" s="239">
        <v>283</v>
      </c>
      <c r="E171" s="239">
        <v>283</v>
      </c>
      <c r="F171" s="239">
        <v>0</v>
      </c>
      <c r="G171" s="30">
        <v>1004004.4293721237</v>
      </c>
      <c r="H171" s="30">
        <v>0</v>
      </c>
      <c r="I171" s="30">
        <v>0</v>
      </c>
      <c r="J171" s="30">
        <v>24889.807024642891</v>
      </c>
      <c r="K171" s="30">
        <v>0</v>
      </c>
      <c r="L171" s="30">
        <v>44919.179544273342</v>
      </c>
      <c r="M171" s="30">
        <v>0</v>
      </c>
      <c r="N171" s="30">
        <v>234.05785829974326</v>
      </c>
      <c r="O171" s="30">
        <v>0</v>
      </c>
      <c r="P171" s="30">
        <v>0</v>
      </c>
      <c r="Q171" s="30">
        <v>0</v>
      </c>
      <c r="R171" s="30">
        <v>0</v>
      </c>
      <c r="S171" s="30">
        <v>677.27366053449884</v>
      </c>
      <c r="T171" s="30">
        <v>0</v>
      </c>
      <c r="U171" s="30">
        <v>0</v>
      </c>
      <c r="V171" s="30">
        <v>0</v>
      </c>
      <c r="W171" s="30">
        <v>0</v>
      </c>
      <c r="X171" s="30">
        <v>0</v>
      </c>
      <c r="Y171" s="30">
        <v>0</v>
      </c>
      <c r="Z171" s="30">
        <v>8613.1765894820128</v>
      </c>
      <c r="AA171" s="30">
        <v>0</v>
      </c>
      <c r="AB171" s="30">
        <v>80322.459236127645</v>
      </c>
      <c r="AC171" s="30">
        <v>0</v>
      </c>
      <c r="AD171" s="30">
        <v>6712.1803721678</v>
      </c>
      <c r="AE171" s="30">
        <v>0</v>
      </c>
      <c r="AF171" s="30">
        <v>133861.1470232892</v>
      </c>
      <c r="AG171" s="30">
        <v>0</v>
      </c>
      <c r="AH171" s="30">
        <v>0</v>
      </c>
      <c r="AI171" s="30">
        <v>0</v>
      </c>
      <c r="AJ171" s="30">
        <v>37888</v>
      </c>
      <c r="AK171" s="30">
        <v>0</v>
      </c>
      <c r="AL171" s="30">
        <v>0</v>
      </c>
      <c r="AM171" s="30">
        <v>0</v>
      </c>
      <c r="AN171" s="30">
        <v>0</v>
      </c>
      <c r="AO171" s="30">
        <v>0</v>
      </c>
      <c r="AP171" s="30">
        <v>0</v>
      </c>
      <c r="AQ171" s="30">
        <v>0</v>
      </c>
      <c r="AR171" s="30">
        <v>0</v>
      </c>
      <c r="AS171" s="30">
        <v>1004004.4293721237</v>
      </c>
      <c r="AT171" s="30">
        <v>166368.13428552792</v>
      </c>
      <c r="AU171" s="30">
        <v>171749.1470232892</v>
      </c>
      <c r="AV171" s="30">
        <v>104049.76971460217</v>
      </c>
      <c r="AW171" s="38">
        <v>1342121.7106809409</v>
      </c>
      <c r="AX171" s="30">
        <v>1304233.7106809409</v>
      </c>
      <c r="AY171" s="30">
        <v>4610</v>
      </c>
      <c r="AZ171" s="30">
        <v>1304630</v>
      </c>
      <c r="BA171" s="30">
        <v>396.28931905911304</v>
      </c>
      <c r="BB171" s="30">
        <v>0</v>
      </c>
      <c r="BC171" s="30">
        <v>1342518</v>
      </c>
      <c r="BD171" s="30">
        <v>1342518</v>
      </c>
      <c r="BE171" s="30">
        <v>0</v>
      </c>
      <c r="BF171" s="30">
        <v>1342518</v>
      </c>
      <c r="BG171" s="30">
        <v>1170768.8529767108</v>
      </c>
      <c r="BH171" s="30">
        <v>1170768.8529767108</v>
      </c>
      <c r="BI171" s="30">
        <v>4136.9924133452678</v>
      </c>
      <c r="BJ171" s="30">
        <v>4091.0434928757422</v>
      </c>
      <c r="BK171" s="197">
        <v>0.01123158933644736</v>
      </c>
      <c r="BL171" s="30">
        <v>0</v>
      </c>
      <c r="BM171" s="30">
        <v>0</v>
      </c>
      <c r="BN171" s="38">
        <v>1342518</v>
      </c>
      <c r="BO171" s="30">
        <v>4610</v>
      </c>
      <c r="BP171" s="30" t="s">
        <v>545</v>
      </c>
      <c r="BQ171" s="30">
        <v>4743.8798586572439</v>
      </c>
      <c r="BR171" s="197">
        <v>0.017227119481990183</v>
      </c>
      <c r="BS171" s="30">
        <v>-2557.7500000000005</v>
      </c>
      <c r="BT171" s="30">
        <v>1339960.25</v>
      </c>
      <c r="BU171" s="30">
        <v>-2830</v>
      </c>
      <c r="BV171" s="38">
        <v>1337130.25</v>
      </c>
      <c r="BW171" s="218">
        <v>33536</v>
      </c>
      <c r="BX171" s="219">
        <v>1303594.25</v>
      </c>
      <c r="BZ171" s="23">
        <v>8732070</v>
      </c>
      <c r="CB171" s="495">
        <f>BX171*$CB$4</f>
        <v>32589.85625</v>
      </c>
    </row>
    <row r="172" spans="1:80">
      <c r="A172" s="23">
        <v>133311</v>
      </c>
      <c r="B172" s="23">
        <v>8735408</v>
      </c>
      <c r="C172" s="23" t="s">
        <v>384</v>
      </c>
      <c r="D172" s="239">
        <v>1161</v>
      </c>
      <c r="E172" s="239">
        <v>0</v>
      </c>
      <c r="F172" s="239">
        <v>1161</v>
      </c>
      <c r="G172" s="30">
        <v>0</v>
      </c>
      <c r="H172" s="30">
        <v>3586337.363097264</v>
      </c>
      <c r="I172" s="30">
        <v>2503406.6183415903</v>
      </c>
      <c r="J172" s="30">
        <v>0</v>
      </c>
      <c r="K172" s="30">
        <v>80037.810824341766</v>
      </c>
      <c r="L172" s="30">
        <v>0</v>
      </c>
      <c r="M172" s="30">
        <v>204377.28697305717</v>
      </c>
      <c r="N172" s="30">
        <v>0</v>
      </c>
      <c r="O172" s="30">
        <v>0</v>
      </c>
      <c r="P172" s="30">
        <v>0</v>
      </c>
      <c r="Q172" s="30">
        <v>0</v>
      </c>
      <c r="R172" s="30">
        <v>0</v>
      </c>
      <c r="S172" s="30">
        <v>0</v>
      </c>
      <c r="T172" s="30">
        <v>677.85751713840682</v>
      </c>
      <c r="U172" s="30">
        <v>0</v>
      </c>
      <c r="V172" s="30">
        <v>0</v>
      </c>
      <c r="W172" s="30">
        <v>0</v>
      </c>
      <c r="X172" s="30">
        <v>0</v>
      </c>
      <c r="Y172" s="30">
        <v>0</v>
      </c>
      <c r="Z172" s="30">
        <v>0</v>
      </c>
      <c r="AA172" s="30">
        <v>79826.095883456364</v>
      </c>
      <c r="AB172" s="30">
        <v>0</v>
      </c>
      <c r="AC172" s="30">
        <v>382816.640255175</v>
      </c>
      <c r="AD172" s="30">
        <v>0</v>
      </c>
      <c r="AE172" s="30">
        <v>0</v>
      </c>
      <c r="AF172" s="30">
        <v>133861.1470232892</v>
      </c>
      <c r="AG172" s="30">
        <v>0</v>
      </c>
      <c r="AH172" s="30">
        <v>0</v>
      </c>
      <c r="AI172" s="30">
        <v>0</v>
      </c>
      <c r="AJ172" s="30">
        <v>36096</v>
      </c>
      <c r="AK172" s="30">
        <v>0</v>
      </c>
      <c r="AL172" s="30">
        <v>0</v>
      </c>
      <c r="AM172" s="30">
        <v>0</v>
      </c>
      <c r="AN172" s="30">
        <v>0</v>
      </c>
      <c r="AO172" s="30">
        <v>0</v>
      </c>
      <c r="AP172" s="30">
        <v>0</v>
      </c>
      <c r="AQ172" s="30">
        <v>0</v>
      </c>
      <c r="AR172" s="30">
        <v>0</v>
      </c>
      <c r="AS172" s="30">
        <v>6089743.9814388547</v>
      </c>
      <c r="AT172" s="30">
        <v>747735.69145316863</v>
      </c>
      <c r="AU172" s="30">
        <v>169957.1470232892</v>
      </c>
      <c r="AV172" s="30">
        <v>566602.02991875377</v>
      </c>
      <c r="AW172" s="38">
        <v>7007436.8199153123</v>
      </c>
      <c r="AX172" s="30">
        <v>6971340.8199153123</v>
      </c>
      <c r="AY172" s="30">
        <v>5995</v>
      </c>
      <c r="AZ172" s="30">
        <v>6960195</v>
      </c>
      <c r="BA172" s="30">
        <v>0</v>
      </c>
      <c r="BB172" s="30">
        <v>0</v>
      </c>
      <c r="BC172" s="30">
        <v>7007436.8199153123</v>
      </c>
      <c r="BD172" s="30">
        <v>0</v>
      </c>
      <c r="BE172" s="30">
        <v>7007436.8199153123</v>
      </c>
      <c r="BF172" s="30">
        <v>6996291</v>
      </c>
      <c r="BG172" s="30">
        <v>6826333.8529767105</v>
      </c>
      <c r="BH172" s="30">
        <v>6837479.6728920229</v>
      </c>
      <c r="BI172" s="30">
        <v>5889.3020438346448</v>
      </c>
      <c r="BJ172" s="30">
        <v>5802.75834967958</v>
      </c>
      <c r="BK172" s="197">
        <v>0.014914233704018365</v>
      </c>
      <c r="BL172" s="30">
        <v>0</v>
      </c>
      <c r="BM172" s="30">
        <v>0</v>
      </c>
      <c r="BN172" s="38">
        <v>7007436.8199153123</v>
      </c>
      <c r="BO172" s="30">
        <v>6004.6001894188739</v>
      </c>
      <c r="BP172" s="30" t="s">
        <v>545</v>
      </c>
      <c r="BQ172" s="30">
        <v>6035.69062869536</v>
      </c>
      <c r="BR172" s="197">
        <v>0.01395876685803632</v>
      </c>
      <c r="BS172" s="30">
        <v>0</v>
      </c>
      <c r="BT172" s="30">
        <v>7007436.8199153123</v>
      </c>
      <c r="BU172" s="30">
        <v>0</v>
      </c>
      <c r="BV172" s="38">
        <v>7007436.8199153123</v>
      </c>
      <c r="BW172" s="218">
        <v>36096</v>
      </c>
      <c r="BX172" s="219">
        <v>6971340.8199153123</v>
      </c>
      <c r="BZ172" s="23">
        <v>8735408</v>
      </c>
      <c r="CB172" s="495">
        <f>BX172*$CB$4</f>
        <v>174283.52049788283</v>
      </c>
    </row>
    <row r="173" spans="1:80">
      <c r="A173" s="23">
        <v>110635</v>
      </c>
      <c r="B173" s="23">
        <v>8732255</v>
      </c>
      <c r="C173" s="23" t="s">
        <v>385</v>
      </c>
      <c r="D173" s="239">
        <v>195</v>
      </c>
      <c r="E173" s="239">
        <v>195</v>
      </c>
      <c r="F173" s="239">
        <v>0</v>
      </c>
      <c r="G173" s="30">
        <v>691805.17218220537</v>
      </c>
      <c r="H173" s="30">
        <v>0</v>
      </c>
      <c r="I173" s="30">
        <v>0</v>
      </c>
      <c r="J173" s="30">
        <v>12200.885796393528</v>
      </c>
      <c r="K173" s="30">
        <v>0</v>
      </c>
      <c r="L173" s="30">
        <v>20417.808883760597</v>
      </c>
      <c r="M173" s="30">
        <v>0</v>
      </c>
      <c r="N173" s="30">
        <v>234.05785829974337</v>
      </c>
      <c r="O173" s="30">
        <v>283.85739216257417</v>
      </c>
      <c r="P173" s="30">
        <v>0</v>
      </c>
      <c r="Q173" s="30">
        <v>0</v>
      </c>
      <c r="R173" s="30">
        <v>0</v>
      </c>
      <c r="S173" s="30">
        <v>0</v>
      </c>
      <c r="T173" s="30">
        <v>0</v>
      </c>
      <c r="U173" s="30">
        <v>0</v>
      </c>
      <c r="V173" s="30">
        <v>0</v>
      </c>
      <c r="W173" s="30">
        <v>0</v>
      </c>
      <c r="X173" s="30">
        <v>0</v>
      </c>
      <c r="Y173" s="30">
        <v>0</v>
      </c>
      <c r="Z173" s="30">
        <v>7872.5079905752928</v>
      </c>
      <c r="AA173" s="30">
        <v>0</v>
      </c>
      <c r="AB173" s="30">
        <v>115392.91207848664</v>
      </c>
      <c r="AC173" s="30">
        <v>0</v>
      </c>
      <c r="AD173" s="30">
        <v>0</v>
      </c>
      <c r="AE173" s="30">
        <v>0</v>
      </c>
      <c r="AF173" s="30">
        <v>133861.1470232892</v>
      </c>
      <c r="AG173" s="30">
        <v>0</v>
      </c>
      <c r="AH173" s="30">
        <v>0</v>
      </c>
      <c r="AI173" s="30">
        <v>0</v>
      </c>
      <c r="AJ173" s="30">
        <v>17215.5</v>
      </c>
      <c r="AK173" s="30">
        <v>0</v>
      </c>
      <c r="AL173" s="30">
        <v>0</v>
      </c>
      <c r="AM173" s="30">
        <v>0</v>
      </c>
      <c r="AN173" s="30">
        <v>0</v>
      </c>
      <c r="AO173" s="30">
        <v>0</v>
      </c>
      <c r="AP173" s="30">
        <v>0</v>
      </c>
      <c r="AQ173" s="30">
        <v>0</v>
      </c>
      <c r="AR173" s="30">
        <v>0</v>
      </c>
      <c r="AS173" s="30">
        <v>691805.17218220537</v>
      </c>
      <c r="AT173" s="30">
        <v>156402.02999967837</v>
      </c>
      <c r="AU173" s="30">
        <v>151076.6470232892</v>
      </c>
      <c r="AV173" s="30">
        <v>97085.426672113463</v>
      </c>
      <c r="AW173" s="38">
        <v>999283.849205173</v>
      </c>
      <c r="AX173" s="30">
        <v>982068.349205173</v>
      </c>
      <c r="AY173" s="30">
        <v>4610</v>
      </c>
      <c r="AZ173" s="30">
        <v>898950</v>
      </c>
      <c r="BA173" s="30">
        <v>0</v>
      </c>
      <c r="BB173" s="30">
        <v>0</v>
      </c>
      <c r="BC173" s="30">
        <v>999283.849205173</v>
      </c>
      <c r="BD173" s="30">
        <v>999283.84920517285</v>
      </c>
      <c r="BE173" s="30">
        <v>0</v>
      </c>
      <c r="BF173" s="30">
        <v>916165.5</v>
      </c>
      <c r="BG173" s="30">
        <v>765088.85297671077</v>
      </c>
      <c r="BH173" s="30">
        <v>848207.20218188374</v>
      </c>
      <c r="BI173" s="30">
        <v>4349.78052400966</v>
      </c>
      <c r="BJ173" s="30">
        <v>4252.4828649000592</v>
      </c>
      <c r="BK173" s="197">
        <v>0.022880200156171093</v>
      </c>
      <c r="BL173" s="30">
        <v>0</v>
      </c>
      <c r="BM173" s="30">
        <v>0</v>
      </c>
      <c r="BN173" s="38">
        <v>999283.849205173</v>
      </c>
      <c r="BO173" s="30">
        <v>5036.2479446419129</v>
      </c>
      <c r="BP173" s="30" t="s">
        <v>545</v>
      </c>
      <c r="BQ173" s="30">
        <v>5124.5325600265278</v>
      </c>
      <c r="BR173" s="197">
        <v>0.01257220803830128</v>
      </c>
      <c r="BS173" s="30">
        <v>-1715.2499999999995</v>
      </c>
      <c r="BT173" s="30">
        <v>997568.599205173</v>
      </c>
      <c r="BU173" s="30">
        <v>-1950</v>
      </c>
      <c r="BV173" s="38">
        <v>995618.599205173</v>
      </c>
      <c r="BW173" s="218">
        <v>16342.25</v>
      </c>
      <c r="BX173" s="219">
        <v>979276.349205173</v>
      </c>
      <c r="BZ173" s="23">
        <v>8732255</v>
      </c>
      <c r="CB173" s="495">
        <f>BX173*$CB$4</f>
        <v>24481.908730129326</v>
      </c>
    </row>
    <row r="174" spans="1:80">
      <c r="A174" s="23">
        <v>136775</v>
      </c>
      <c r="B174" s="23">
        <v>8732220</v>
      </c>
      <c r="C174" s="23" t="s">
        <v>386</v>
      </c>
      <c r="D174" s="239">
        <v>273</v>
      </c>
      <c r="E174" s="239">
        <v>273</v>
      </c>
      <c r="F174" s="239">
        <v>0</v>
      </c>
      <c r="G174" s="30">
        <v>968527.24105508742</v>
      </c>
      <c r="H174" s="30">
        <v>0</v>
      </c>
      <c r="I174" s="30">
        <v>0</v>
      </c>
      <c r="J174" s="30">
        <v>33674.444798046221</v>
      </c>
      <c r="K174" s="30">
        <v>0</v>
      </c>
      <c r="L174" s="30">
        <v>57169.864874529667</v>
      </c>
      <c r="M174" s="30">
        <v>0</v>
      </c>
      <c r="N174" s="30">
        <v>702.17357489923052</v>
      </c>
      <c r="O174" s="30">
        <v>851.572176487723</v>
      </c>
      <c r="P174" s="30">
        <v>0</v>
      </c>
      <c r="Q174" s="30">
        <v>0</v>
      </c>
      <c r="R174" s="30">
        <v>0</v>
      </c>
      <c r="S174" s="30">
        <v>0</v>
      </c>
      <c r="T174" s="30">
        <v>0</v>
      </c>
      <c r="U174" s="30">
        <v>0</v>
      </c>
      <c r="V174" s="30">
        <v>0</v>
      </c>
      <c r="W174" s="30">
        <v>0</v>
      </c>
      <c r="X174" s="30">
        <v>0</v>
      </c>
      <c r="Y174" s="30">
        <v>0</v>
      </c>
      <c r="Z174" s="30">
        <v>4128.5644437502351</v>
      </c>
      <c r="AA174" s="30">
        <v>0</v>
      </c>
      <c r="AB174" s="30">
        <v>66153.378151255791</v>
      </c>
      <c r="AC174" s="30">
        <v>0</v>
      </c>
      <c r="AD174" s="30">
        <v>0</v>
      </c>
      <c r="AE174" s="30">
        <v>0</v>
      </c>
      <c r="AF174" s="30">
        <v>133861.1470232892</v>
      </c>
      <c r="AG174" s="30">
        <v>0</v>
      </c>
      <c r="AH174" s="30">
        <v>0</v>
      </c>
      <c r="AI174" s="30">
        <v>0</v>
      </c>
      <c r="AJ174" s="30">
        <v>6912</v>
      </c>
      <c r="AK174" s="30">
        <v>0</v>
      </c>
      <c r="AL174" s="30">
        <v>0</v>
      </c>
      <c r="AM174" s="30">
        <v>0</v>
      </c>
      <c r="AN174" s="30">
        <v>0</v>
      </c>
      <c r="AO174" s="30">
        <v>0</v>
      </c>
      <c r="AP174" s="30">
        <v>0</v>
      </c>
      <c r="AQ174" s="30">
        <v>0</v>
      </c>
      <c r="AR174" s="30">
        <v>0</v>
      </c>
      <c r="AS174" s="30">
        <v>968527.24105508742</v>
      </c>
      <c r="AT174" s="30">
        <v>162679.99801896885</v>
      </c>
      <c r="AU174" s="30">
        <v>140773.1470232892</v>
      </c>
      <c r="AV174" s="30">
        <v>98130.394912168151</v>
      </c>
      <c r="AW174" s="38">
        <v>1271980.3860973455</v>
      </c>
      <c r="AX174" s="30">
        <v>1265068.3860973455</v>
      </c>
      <c r="AY174" s="30">
        <v>4610</v>
      </c>
      <c r="AZ174" s="30">
        <v>1258530</v>
      </c>
      <c r="BA174" s="30">
        <v>0</v>
      </c>
      <c r="BB174" s="30">
        <v>0</v>
      </c>
      <c r="BC174" s="30">
        <v>1271980.3860973455</v>
      </c>
      <c r="BD174" s="30">
        <v>1271980.3860973457</v>
      </c>
      <c r="BE174" s="30">
        <v>0</v>
      </c>
      <c r="BF174" s="30">
        <v>1265442</v>
      </c>
      <c r="BG174" s="30">
        <v>1124668.8529767108</v>
      </c>
      <c r="BH174" s="30">
        <v>1131207.2390740563</v>
      </c>
      <c r="BI174" s="30">
        <v>4143.6162603445282</v>
      </c>
      <c r="BJ174" s="30">
        <v>4065.890082002652</v>
      </c>
      <c r="BK174" s="197">
        <v>0.019116645254608614</v>
      </c>
      <c r="BL174" s="30">
        <v>0</v>
      </c>
      <c r="BM174" s="30">
        <v>0</v>
      </c>
      <c r="BN174" s="38">
        <v>1271980.3860973455</v>
      </c>
      <c r="BO174" s="30">
        <v>4633.9501322247088</v>
      </c>
      <c r="BP174" s="30" t="s">
        <v>545</v>
      </c>
      <c r="BQ174" s="30">
        <v>4659.26881354339</v>
      </c>
      <c r="BR174" s="197">
        <v>0.016187224659906407</v>
      </c>
      <c r="BS174" s="30">
        <v>0</v>
      </c>
      <c r="BT174" s="30">
        <v>1271980.3860973455</v>
      </c>
      <c r="BU174" s="30">
        <v>0</v>
      </c>
      <c r="BV174" s="38">
        <v>1271980.3860973455</v>
      </c>
      <c r="BW174" s="218">
        <v>6912</v>
      </c>
      <c r="BX174" s="219">
        <v>1265068.3860973455</v>
      </c>
      <c r="BZ174" s="23">
        <v>8732220</v>
      </c>
      <c r="CB174" s="495">
        <f>BX174*$CB$4</f>
        <v>31626.709652433638</v>
      </c>
    </row>
    <row r="175" spans="1:80">
      <c r="A175" s="23">
        <v>110714</v>
      </c>
      <c r="B175" s="23">
        <v>8735403</v>
      </c>
      <c r="C175" s="23" t="s">
        <v>387</v>
      </c>
      <c r="D175" s="239">
        <v>840</v>
      </c>
      <c r="E175" s="239">
        <v>0</v>
      </c>
      <c r="F175" s="239">
        <v>840</v>
      </c>
      <c r="G175" s="30">
        <v>0</v>
      </c>
      <c r="H175" s="30">
        <v>2645986.701643588</v>
      </c>
      <c r="I175" s="30">
        <v>1753512.2934780058</v>
      </c>
      <c r="J175" s="30">
        <v>0</v>
      </c>
      <c r="K175" s="30">
        <v>70277.102187226657</v>
      </c>
      <c r="L175" s="30">
        <v>0</v>
      </c>
      <c r="M175" s="30">
        <v>180473.51071889908</v>
      </c>
      <c r="N175" s="30">
        <v>0</v>
      </c>
      <c r="O175" s="30">
        <v>0</v>
      </c>
      <c r="P175" s="30">
        <v>0</v>
      </c>
      <c r="Q175" s="30">
        <v>0</v>
      </c>
      <c r="R175" s="30">
        <v>0</v>
      </c>
      <c r="S175" s="30">
        <v>0</v>
      </c>
      <c r="T175" s="30">
        <v>5085.60674775606</v>
      </c>
      <c r="U175" s="30">
        <v>3589.8400572395808</v>
      </c>
      <c r="V175" s="30">
        <v>628.22201001692872</v>
      </c>
      <c r="W175" s="30">
        <v>688.05267763758854</v>
      </c>
      <c r="X175" s="30">
        <v>0</v>
      </c>
      <c r="Y175" s="30">
        <v>0</v>
      </c>
      <c r="Z175" s="30">
        <v>0</v>
      </c>
      <c r="AA175" s="30">
        <v>17365.097998557932</v>
      </c>
      <c r="AB175" s="30">
        <v>0</v>
      </c>
      <c r="AC175" s="30">
        <v>353601.44515212055</v>
      </c>
      <c r="AD175" s="30">
        <v>0</v>
      </c>
      <c r="AE175" s="30">
        <v>0</v>
      </c>
      <c r="AF175" s="30">
        <v>133861.1470232892</v>
      </c>
      <c r="AG175" s="30">
        <v>0</v>
      </c>
      <c r="AH175" s="30">
        <v>0</v>
      </c>
      <c r="AI175" s="30">
        <v>0</v>
      </c>
      <c r="AJ175" s="30">
        <v>30976</v>
      </c>
      <c r="AK175" s="30">
        <v>0</v>
      </c>
      <c r="AL175" s="30">
        <v>0</v>
      </c>
      <c r="AM175" s="30">
        <v>0</v>
      </c>
      <c r="AN175" s="30">
        <v>0</v>
      </c>
      <c r="AO175" s="30">
        <v>0</v>
      </c>
      <c r="AP175" s="30">
        <v>0</v>
      </c>
      <c r="AQ175" s="30">
        <v>0</v>
      </c>
      <c r="AR175" s="30">
        <v>0</v>
      </c>
      <c r="AS175" s="30">
        <v>4399498.9951215936</v>
      </c>
      <c r="AT175" s="30">
        <v>631708.87754945434</v>
      </c>
      <c r="AU175" s="30">
        <v>164837.1470232892</v>
      </c>
      <c r="AV175" s="30">
        <v>455659.44243585004</v>
      </c>
      <c r="AW175" s="38">
        <v>5196045.0196943376</v>
      </c>
      <c r="AX175" s="30">
        <v>5165069.0196943376</v>
      </c>
      <c r="AY175" s="30">
        <v>5995</v>
      </c>
      <c r="AZ175" s="30">
        <v>5035800</v>
      </c>
      <c r="BA175" s="30">
        <v>0</v>
      </c>
      <c r="BB175" s="30">
        <v>0</v>
      </c>
      <c r="BC175" s="30">
        <v>5196045.0196943376</v>
      </c>
      <c r="BD175" s="30">
        <v>0</v>
      </c>
      <c r="BE175" s="30">
        <v>5196045.0196943376</v>
      </c>
      <c r="BF175" s="30">
        <v>5066776</v>
      </c>
      <c r="BG175" s="30">
        <v>4901938.8529767105</v>
      </c>
      <c r="BH175" s="30">
        <v>5031207.8726710482</v>
      </c>
      <c r="BI175" s="30">
        <v>5989.5331817512479</v>
      </c>
      <c r="BJ175" s="30">
        <v>5953.74077754995</v>
      </c>
      <c r="BK175" s="197">
        <v>0.0060117505176346224</v>
      </c>
      <c r="BL175" s="30">
        <v>0</v>
      </c>
      <c r="BM175" s="30">
        <v>0</v>
      </c>
      <c r="BN175" s="38">
        <v>5196045.0196943376</v>
      </c>
      <c r="BO175" s="30">
        <v>6148.8916901123066</v>
      </c>
      <c r="BP175" s="30" t="s">
        <v>545</v>
      </c>
      <c r="BQ175" s="30">
        <v>6185.7678805884971</v>
      </c>
      <c r="BR175" s="197">
        <v>0.0040544330595009281</v>
      </c>
      <c r="BS175" s="30">
        <v>0</v>
      </c>
      <c r="BT175" s="30">
        <v>5196045.0196943376</v>
      </c>
      <c r="BU175" s="30">
        <v>0</v>
      </c>
      <c r="BV175" s="38">
        <v>5196045.0196943376</v>
      </c>
      <c r="BW175" s="218">
        <v>30976</v>
      </c>
      <c r="BX175" s="219">
        <v>5165069.0196943376</v>
      </c>
      <c r="BZ175" s="23">
        <v>8735403</v>
      </c>
      <c r="CB175" s="495">
        <f>BX175*$CB$4</f>
        <v>129126.72549235844</v>
      </c>
    </row>
    <row r="176" spans="1:80">
      <c r="A176" s="23">
        <v>143575</v>
      </c>
      <c r="B176" s="23">
        <v>8732115</v>
      </c>
      <c r="C176" s="23" t="s">
        <v>388</v>
      </c>
      <c r="D176" s="239">
        <v>357</v>
      </c>
      <c r="E176" s="239">
        <v>357</v>
      </c>
      <c r="F176" s="239">
        <v>0</v>
      </c>
      <c r="G176" s="30">
        <v>1266535.6229181914</v>
      </c>
      <c r="H176" s="30">
        <v>0</v>
      </c>
      <c r="I176" s="30">
        <v>0</v>
      </c>
      <c r="J176" s="30">
        <v>67348.889596092456</v>
      </c>
      <c r="K176" s="30">
        <v>0</v>
      </c>
      <c r="L176" s="30">
        <v>114339.72974905949</v>
      </c>
      <c r="M176" s="30">
        <v>0</v>
      </c>
      <c r="N176" s="30">
        <v>19894.917955478169</v>
      </c>
      <c r="O176" s="30">
        <v>49958.901020613048</v>
      </c>
      <c r="P176" s="30">
        <v>1772.8636020945328</v>
      </c>
      <c r="Q176" s="30">
        <v>0</v>
      </c>
      <c r="R176" s="30">
        <v>0</v>
      </c>
      <c r="S176" s="30">
        <v>0</v>
      </c>
      <c r="T176" s="30">
        <v>0</v>
      </c>
      <c r="U176" s="30">
        <v>0</v>
      </c>
      <c r="V176" s="30">
        <v>0</v>
      </c>
      <c r="W176" s="30">
        <v>0</v>
      </c>
      <c r="X176" s="30">
        <v>0</v>
      </c>
      <c r="Y176" s="30">
        <v>0</v>
      </c>
      <c r="Z176" s="30">
        <v>32171.580782194575</v>
      </c>
      <c r="AA176" s="30">
        <v>0</v>
      </c>
      <c r="AB176" s="30">
        <v>173088.82218029987</v>
      </c>
      <c r="AC176" s="30">
        <v>0</v>
      </c>
      <c r="AD176" s="30">
        <v>3423.0207595955389</v>
      </c>
      <c r="AE176" s="30">
        <v>0</v>
      </c>
      <c r="AF176" s="30">
        <v>133861.1470232892</v>
      </c>
      <c r="AG176" s="30">
        <v>0</v>
      </c>
      <c r="AH176" s="30">
        <v>0</v>
      </c>
      <c r="AI176" s="30">
        <v>0</v>
      </c>
      <c r="AJ176" s="30">
        <v>64512</v>
      </c>
      <c r="AK176" s="30">
        <v>0</v>
      </c>
      <c r="AL176" s="30">
        <v>0</v>
      </c>
      <c r="AM176" s="30">
        <v>0</v>
      </c>
      <c r="AN176" s="30">
        <v>48762</v>
      </c>
      <c r="AO176" s="30">
        <v>0</v>
      </c>
      <c r="AP176" s="30">
        <v>0</v>
      </c>
      <c r="AQ176" s="30">
        <v>0</v>
      </c>
      <c r="AR176" s="30">
        <v>0</v>
      </c>
      <c r="AS176" s="30">
        <v>1266535.6229181914</v>
      </c>
      <c r="AT176" s="30">
        <v>461998.72564542771</v>
      </c>
      <c r="AU176" s="30">
        <v>247135.1470232892</v>
      </c>
      <c r="AV176" s="30">
        <v>225770.98122438096</v>
      </c>
      <c r="AW176" s="38">
        <v>1975669.4955869082</v>
      </c>
      <c r="AX176" s="30">
        <v>1862395.4955869082</v>
      </c>
      <c r="AY176" s="30">
        <v>4610</v>
      </c>
      <c r="AZ176" s="30">
        <v>1645770</v>
      </c>
      <c r="BA176" s="30">
        <v>0</v>
      </c>
      <c r="BB176" s="30">
        <v>0</v>
      </c>
      <c r="BC176" s="30">
        <v>1975669.4955869082</v>
      </c>
      <c r="BD176" s="30">
        <v>1975669.4955869084</v>
      </c>
      <c r="BE176" s="30">
        <v>0</v>
      </c>
      <c r="BF176" s="30">
        <v>1759044</v>
      </c>
      <c r="BG176" s="30">
        <v>1560670.8529767108</v>
      </c>
      <c r="BH176" s="30">
        <v>1777296.348563619</v>
      </c>
      <c r="BI176" s="30">
        <v>4978.4211444359071</v>
      </c>
      <c r="BJ176" s="30">
        <v>5013.4049064062283</v>
      </c>
      <c r="BK176" s="197">
        <v>-0.0069780443876811676</v>
      </c>
      <c r="BL176" s="30">
        <v>0.011978044387681169</v>
      </c>
      <c r="BM176" s="30">
        <v>21438.130781339791</v>
      </c>
      <c r="BN176" s="38">
        <v>1997107.6263682479</v>
      </c>
      <c r="BO176" s="30">
        <v>5276.8448917878095</v>
      </c>
      <c r="BP176" s="30" t="s">
        <v>545</v>
      </c>
      <c r="BQ176" s="30">
        <v>5594.1390094348681</v>
      </c>
      <c r="BR176" s="197">
        <v>0.019907266958624437</v>
      </c>
      <c r="BS176" s="30">
        <v>-3569.1000000000004</v>
      </c>
      <c r="BT176" s="30">
        <v>1993538.5263682478</v>
      </c>
      <c r="BU176" s="30">
        <v>-3570</v>
      </c>
      <c r="BV176" s="38">
        <v>1989968.5263682478</v>
      </c>
      <c r="BW176" s="218">
        <v>61952</v>
      </c>
      <c r="BX176" s="219">
        <v>1928016.5263682478</v>
      </c>
      <c r="BZ176" s="23">
        <v>8732115</v>
      </c>
      <c r="CB176" s="495">
        <f>BX176*$CB$4</f>
        <v>48200.4131592062</v>
      </c>
    </row>
    <row r="177" spans="1:80">
      <c r="A177" s="23">
        <v>136974</v>
      </c>
      <c r="B177" s="23">
        <v>8734051</v>
      </c>
      <c r="C177" s="23" t="s">
        <v>389</v>
      </c>
      <c r="D177" s="239">
        <v>1035</v>
      </c>
      <c r="E177" s="239">
        <v>0</v>
      </c>
      <c r="F177" s="239">
        <v>1035</v>
      </c>
      <c r="G177" s="30">
        <v>0</v>
      </c>
      <c r="H177" s="30">
        <v>3246210.5281033814</v>
      </c>
      <c r="I177" s="30">
        <v>2176385.0330627337</v>
      </c>
      <c r="J177" s="30">
        <v>0</v>
      </c>
      <c r="K177" s="30">
        <v>116681.95122523005</v>
      </c>
      <c r="L177" s="30">
        <v>0</v>
      </c>
      <c r="M177" s="30">
        <v>289462.7785497359</v>
      </c>
      <c r="N177" s="30">
        <v>0</v>
      </c>
      <c r="O177" s="30">
        <v>0</v>
      </c>
      <c r="P177" s="30">
        <v>0</v>
      </c>
      <c r="Q177" s="30">
        <v>0</v>
      </c>
      <c r="R177" s="30">
        <v>0</v>
      </c>
      <c r="S177" s="30">
        <v>0</v>
      </c>
      <c r="T177" s="30">
        <v>25585.705710842027</v>
      </c>
      <c r="U177" s="30">
        <v>99734.771455437818</v>
      </c>
      <c r="V177" s="30">
        <v>1948.3071633155296</v>
      </c>
      <c r="W177" s="30">
        <v>54769.079146536547</v>
      </c>
      <c r="X177" s="30">
        <v>0</v>
      </c>
      <c r="Y177" s="30">
        <v>0</v>
      </c>
      <c r="Z177" s="30">
        <v>0</v>
      </c>
      <c r="AA177" s="30">
        <v>6614.9710815264862</v>
      </c>
      <c r="AB177" s="30">
        <v>0</v>
      </c>
      <c r="AC177" s="30">
        <v>426334.73198088142</v>
      </c>
      <c r="AD177" s="30">
        <v>0</v>
      </c>
      <c r="AE177" s="30">
        <v>0</v>
      </c>
      <c r="AF177" s="30">
        <v>133861.1470232892</v>
      </c>
      <c r="AG177" s="30">
        <v>0</v>
      </c>
      <c r="AH177" s="30">
        <v>0</v>
      </c>
      <c r="AI177" s="30">
        <v>0</v>
      </c>
      <c r="AJ177" s="30">
        <v>37376</v>
      </c>
      <c r="AK177" s="30">
        <v>0</v>
      </c>
      <c r="AL177" s="30">
        <v>0</v>
      </c>
      <c r="AM177" s="30">
        <v>0</v>
      </c>
      <c r="AN177" s="30">
        <v>0</v>
      </c>
      <c r="AO177" s="30">
        <v>0</v>
      </c>
      <c r="AP177" s="30">
        <v>0</v>
      </c>
      <c r="AQ177" s="30">
        <v>0</v>
      </c>
      <c r="AR177" s="30">
        <v>0</v>
      </c>
      <c r="AS177" s="30">
        <v>5422595.5611661151</v>
      </c>
      <c r="AT177" s="30">
        <v>1021132.2963135057</v>
      </c>
      <c r="AU177" s="30">
        <v>171237.1470232892</v>
      </c>
      <c r="AV177" s="30">
        <v>694349.23364595906</v>
      </c>
      <c r="AW177" s="38">
        <v>6614965.00450291</v>
      </c>
      <c r="AX177" s="30">
        <v>6577589.00450291</v>
      </c>
      <c r="AY177" s="30">
        <v>5995</v>
      </c>
      <c r="AZ177" s="30">
        <v>6204825</v>
      </c>
      <c r="BA177" s="30">
        <v>0</v>
      </c>
      <c r="BB177" s="30">
        <v>0</v>
      </c>
      <c r="BC177" s="30">
        <v>6614965.00450291</v>
      </c>
      <c r="BD177" s="30">
        <v>0</v>
      </c>
      <c r="BE177" s="30">
        <v>6614965.004502913</v>
      </c>
      <c r="BF177" s="30">
        <v>6242201</v>
      </c>
      <c r="BG177" s="30">
        <v>6070963.8529767105</v>
      </c>
      <c r="BH177" s="30">
        <v>6443727.8574796207</v>
      </c>
      <c r="BI177" s="30">
        <v>6225.8240168885222</v>
      </c>
      <c r="BJ177" s="30">
        <v>6122.9688044226577</v>
      </c>
      <c r="BK177" s="197">
        <v>0.016798258451287806</v>
      </c>
      <c r="BL177" s="30">
        <v>0</v>
      </c>
      <c r="BM177" s="30">
        <v>0</v>
      </c>
      <c r="BN177" s="38">
        <v>6614965.00450291</v>
      </c>
      <c r="BO177" s="30">
        <v>6355.1584584569182</v>
      </c>
      <c r="BP177" s="30" t="s">
        <v>545</v>
      </c>
      <c r="BQ177" s="30">
        <v>6391.2705357516043</v>
      </c>
      <c r="BR177" s="197">
        <v>0.015674435654872143</v>
      </c>
      <c r="BS177" s="30">
        <v>0</v>
      </c>
      <c r="BT177" s="30">
        <v>6614965.00450291</v>
      </c>
      <c r="BU177" s="30">
        <v>0</v>
      </c>
      <c r="BV177" s="38">
        <v>6614965.00450291</v>
      </c>
      <c r="BW177" s="218">
        <v>37376</v>
      </c>
      <c r="BX177" s="219">
        <v>6577589.00450291</v>
      </c>
      <c r="BZ177" s="23">
        <v>8734051</v>
      </c>
      <c r="CB177" s="495">
        <f>BX177*$CB$4</f>
        <v>164439.72511257278</v>
      </c>
    </row>
    <row r="178" spans="1:80">
      <c r="A178" s="23">
        <v>110663</v>
      </c>
      <c r="B178" s="23">
        <v>8735415</v>
      </c>
      <c r="C178" s="23" t="s">
        <v>390</v>
      </c>
      <c r="D178" s="239">
        <v>1415</v>
      </c>
      <c r="E178" s="239">
        <v>0</v>
      </c>
      <c r="F178" s="239">
        <v>1415</v>
      </c>
      <c r="G178" s="30">
        <v>0</v>
      </c>
      <c r="H178" s="30">
        <v>4361626.4722744972</v>
      </c>
      <c r="I178" s="30">
        <v>3061598.6345934314</v>
      </c>
      <c r="J178" s="30">
        <v>0</v>
      </c>
      <c r="K178" s="30">
        <v>113224.22019053221</v>
      </c>
      <c r="L178" s="30">
        <v>0</v>
      </c>
      <c r="M178" s="30">
        <v>288040.50386261271</v>
      </c>
      <c r="N178" s="30">
        <v>0</v>
      </c>
      <c r="O178" s="30">
        <v>0</v>
      </c>
      <c r="P178" s="30">
        <v>0</v>
      </c>
      <c r="Q178" s="30">
        <v>0</v>
      </c>
      <c r="R178" s="30">
        <v>0</v>
      </c>
      <c r="S178" s="30">
        <v>0</v>
      </c>
      <c r="T178" s="30">
        <v>1015.9104908017465</v>
      </c>
      <c r="U178" s="30">
        <v>3137.3706333583432</v>
      </c>
      <c r="V178" s="30">
        <v>0</v>
      </c>
      <c r="W178" s="30">
        <v>0</v>
      </c>
      <c r="X178" s="30">
        <v>0</v>
      </c>
      <c r="Y178" s="30">
        <v>0</v>
      </c>
      <c r="Z178" s="30">
        <v>0</v>
      </c>
      <c r="AA178" s="30">
        <v>15786.452725961752</v>
      </c>
      <c r="AB178" s="30">
        <v>0</v>
      </c>
      <c r="AC178" s="30">
        <v>608911.23018735612</v>
      </c>
      <c r="AD178" s="30">
        <v>0</v>
      </c>
      <c r="AE178" s="30">
        <v>0</v>
      </c>
      <c r="AF178" s="30">
        <v>133861.1470232892</v>
      </c>
      <c r="AG178" s="30">
        <v>0</v>
      </c>
      <c r="AH178" s="30">
        <v>0</v>
      </c>
      <c r="AI178" s="30">
        <v>0</v>
      </c>
      <c r="AJ178" s="30">
        <v>47872</v>
      </c>
      <c r="AK178" s="30">
        <v>0</v>
      </c>
      <c r="AL178" s="30">
        <v>0</v>
      </c>
      <c r="AM178" s="30">
        <v>0</v>
      </c>
      <c r="AN178" s="30">
        <v>0</v>
      </c>
      <c r="AO178" s="30">
        <v>0</v>
      </c>
      <c r="AP178" s="30">
        <v>0</v>
      </c>
      <c r="AQ178" s="30">
        <v>0</v>
      </c>
      <c r="AR178" s="30">
        <v>0</v>
      </c>
      <c r="AS178" s="30">
        <v>7423225.1068679281</v>
      </c>
      <c r="AT178" s="30">
        <v>1030115.6880906229</v>
      </c>
      <c r="AU178" s="30">
        <v>181733.1470232892</v>
      </c>
      <c r="AV178" s="30">
        <v>762644.99324482051</v>
      </c>
      <c r="AW178" s="38">
        <v>8635073.941981839</v>
      </c>
      <c r="AX178" s="30">
        <v>8587201.941981839</v>
      </c>
      <c r="AY178" s="30">
        <v>5995</v>
      </c>
      <c r="AZ178" s="30">
        <v>8482925</v>
      </c>
      <c r="BA178" s="30">
        <v>0</v>
      </c>
      <c r="BB178" s="30">
        <v>0</v>
      </c>
      <c r="BC178" s="30">
        <v>8635073.941981839</v>
      </c>
      <c r="BD178" s="30">
        <v>0</v>
      </c>
      <c r="BE178" s="30">
        <v>8635073.941981839</v>
      </c>
      <c r="BF178" s="30">
        <v>8530797</v>
      </c>
      <c r="BG178" s="30">
        <v>8349063.8529767115</v>
      </c>
      <c r="BH178" s="30">
        <v>8453340.79495855</v>
      </c>
      <c r="BI178" s="30">
        <v>5974.0924345996827</v>
      </c>
      <c r="BJ178" s="30">
        <v>5885.395782495867</v>
      </c>
      <c r="BK178" s="197">
        <v>0.015070635073959532</v>
      </c>
      <c r="BL178" s="30">
        <v>0</v>
      </c>
      <c r="BM178" s="30">
        <v>0</v>
      </c>
      <c r="BN178" s="38">
        <v>8635073.941981839</v>
      </c>
      <c r="BO178" s="30">
        <v>6068.6939519306279</v>
      </c>
      <c r="BP178" s="30" t="s">
        <v>545</v>
      </c>
      <c r="BQ178" s="30">
        <v>6102.52575405077</v>
      </c>
      <c r="BR178" s="197">
        <v>0.014902236869580365</v>
      </c>
      <c r="BS178" s="30">
        <v>0</v>
      </c>
      <c r="BT178" s="30">
        <v>8635073.941981839</v>
      </c>
      <c r="BU178" s="30">
        <v>0</v>
      </c>
      <c r="BV178" s="38">
        <v>8635073.941981839</v>
      </c>
      <c r="BW178" s="218">
        <v>47872</v>
      </c>
      <c r="BX178" s="219">
        <v>8587201.941981839</v>
      </c>
      <c r="BZ178" s="23">
        <v>8735415</v>
      </c>
      <c r="CB178" s="495">
        <f>BX178*$CB$4</f>
        <v>214680.048549546</v>
      </c>
    </row>
    <row r="179" spans="1:80">
      <c r="A179" s="23">
        <v>138053</v>
      </c>
      <c r="B179" s="23">
        <v>8732089</v>
      </c>
      <c r="C179" s="23" t="s">
        <v>391</v>
      </c>
      <c r="D179" s="239">
        <v>271</v>
      </c>
      <c r="E179" s="239">
        <v>271</v>
      </c>
      <c r="F179" s="239">
        <v>0</v>
      </c>
      <c r="G179" s="30">
        <v>961431.80339168024</v>
      </c>
      <c r="H179" s="30">
        <v>0</v>
      </c>
      <c r="I179" s="30">
        <v>0</v>
      </c>
      <c r="J179" s="30">
        <v>24889.807024642811</v>
      </c>
      <c r="K179" s="30">
        <v>0</v>
      </c>
      <c r="L179" s="30">
        <v>43285.754833572486</v>
      </c>
      <c r="M179" s="30">
        <v>0</v>
      </c>
      <c r="N179" s="30">
        <v>0</v>
      </c>
      <c r="O179" s="30">
        <v>569.81743167450065</v>
      </c>
      <c r="P179" s="30">
        <v>0</v>
      </c>
      <c r="Q179" s="30">
        <v>0</v>
      </c>
      <c r="R179" s="30">
        <v>0</v>
      </c>
      <c r="S179" s="30">
        <v>0</v>
      </c>
      <c r="T179" s="30">
        <v>0</v>
      </c>
      <c r="U179" s="30">
        <v>0</v>
      </c>
      <c r="V179" s="30">
        <v>0</v>
      </c>
      <c r="W179" s="30">
        <v>0</v>
      </c>
      <c r="X179" s="30">
        <v>0</v>
      </c>
      <c r="Y179" s="30">
        <v>0</v>
      </c>
      <c r="Z179" s="30">
        <v>6776.5510377259716</v>
      </c>
      <c r="AA179" s="30">
        <v>0</v>
      </c>
      <c r="AB179" s="30">
        <v>102837.222080149</v>
      </c>
      <c r="AC179" s="30">
        <v>0</v>
      </c>
      <c r="AD179" s="30">
        <v>2619.8538774558128</v>
      </c>
      <c r="AE179" s="30">
        <v>0</v>
      </c>
      <c r="AF179" s="30">
        <v>133861.1470232892</v>
      </c>
      <c r="AG179" s="30">
        <v>0</v>
      </c>
      <c r="AH179" s="30">
        <v>0</v>
      </c>
      <c r="AI179" s="30">
        <v>0</v>
      </c>
      <c r="AJ179" s="30">
        <v>5478.4</v>
      </c>
      <c r="AK179" s="30">
        <v>0</v>
      </c>
      <c r="AL179" s="30">
        <v>0</v>
      </c>
      <c r="AM179" s="30">
        <v>0</v>
      </c>
      <c r="AN179" s="30">
        <v>0</v>
      </c>
      <c r="AO179" s="30">
        <v>0</v>
      </c>
      <c r="AP179" s="30">
        <v>0</v>
      </c>
      <c r="AQ179" s="30">
        <v>0</v>
      </c>
      <c r="AR179" s="30">
        <v>0</v>
      </c>
      <c r="AS179" s="30">
        <v>961431.80339168024</v>
      </c>
      <c r="AT179" s="30">
        <v>180979.00628522059</v>
      </c>
      <c r="AU179" s="30">
        <v>139339.5470232892</v>
      </c>
      <c r="AV179" s="30">
        <v>111207.57739914527</v>
      </c>
      <c r="AW179" s="38">
        <v>1281750.3567001899</v>
      </c>
      <c r="AX179" s="30">
        <v>1276271.95670019</v>
      </c>
      <c r="AY179" s="30">
        <v>4610</v>
      </c>
      <c r="AZ179" s="30">
        <v>1249310</v>
      </c>
      <c r="BA179" s="30">
        <v>0</v>
      </c>
      <c r="BB179" s="30">
        <v>0</v>
      </c>
      <c r="BC179" s="30">
        <v>1281750.3567001899</v>
      </c>
      <c r="BD179" s="30">
        <v>1281750.35670019</v>
      </c>
      <c r="BE179" s="30">
        <v>0</v>
      </c>
      <c r="BF179" s="30">
        <v>1254788.4</v>
      </c>
      <c r="BG179" s="30">
        <v>1115448.8529767108</v>
      </c>
      <c r="BH179" s="30">
        <v>1142410.8096769007</v>
      </c>
      <c r="BI179" s="30">
        <v>4215.5380430881942</v>
      </c>
      <c r="BJ179" s="30">
        <v>4159.4779723793863</v>
      </c>
      <c r="BK179" s="197">
        <v>0.013477669813632716</v>
      </c>
      <c r="BL179" s="30">
        <v>0</v>
      </c>
      <c r="BM179" s="30">
        <v>0</v>
      </c>
      <c r="BN179" s="38">
        <v>1281750.3567001899</v>
      </c>
      <c r="BO179" s="30">
        <v>4709.4906151298519</v>
      </c>
      <c r="BP179" s="30" t="s">
        <v>545</v>
      </c>
      <c r="BQ179" s="30">
        <v>4729.7061132848339</v>
      </c>
      <c r="BR179" s="197">
        <v>0.013975552808772385</v>
      </c>
      <c r="BS179" s="30">
        <v>0</v>
      </c>
      <c r="BT179" s="30">
        <v>1281750.3567001899</v>
      </c>
      <c r="BU179" s="30">
        <v>0</v>
      </c>
      <c r="BV179" s="38">
        <v>1281750.3567001899</v>
      </c>
      <c r="BW179" s="218">
        <v>5478.4</v>
      </c>
      <c r="BX179" s="219">
        <v>1276271.95670019</v>
      </c>
      <c r="BZ179" s="23">
        <v>8732089</v>
      </c>
      <c r="CB179" s="495">
        <f>BX179*$CB$4</f>
        <v>31906.798917504751</v>
      </c>
    </row>
    <row r="180" spans="1:80">
      <c r="A180" s="23">
        <v>136610</v>
      </c>
      <c r="B180" s="23">
        <v>8732222</v>
      </c>
      <c r="C180" s="23" t="s">
        <v>392</v>
      </c>
      <c r="D180" s="239">
        <v>90</v>
      </c>
      <c r="E180" s="239">
        <v>90</v>
      </c>
      <c r="F180" s="239">
        <v>0</v>
      </c>
      <c r="G180" s="30">
        <v>319294.69485332555</v>
      </c>
      <c r="H180" s="30">
        <v>0</v>
      </c>
      <c r="I180" s="30">
        <v>0</v>
      </c>
      <c r="J180" s="30">
        <v>4880.3543185574135</v>
      </c>
      <c r="K180" s="30">
        <v>0</v>
      </c>
      <c r="L180" s="30">
        <v>8167.1235535042424</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25844.890941940706</v>
      </c>
      <c r="AC180" s="30">
        <v>0</v>
      </c>
      <c r="AD180" s="30">
        <v>1529.841680266165</v>
      </c>
      <c r="AE180" s="30">
        <v>0</v>
      </c>
      <c r="AF180" s="30">
        <v>133861.1470232892</v>
      </c>
      <c r="AG180" s="30">
        <v>45405.738941881114</v>
      </c>
      <c r="AH180" s="30">
        <v>0</v>
      </c>
      <c r="AI180" s="30">
        <v>0</v>
      </c>
      <c r="AJ180" s="30">
        <v>19461</v>
      </c>
      <c r="AK180" s="30">
        <v>0</v>
      </c>
      <c r="AL180" s="30">
        <v>0</v>
      </c>
      <c r="AM180" s="30">
        <v>0</v>
      </c>
      <c r="AN180" s="30">
        <v>0</v>
      </c>
      <c r="AO180" s="30">
        <v>0</v>
      </c>
      <c r="AP180" s="30">
        <v>0</v>
      </c>
      <c r="AQ180" s="30">
        <v>0</v>
      </c>
      <c r="AR180" s="30">
        <v>0</v>
      </c>
      <c r="AS180" s="30">
        <v>319294.69485332555</v>
      </c>
      <c r="AT180" s="30">
        <v>40422.210494268526</v>
      </c>
      <c r="AU180" s="30">
        <v>198727.88596517031</v>
      </c>
      <c r="AV180" s="30">
        <v>32092.630402279017</v>
      </c>
      <c r="AW180" s="38">
        <v>558444.7913127644</v>
      </c>
      <c r="AX180" s="30">
        <v>538983.7913127644</v>
      </c>
      <c r="AY180" s="30">
        <v>4610</v>
      </c>
      <c r="AZ180" s="30">
        <v>414900</v>
      </c>
      <c r="BA180" s="30">
        <v>0</v>
      </c>
      <c r="BB180" s="30">
        <v>0</v>
      </c>
      <c r="BC180" s="30">
        <v>558444.7913127644</v>
      </c>
      <c r="BD180" s="30">
        <v>558444.7913127644</v>
      </c>
      <c r="BE180" s="30">
        <v>0</v>
      </c>
      <c r="BF180" s="30">
        <v>434361</v>
      </c>
      <c r="BG180" s="30">
        <v>235633.11403482969</v>
      </c>
      <c r="BH180" s="30">
        <v>359716.90534759406</v>
      </c>
      <c r="BI180" s="30">
        <v>3996.8545038621564</v>
      </c>
      <c r="BJ180" s="30">
        <v>4035.118978561261</v>
      </c>
      <c r="BK180" s="197">
        <v>-0.009482861571717</v>
      </c>
      <c r="BL180" s="30">
        <v>0.014482861571717</v>
      </c>
      <c r="BM180" s="30">
        <v>5259.6062632719759</v>
      </c>
      <c r="BN180" s="38">
        <v>563704.3975760364</v>
      </c>
      <c r="BO180" s="30">
        <v>6047.14886195596</v>
      </c>
      <c r="BP180" s="30" t="s">
        <v>545</v>
      </c>
      <c r="BQ180" s="30">
        <v>6263.3821952892931</v>
      </c>
      <c r="BR180" s="197">
        <v>-0.0063761233674808349</v>
      </c>
      <c r="BS180" s="30">
        <v>0</v>
      </c>
      <c r="BT180" s="30">
        <v>563704.3975760364</v>
      </c>
      <c r="BU180" s="30">
        <v>0</v>
      </c>
      <c r="BV180" s="38">
        <v>563704.3975760364</v>
      </c>
      <c r="BW180" s="218">
        <v>19461</v>
      </c>
      <c r="BX180" s="219">
        <v>544243.3975760364</v>
      </c>
      <c r="BZ180" s="23">
        <v>8732222</v>
      </c>
      <c r="CB180" s="495">
        <f>BX180*$CB$4</f>
        <v>13606.084939400911</v>
      </c>
    </row>
    <row r="181" spans="1:80">
      <c r="A181" s="23">
        <v>146968</v>
      </c>
      <c r="B181" s="23">
        <v>8732329</v>
      </c>
      <c r="C181" s="23" t="s">
        <v>393</v>
      </c>
      <c r="D181" s="239">
        <v>139</v>
      </c>
      <c r="E181" s="239">
        <v>139</v>
      </c>
      <c r="F181" s="239">
        <v>0</v>
      </c>
      <c r="G181" s="30">
        <v>493132.91760680277</v>
      </c>
      <c r="H181" s="30">
        <v>0</v>
      </c>
      <c r="I181" s="30">
        <v>0</v>
      </c>
      <c r="J181" s="30">
        <v>21473.559001652637</v>
      </c>
      <c r="K181" s="30">
        <v>0</v>
      </c>
      <c r="L181" s="30">
        <v>35935.343635418692</v>
      </c>
      <c r="M181" s="30">
        <v>0</v>
      </c>
      <c r="N181" s="30">
        <v>237.47476134061537</v>
      </c>
      <c r="O181" s="30">
        <v>9216.0414623293946</v>
      </c>
      <c r="P181" s="30">
        <v>0</v>
      </c>
      <c r="Q181" s="30">
        <v>0</v>
      </c>
      <c r="R181" s="30">
        <v>0</v>
      </c>
      <c r="S181" s="30">
        <v>0</v>
      </c>
      <c r="T181" s="30">
        <v>0</v>
      </c>
      <c r="U181" s="30">
        <v>0</v>
      </c>
      <c r="V181" s="30">
        <v>0</v>
      </c>
      <c r="W181" s="30">
        <v>0</v>
      </c>
      <c r="X181" s="30">
        <v>0</v>
      </c>
      <c r="Y181" s="30">
        <v>0</v>
      </c>
      <c r="Z181" s="30">
        <v>13756.83291651623</v>
      </c>
      <c r="AA181" s="30">
        <v>0</v>
      </c>
      <c r="AB181" s="30">
        <v>68104.37116094325</v>
      </c>
      <c r="AC181" s="30">
        <v>0</v>
      </c>
      <c r="AD181" s="30">
        <v>0</v>
      </c>
      <c r="AE181" s="30">
        <v>0</v>
      </c>
      <c r="AF181" s="30">
        <v>133861.1470232892</v>
      </c>
      <c r="AG181" s="30">
        <v>0</v>
      </c>
      <c r="AH181" s="30">
        <v>0</v>
      </c>
      <c r="AI181" s="30">
        <v>0</v>
      </c>
      <c r="AJ181" s="30">
        <v>36608</v>
      </c>
      <c r="AK181" s="30">
        <v>0</v>
      </c>
      <c r="AL181" s="30">
        <v>0</v>
      </c>
      <c r="AM181" s="30">
        <v>0</v>
      </c>
      <c r="AN181" s="30">
        <v>0</v>
      </c>
      <c r="AO181" s="30">
        <v>0</v>
      </c>
      <c r="AP181" s="30">
        <v>0</v>
      </c>
      <c r="AQ181" s="30">
        <v>0</v>
      </c>
      <c r="AR181" s="30">
        <v>0</v>
      </c>
      <c r="AS181" s="30">
        <v>493132.91760680277</v>
      </c>
      <c r="AT181" s="30">
        <v>148723.62293820083</v>
      </c>
      <c r="AU181" s="30">
        <v>170469.1470232892</v>
      </c>
      <c r="AV181" s="30">
        <v>73065.969510292256</v>
      </c>
      <c r="AW181" s="38">
        <v>812325.68756829284</v>
      </c>
      <c r="AX181" s="30">
        <v>775717.68756829284</v>
      </c>
      <c r="AY181" s="30">
        <v>4610</v>
      </c>
      <c r="AZ181" s="30">
        <v>640790</v>
      </c>
      <c r="BA181" s="30">
        <v>0</v>
      </c>
      <c r="BB181" s="30">
        <v>0</v>
      </c>
      <c r="BC181" s="30">
        <v>812325.68756829284</v>
      </c>
      <c r="BD181" s="30">
        <v>812325.687568293</v>
      </c>
      <c r="BE181" s="30">
        <v>0</v>
      </c>
      <c r="BF181" s="30">
        <v>677398</v>
      </c>
      <c r="BG181" s="30">
        <v>506928.85297671077</v>
      </c>
      <c r="BH181" s="30">
        <v>641856.54054500361</v>
      </c>
      <c r="BI181" s="30">
        <v>4617.6729535611767</v>
      </c>
      <c r="BJ181" s="30">
        <v>4619.1358243126624</v>
      </c>
      <c r="BK181" s="197">
        <v>-0.00031669792946680252</v>
      </c>
      <c r="BL181" s="30">
        <v>0.0053166979294668026</v>
      </c>
      <c r="BM181" s="30">
        <v>3413.63843235382</v>
      </c>
      <c r="BN181" s="38">
        <v>815739.32600064669</v>
      </c>
      <c r="BO181" s="30">
        <v>5605.2613381341489</v>
      </c>
      <c r="BP181" s="30" t="s">
        <v>545</v>
      </c>
      <c r="BQ181" s="30">
        <v>5868.628244608969</v>
      </c>
      <c r="BR181" s="197">
        <v>0.0026622550725083904</v>
      </c>
      <c r="BS181" s="30">
        <v>-1344.3999999999999</v>
      </c>
      <c r="BT181" s="30">
        <v>814394.92600064666</v>
      </c>
      <c r="BU181" s="30">
        <v>-1390</v>
      </c>
      <c r="BV181" s="38">
        <v>813004.92600064666</v>
      </c>
      <c r="BW181" s="218">
        <v>39936</v>
      </c>
      <c r="BX181" s="219">
        <v>773068.92600064666</v>
      </c>
      <c r="BZ181" s="23">
        <v>8732329</v>
      </c>
      <c r="CB181" s="495">
        <f>BX181*$CB$4</f>
        <v>19326.723150016169</v>
      </c>
    </row>
    <row r="182" spans="1:80">
      <c r="A182" s="23">
        <v>148983</v>
      </c>
      <c r="B182" s="23">
        <v>8733360</v>
      </c>
      <c r="C182" s="23" t="s">
        <v>394</v>
      </c>
      <c r="D182" s="239">
        <v>210</v>
      </c>
      <c r="E182" s="239">
        <v>210</v>
      </c>
      <c r="F182" s="239">
        <v>0</v>
      </c>
      <c r="G182" s="30">
        <v>745020.95465775963</v>
      </c>
      <c r="H182" s="30">
        <v>0</v>
      </c>
      <c r="I182" s="30">
        <v>0</v>
      </c>
      <c r="J182" s="30">
        <v>5368.3897504131628</v>
      </c>
      <c r="K182" s="30">
        <v>0</v>
      </c>
      <c r="L182" s="30">
        <v>9800.5482642050938</v>
      </c>
      <c r="M182" s="30">
        <v>0</v>
      </c>
      <c r="N182" s="30">
        <v>3744.9257327958921</v>
      </c>
      <c r="O182" s="30">
        <v>2270.8591373005925</v>
      </c>
      <c r="P182" s="30">
        <v>886.43180104726491</v>
      </c>
      <c r="Q182" s="30">
        <v>0</v>
      </c>
      <c r="R182" s="30">
        <v>0</v>
      </c>
      <c r="S182" s="30">
        <v>0</v>
      </c>
      <c r="T182" s="30">
        <v>0</v>
      </c>
      <c r="U182" s="30">
        <v>0</v>
      </c>
      <c r="V182" s="30">
        <v>0</v>
      </c>
      <c r="W182" s="30">
        <v>0</v>
      </c>
      <c r="X182" s="30">
        <v>0</v>
      </c>
      <c r="Y182" s="30">
        <v>0</v>
      </c>
      <c r="Z182" s="30">
        <v>44562.282884923086</v>
      </c>
      <c r="AA182" s="30">
        <v>0</v>
      </c>
      <c r="AB182" s="30">
        <v>72626.2304633829</v>
      </c>
      <c r="AC182" s="30">
        <v>0</v>
      </c>
      <c r="AD182" s="30">
        <v>0</v>
      </c>
      <c r="AE182" s="30">
        <v>0</v>
      </c>
      <c r="AF182" s="30">
        <v>133861.1470232892</v>
      </c>
      <c r="AG182" s="30">
        <v>0</v>
      </c>
      <c r="AH182" s="30">
        <v>0</v>
      </c>
      <c r="AI182" s="30">
        <v>0</v>
      </c>
      <c r="AJ182" s="30">
        <v>5258.35</v>
      </c>
      <c r="AK182" s="30">
        <v>0</v>
      </c>
      <c r="AL182" s="30">
        <v>0</v>
      </c>
      <c r="AM182" s="30">
        <v>0</v>
      </c>
      <c r="AN182" s="30">
        <v>0</v>
      </c>
      <c r="AO182" s="30">
        <v>0</v>
      </c>
      <c r="AP182" s="30">
        <v>0</v>
      </c>
      <c r="AQ182" s="30">
        <v>0</v>
      </c>
      <c r="AR182" s="30">
        <v>0</v>
      </c>
      <c r="AS182" s="30">
        <v>745020.95465775963</v>
      </c>
      <c r="AT182" s="30">
        <v>139259.668034068</v>
      </c>
      <c r="AU182" s="30">
        <v>139119.49702328921</v>
      </c>
      <c r="AV182" s="30">
        <v>84076.617292807525</v>
      </c>
      <c r="AW182" s="38">
        <v>1023400.1197151168</v>
      </c>
      <c r="AX182" s="30">
        <v>1018141.7697151168</v>
      </c>
      <c r="AY182" s="30">
        <v>4610</v>
      </c>
      <c r="AZ182" s="30">
        <v>968100</v>
      </c>
      <c r="BA182" s="30">
        <v>0</v>
      </c>
      <c r="BB182" s="30">
        <v>0</v>
      </c>
      <c r="BC182" s="30">
        <v>1023400.1197151168</v>
      </c>
      <c r="BD182" s="30">
        <v>1023400.1197151168</v>
      </c>
      <c r="BE182" s="30">
        <v>0</v>
      </c>
      <c r="BF182" s="30">
        <v>973358.35</v>
      </c>
      <c r="BG182" s="30">
        <v>834238.85297671077</v>
      </c>
      <c r="BH182" s="30">
        <v>884280.62269182759</v>
      </c>
      <c r="BI182" s="30">
        <v>4210.8601080563221</v>
      </c>
      <c r="BJ182" s="30">
        <v>4121.6041311380322</v>
      </c>
      <c r="BK182" s="197">
        <v>0.021655640395926396</v>
      </c>
      <c r="BL182" s="30">
        <v>0</v>
      </c>
      <c r="BM182" s="30">
        <v>0</v>
      </c>
      <c r="BN182" s="38">
        <v>1023400.1197151168</v>
      </c>
      <c r="BO182" s="30">
        <v>4848.2941415005562</v>
      </c>
      <c r="BP182" s="30" t="s">
        <v>545</v>
      </c>
      <c r="BQ182" s="30">
        <v>4873.3339034053179</v>
      </c>
      <c r="BR182" s="197">
        <v>0.018891362204109585</v>
      </c>
      <c r="BS182" s="30">
        <v>-1773.1499999999999</v>
      </c>
      <c r="BT182" s="30">
        <v>1021626.9697151168</v>
      </c>
      <c r="BU182" s="30">
        <v>-2100</v>
      </c>
      <c r="BV182" s="38">
        <v>1019526.9697151168</v>
      </c>
      <c r="BW182" s="218">
        <v>4684.8</v>
      </c>
      <c r="BX182" s="219">
        <v>1014842.1697151167</v>
      </c>
      <c r="BZ182" s="23">
        <v>8733360</v>
      </c>
      <c r="CB182" s="495">
        <f>BX182*$CB$4</f>
        <v>25371.054242877919</v>
      </c>
    </row>
    <row r="183" spans="1:80">
      <c r="A183" s="23">
        <v>110760</v>
      </c>
      <c r="B183" s="23">
        <v>8733083</v>
      </c>
      <c r="C183" s="23" t="s">
        <v>395</v>
      </c>
      <c r="D183" s="239">
        <v>414</v>
      </c>
      <c r="E183" s="239">
        <v>414</v>
      </c>
      <c r="F183" s="239">
        <v>0</v>
      </c>
      <c r="G183" s="30">
        <v>1468755.5963252974</v>
      </c>
      <c r="H183" s="30">
        <v>0</v>
      </c>
      <c r="I183" s="30">
        <v>0</v>
      </c>
      <c r="J183" s="30">
        <v>32698.373934334802</v>
      </c>
      <c r="K183" s="30">
        <v>0</v>
      </c>
      <c r="L183" s="30">
        <v>55536.440163829051</v>
      </c>
      <c r="M183" s="30">
        <v>0</v>
      </c>
      <c r="N183" s="30">
        <v>0</v>
      </c>
      <c r="O183" s="30">
        <v>0</v>
      </c>
      <c r="P183" s="30">
        <v>0</v>
      </c>
      <c r="Q183" s="30">
        <v>0</v>
      </c>
      <c r="R183" s="30">
        <v>0</v>
      </c>
      <c r="S183" s="30">
        <v>0</v>
      </c>
      <c r="T183" s="30">
        <v>0</v>
      </c>
      <c r="U183" s="30">
        <v>0</v>
      </c>
      <c r="V183" s="30">
        <v>0</v>
      </c>
      <c r="W183" s="30">
        <v>0</v>
      </c>
      <c r="X183" s="30">
        <v>0</v>
      </c>
      <c r="Y183" s="30">
        <v>0</v>
      </c>
      <c r="Z183" s="30">
        <v>18929.620853950808</v>
      </c>
      <c r="AA183" s="30">
        <v>0</v>
      </c>
      <c r="AB183" s="30">
        <v>136860.44521527685</v>
      </c>
      <c r="AC183" s="30">
        <v>0</v>
      </c>
      <c r="AD183" s="30">
        <v>0</v>
      </c>
      <c r="AE183" s="30">
        <v>0</v>
      </c>
      <c r="AF183" s="30">
        <v>133861.1470232892</v>
      </c>
      <c r="AG183" s="30">
        <v>0</v>
      </c>
      <c r="AH183" s="30">
        <v>0</v>
      </c>
      <c r="AI183" s="30">
        <v>0</v>
      </c>
      <c r="AJ183" s="30">
        <v>11878.4</v>
      </c>
      <c r="AK183" s="30">
        <v>0</v>
      </c>
      <c r="AL183" s="30">
        <v>0</v>
      </c>
      <c r="AM183" s="30">
        <v>0</v>
      </c>
      <c r="AN183" s="30">
        <v>0</v>
      </c>
      <c r="AO183" s="30">
        <v>0</v>
      </c>
      <c r="AP183" s="30">
        <v>0</v>
      </c>
      <c r="AQ183" s="30">
        <v>0</v>
      </c>
      <c r="AR183" s="30">
        <v>0</v>
      </c>
      <c r="AS183" s="30">
        <v>1468755.5963252974</v>
      </c>
      <c r="AT183" s="30">
        <v>244024.8801673915</v>
      </c>
      <c r="AU183" s="30">
        <v>145739.5470232892</v>
      </c>
      <c r="AV183" s="30">
        <v>158536.01753620882</v>
      </c>
      <c r="AW183" s="38">
        <v>1858520.0235159781</v>
      </c>
      <c r="AX183" s="30">
        <v>1846641.6235159782</v>
      </c>
      <c r="AY183" s="30">
        <v>4610</v>
      </c>
      <c r="AZ183" s="30">
        <v>1908540</v>
      </c>
      <c r="BA183" s="30">
        <v>61898.376484021777</v>
      </c>
      <c r="BB183" s="30">
        <v>0</v>
      </c>
      <c r="BC183" s="30">
        <v>1920418.4</v>
      </c>
      <c r="BD183" s="30">
        <v>1920418.4</v>
      </c>
      <c r="BE183" s="30">
        <v>0</v>
      </c>
      <c r="BF183" s="30">
        <v>1920418.4</v>
      </c>
      <c r="BG183" s="30">
        <v>1774678.8529767108</v>
      </c>
      <c r="BH183" s="30">
        <v>1774678.8529767108</v>
      </c>
      <c r="BI183" s="30">
        <v>4286.6638960790115</v>
      </c>
      <c r="BJ183" s="30">
        <v>4230.6820054728623</v>
      </c>
      <c r="BK183" s="197">
        <v>0.013232356044186322</v>
      </c>
      <c r="BL183" s="30">
        <v>0</v>
      </c>
      <c r="BM183" s="30">
        <v>0</v>
      </c>
      <c r="BN183" s="38">
        <v>1920418.4</v>
      </c>
      <c r="BO183" s="30">
        <v>4610</v>
      </c>
      <c r="BP183" s="30" t="s">
        <v>545</v>
      </c>
      <c r="BQ183" s="30">
        <v>4638.6917874396131</v>
      </c>
      <c r="BR183" s="197">
        <v>0.0132431926956178</v>
      </c>
      <c r="BS183" s="30">
        <v>0</v>
      </c>
      <c r="BT183" s="30">
        <v>1920418.4</v>
      </c>
      <c r="BU183" s="30">
        <v>0</v>
      </c>
      <c r="BV183" s="38">
        <v>1920418.4</v>
      </c>
      <c r="BW183" s="218">
        <v>11878.4</v>
      </c>
      <c r="BX183" s="219">
        <v>1908540</v>
      </c>
      <c r="BZ183" s="23">
        <v>8733083</v>
      </c>
      <c r="CB183" s="495">
        <f>BX183*$CB$4</f>
        <v>47713.5</v>
      </c>
    </row>
    <row r="184" spans="1:80">
      <c r="A184" s="23">
        <v>110841</v>
      </c>
      <c r="B184" s="23">
        <v>8733384</v>
      </c>
      <c r="C184" s="23" t="s">
        <v>396</v>
      </c>
      <c r="D184" s="239">
        <v>200</v>
      </c>
      <c r="E184" s="239">
        <v>200</v>
      </c>
      <c r="F184" s="239">
        <v>0</v>
      </c>
      <c r="G184" s="30">
        <v>709543.76634072338</v>
      </c>
      <c r="H184" s="30">
        <v>0</v>
      </c>
      <c r="I184" s="30">
        <v>0</v>
      </c>
      <c r="J184" s="30">
        <v>19033.381842373932</v>
      </c>
      <c r="K184" s="30">
        <v>0</v>
      </c>
      <c r="L184" s="30">
        <v>31851.781858666582</v>
      </c>
      <c r="M184" s="30">
        <v>0</v>
      </c>
      <c r="N184" s="30">
        <v>0</v>
      </c>
      <c r="O184" s="30">
        <v>283.85739216257406</v>
      </c>
      <c r="P184" s="30">
        <v>0</v>
      </c>
      <c r="Q184" s="30">
        <v>0</v>
      </c>
      <c r="R184" s="30">
        <v>0</v>
      </c>
      <c r="S184" s="30">
        <v>0</v>
      </c>
      <c r="T184" s="30">
        <v>0</v>
      </c>
      <c r="U184" s="30">
        <v>0</v>
      </c>
      <c r="V184" s="30">
        <v>0</v>
      </c>
      <c r="W184" s="30">
        <v>0</v>
      </c>
      <c r="X184" s="30">
        <v>0</v>
      </c>
      <c r="Y184" s="30">
        <v>0</v>
      </c>
      <c r="Z184" s="30">
        <v>8680.9641983616457</v>
      </c>
      <c r="AA184" s="30">
        <v>0</v>
      </c>
      <c r="AB184" s="30">
        <v>68429.257224342582</v>
      </c>
      <c r="AC184" s="30">
        <v>0</v>
      </c>
      <c r="AD184" s="30">
        <v>0</v>
      </c>
      <c r="AE184" s="30">
        <v>0</v>
      </c>
      <c r="AF184" s="30">
        <v>133861.1470232892</v>
      </c>
      <c r="AG184" s="30">
        <v>0</v>
      </c>
      <c r="AH184" s="30">
        <v>0</v>
      </c>
      <c r="AI184" s="30">
        <v>0</v>
      </c>
      <c r="AJ184" s="30">
        <v>7909.9599999999991</v>
      </c>
      <c r="AK184" s="30">
        <v>0</v>
      </c>
      <c r="AL184" s="30">
        <v>0</v>
      </c>
      <c r="AM184" s="30">
        <v>0</v>
      </c>
      <c r="AN184" s="30">
        <v>0</v>
      </c>
      <c r="AO184" s="30">
        <v>0</v>
      </c>
      <c r="AP184" s="30">
        <v>0</v>
      </c>
      <c r="AQ184" s="30">
        <v>0</v>
      </c>
      <c r="AR184" s="30">
        <v>0</v>
      </c>
      <c r="AS184" s="30">
        <v>709543.76634072338</v>
      </c>
      <c r="AT184" s="30">
        <v>128279.2425159073</v>
      </c>
      <c r="AU184" s="30">
        <v>141771.10702328919</v>
      </c>
      <c r="AV184" s="30">
        <v>78667.201145623549</v>
      </c>
      <c r="AW184" s="38">
        <v>979594.11587991985</v>
      </c>
      <c r="AX184" s="30">
        <v>971684.15587991988</v>
      </c>
      <c r="AY184" s="30">
        <v>4610</v>
      </c>
      <c r="AZ184" s="30">
        <v>922000</v>
      </c>
      <c r="BA184" s="30">
        <v>0</v>
      </c>
      <c r="BB184" s="30">
        <v>0</v>
      </c>
      <c r="BC184" s="30">
        <v>979594.11587991985</v>
      </c>
      <c r="BD184" s="30">
        <v>979594.11587991985</v>
      </c>
      <c r="BE184" s="30">
        <v>0</v>
      </c>
      <c r="BF184" s="30">
        <v>929909.96</v>
      </c>
      <c r="BG184" s="30">
        <v>788138.85297671077</v>
      </c>
      <c r="BH184" s="30">
        <v>837823.00885663065</v>
      </c>
      <c r="BI184" s="30">
        <v>4189.1150442831531</v>
      </c>
      <c r="BJ184" s="30">
        <v>4136.8551998858375</v>
      </c>
      <c r="BK184" s="197">
        <v>0.012632746826323009</v>
      </c>
      <c r="BL184" s="30">
        <v>0</v>
      </c>
      <c r="BM184" s="30">
        <v>0</v>
      </c>
      <c r="BN184" s="38">
        <v>979594.11587991985</v>
      </c>
      <c r="BO184" s="30">
        <v>4858.4207793995993</v>
      </c>
      <c r="BP184" s="30" t="s">
        <v>545</v>
      </c>
      <c r="BQ184" s="30">
        <v>4897.970579399599</v>
      </c>
      <c r="BR184" s="197">
        <v>0.015819010756252805</v>
      </c>
      <c r="BS184" s="30">
        <v>-1821.35</v>
      </c>
      <c r="BT184" s="30">
        <v>977772.76587991987</v>
      </c>
      <c r="BU184" s="30">
        <v>-2000</v>
      </c>
      <c r="BV184" s="38">
        <v>975772.76587991987</v>
      </c>
      <c r="BW184" s="218">
        <v>7014.4</v>
      </c>
      <c r="BX184" s="219">
        <v>968758.36587991985</v>
      </c>
      <c r="BZ184" s="23">
        <v>8733384</v>
      </c>
      <c r="CB184" s="495">
        <f>BX184*$CB$4</f>
        <v>24218.959146997997</v>
      </c>
    </row>
    <row r="185" spans="1:80">
      <c r="A185" s="23">
        <v>141552</v>
      </c>
      <c r="B185" s="23">
        <v>8734602</v>
      </c>
      <c r="C185" s="23" t="s">
        <v>397</v>
      </c>
      <c r="D185" s="239">
        <v>925</v>
      </c>
      <c r="E185" s="239">
        <v>0</v>
      </c>
      <c r="F185" s="239">
        <v>925</v>
      </c>
      <c r="G185" s="30">
        <v>0</v>
      </c>
      <c r="H185" s="30">
        <v>2831055.7148020244</v>
      </c>
      <c r="I185" s="30">
        <v>2024150.8468122317</v>
      </c>
      <c r="J185" s="30">
        <v>0</v>
      </c>
      <c r="K185" s="30">
        <v>53683.897504131644</v>
      </c>
      <c r="L185" s="30">
        <v>0</v>
      </c>
      <c r="M185" s="30">
        <v>138641.90227412054</v>
      </c>
      <c r="N185" s="30">
        <v>0</v>
      </c>
      <c r="O185" s="30">
        <v>0</v>
      </c>
      <c r="P185" s="30">
        <v>0</v>
      </c>
      <c r="Q185" s="30">
        <v>0</v>
      </c>
      <c r="R185" s="30">
        <v>0</v>
      </c>
      <c r="S185" s="30">
        <v>0</v>
      </c>
      <c r="T185" s="30">
        <v>32847.772535923235</v>
      </c>
      <c r="U185" s="30">
        <v>22409.790238273879</v>
      </c>
      <c r="V185" s="30">
        <v>6902.2153933883546</v>
      </c>
      <c r="W185" s="30">
        <v>0</v>
      </c>
      <c r="X185" s="30">
        <v>0</v>
      </c>
      <c r="Y185" s="30">
        <v>2823.6337174558189</v>
      </c>
      <c r="Z185" s="30">
        <v>0</v>
      </c>
      <c r="AA185" s="30">
        <v>47410.612894528022</v>
      </c>
      <c r="AB185" s="30">
        <v>0</v>
      </c>
      <c r="AC185" s="30">
        <v>253877.33966856226</v>
      </c>
      <c r="AD185" s="30">
        <v>0</v>
      </c>
      <c r="AE185" s="30">
        <v>0</v>
      </c>
      <c r="AF185" s="30">
        <v>133861.1470232892</v>
      </c>
      <c r="AG185" s="30">
        <v>0</v>
      </c>
      <c r="AH185" s="30">
        <v>0</v>
      </c>
      <c r="AI185" s="30">
        <v>0</v>
      </c>
      <c r="AJ185" s="30">
        <v>30976</v>
      </c>
      <c r="AK185" s="30">
        <v>0</v>
      </c>
      <c r="AL185" s="30">
        <v>0</v>
      </c>
      <c r="AM185" s="30">
        <v>0</v>
      </c>
      <c r="AN185" s="30">
        <v>0</v>
      </c>
      <c r="AO185" s="30">
        <v>0</v>
      </c>
      <c r="AP185" s="30">
        <v>0</v>
      </c>
      <c r="AQ185" s="30">
        <v>0</v>
      </c>
      <c r="AR185" s="30">
        <v>0</v>
      </c>
      <c r="AS185" s="30">
        <v>4855206.5616142564</v>
      </c>
      <c r="AT185" s="30">
        <v>558597.16422638379</v>
      </c>
      <c r="AU185" s="30">
        <v>164837.1470232892</v>
      </c>
      <c r="AV185" s="30">
        <v>473527.33543931454</v>
      </c>
      <c r="AW185" s="38">
        <v>5578640.87286393</v>
      </c>
      <c r="AX185" s="30">
        <v>5547664.87286393</v>
      </c>
      <c r="AY185" s="30">
        <v>5995</v>
      </c>
      <c r="AZ185" s="30">
        <v>5545375</v>
      </c>
      <c r="BA185" s="30">
        <v>0</v>
      </c>
      <c r="BB185" s="30">
        <v>0</v>
      </c>
      <c r="BC185" s="30">
        <v>5578640.87286393</v>
      </c>
      <c r="BD185" s="30">
        <v>0</v>
      </c>
      <c r="BE185" s="30">
        <v>5578640.87286393</v>
      </c>
      <c r="BF185" s="30">
        <v>5576351</v>
      </c>
      <c r="BG185" s="30">
        <v>5411513.8529767105</v>
      </c>
      <c r="BH185" s="30">
        <v>5413803.72584064</v>
      </c>
      <c r="BI185" s="30">
        <v>5852.7607846925839</v>
      </c>
      <c r="BJ185" s="30">
        <v>5770.69008624914</v>
      </c>
      <c r="BK185" s="197">
        <v>0.014221990302166509</v>
      </c>
      <c r="BL185" s="30">
        <v>0</v>
      </c>
      <c r="BM185" s="30">
        <v>0</v>
      </c>
      <c r="BN185" s="38">
        <v>5578640.87286393</v>
      </c>
      <c r="BO185" s="30">
        <v>5997.4755382312751</v>
      </c>
      <c r="BP185" s="30" t="s">
        <v>545</v>
      </c>
      <c r="BQ185" s="30">
        <v>6030.9631057988427</v>
      </c>
      <c r="BR185" s="197">
        <v>0.013754489500347633</v>
      </c>
      <c r="BS185" s="30">
        <v>0</v>
      </c>
      <c r="BT185" s="30">
        <v>5578640.87286393</v>
      </c>
      <c r="BU185" s="30">
        <v>0</v>
      </c>
      <c r="BV185" s="38">
        <v>5578640.87286393</v>
      </c>
      <c r="BW185" s="218">
        <v>30976</v>
      </c>
      <c r="BX185" s="219">
        <v>5547664.87286393</v>
      </c>
      <c r="BZ185" s="23">
        <v>8734602</v>
      </c>
      <c r="CB185" s="495">
        <f>BX185*$CB$4</f>
        <v>138691.62182159824</v>
      </c>
    </row>
    <row r="186" spans="1:80">
      <c r="A186" s="23">
        <v>131238</v>
      </c>
      <c r="B186" s="23">
        <v>8735200</v>
      </c>
      <c r="C186" s="23" t="s">
        <v>398</v>
      </c>
      <c r="D186" s="239">
        <v>185</v>
      </c>
      <c r="E186" s="239">
        <v>185</v>
      </c>
      <c r="F186" s="239">
        <v>0</v>
      </c>
      <c r="G186" s="30">
        <v>656327.98386516911</v>
      </c>
      <c r="H186" s="30">
        <v>0</v>
      </c>
      <c r="I186" s="30">
        <v>0</v>
      </c>
      <c r="J186" s="30">
        <v>10248.744068970624</v>
      </c>
      <c r="K186" s="30">
        <v>0</v>
      </c>
      <c r="L186" s="30">
        <v>17967.671817709364</v>
      </c>
      <c r="M186" s="30">
        <v>0</v>
      </c>
      <c r="N186" s="30">
        <v>0</v>
      </c>
      <c r="O186" s="30">
        <v>283.85739216257429</v>
      </c>
      <c r="P186" s="30">
        <v>0</v>
      </c>
      <c r="Q186" s="30">
        <v>0</v>
      </c>
      <c r="R186" s="30">
        <v>0</v>
      </c>
      <c r="S186" s="30">
        <v>0</v>
      </c>
      <c r="T186" s="30">
        <v>0</v>
      </c>
      <c r="U186" s="30">
        <v>0</v>
      </c>
      <c r="V186" s="30">
        <v>0</v>
      </c>
      <c r="W186" s="30">
        <v>0</v>
      </c>
      <c r="X186" s="30">
        <v>0</v>
      </c>
      <c r="Y186" s="30">
        <v>0</v>
      </c>
      <c r="Z186" s="30">
        <v>688.05305330733927</v>
      </c>
      <c r="AA186" s="30">
        <v>0</v>
      </c>
      <c r="AB186" s="30">
        <v>53648.66915323335</v>
      </c>
      <c r="AC186" s="30">
        <v>0</v>
      </c>
      <c r="AD186" s="30">
        <v>0</v>
      </c>
      <c r="AE186" s="30">
        <v>0</v>
      </c>
      <c r="AF186" s="30">
        <v>133861.1470232892</v>
      </c>
      <c r="AG186" s="30">
        <v>0</v>
      </c>
      <c r="AH186" s="30">
        <v>0</v>
      </c>
      <c r="AI186" s="30">
        <v>0</v>
      </c>
      <c r="AJ186" s="30">
        <v>4223.9999999999991</v>
      </c>
      <c r="AK186" s="30">
        <v>0</v>
      </c>
      <c r="AL186" s="30">
        <v>0</v>
      </c>
      <c r="AM186" s="30">
        <v>0</v>
      </c>
      <c r="AN186" s="30">
        <v>0</v>
      </c>
      <c r="AO186" s="30">
        <v>0</v>
      </c>
      <c r="AP186" s="30">
        <v>0</v>
      </c>
      <c r="AQ186" s="30">
        <v>0</v>
      </c>
      <c r="AR186" s="30">
        <v>0</v>
      </c>
      <c r="AS186" s="30">
        <v>656327.98386516911</v>
      </c>
      <c r="AT186" s="30">
        <v>82836.995485383261</v>
      </c>
      <c r="AU186" s="30">
        <v>138085.1470232892</v>
      </c>
      <c r="AV186" s="30">
        <v>66556.114783655066</v>
      </c>
      <c r="AW186" s="38">
        <v>877250.12637384166</v>
      </c>
      <c r="AX186" s="30">
        <v>873026.12637384166</v>
      </c>
      <c r="AY186" s="30">
        <v>4610</v>
      </c>
      <c r="AZ186" s="30">
        <v>852850</v>
      </c>
      <c r="BA186" s="30">
        <v>0</v>
      </c>
      <c r="BB186" s="30">
        <v>0</v>
      </c>
      <c r="BC186" s="30">
        <v>877250.12637384166</v>
      </c>
      <c r="BD186" s="30">
        <v>877250.12637384166</v>
      </c>
      <c r="BE186" s="30">
        <v>0</v>
      </c>
      <c r="BF186" s="30">
        <v>857074</v>
      </c>
      <c r="BG186" s="30">
        <v>718988.85297671077</v>
      </c>
      <c r="BH186" s="30">
        <v>739164.97935055243</v>
      </c>
      <c r="BI186" s="30">
        <v>3995.4863748678508</v>
      </c>
      <c r="BJ186" s="30">
        <v>3948.5743636083007</v>
      </c>
      <c r="BK186" s="197">
        <v>0.011880746552961161</v>
      </c>
      <c r="BL186" s="30">
        <v>0</v>
      </c>
      <c r="BM186" s="30">
        <v>0</v>
      </c>
      <c r="BN186" s="38">
        <v>877250.12637384166</v>
      </c>
      <c r="BO186" s="30">
        <v>4719.0601425613058</v>
      </c>
      <c r="BP186" s="30" t="s">
        <v>545</v>
      </c>
      <c r="BQ186" s="30">
        <v>4741.8925749937389</v>
      </c>
      <c r="BR186" s="197">
        <v>0.0085571457750714952</v>
      </c>
      <c r="BS186" s="30">
        <v>-1614.65</v>
      </c>
      <c r="BT186" s="30">
        <v>875635.47637384164</v>
      </c>
      <c r="BU186" s="30">
        <v>-1850</v>
      </c>
      <c r="BV186" s="38">
        <v>873785.47637384164</v>
      </c>
      <c r="BW186" s="218">
        <v>3737.6</v>
      </c>
      <c r="BX186" s="219">
        <v>870047.87637384166</v>
      </c>
      <c r="BZ186" s="23">
        <v>8735200</v>
      </c>
      <c r="CB186" s="495">
        <f>BX186*$CB$4</f>
        <v>21751.196909346043</v>
      </c>
    </row>
    <row r="187" spans="1:80">
      <c r="A187" s="23">
        <v>137924</v>
      </c>
      <c r="B187" s="23">
        <v>8734064</v>
      </c>
      <c r="C187" s="23" t="s">
        <v>399</v>
      </c>
      <c r="D187" s="239">
        <v>1394</v>
      </c>
      <c r="E187" s="239">
        <v>0</v>
      </c>
      <c r="F187" s="239">
        <v>1394</v>
      </c>
      <c r="G187" s="30">
        <v>0</v>
      </c>
      <c r="H187" s="30">
        <v>4176557.4591160608</v>
      </c>
      <c r="I187" s="30">
        <v>3151811.48570484</v>
      </c>
      <c r="J187" s="30">
        <v>0</v>
      </c>
      <c r="K187" s="30">
        <v>119568.68080465641</v>
      </c>
      <c r="L187" s="30">
        <v>0</v>
      </c>
      <c r="M187" s="30">
        <v>304773.14724052511</v>
      </c>
      <c r="N187" s="30">
        <v>0</v>
      </c>
      <c r="O187" s="30">
        <v>0</v>
      </c>
      <c r="P187" s="30">
        <v>0</v>
      </c>
      <c r="Q187" s="30">
        <v>0</v>
      </c>
      <c r="R187" s="30">
        <v>0</v>
      </c>
      <c r="S187" s="30">
        <v>0</v>
      </c>
      <c r="T187" s="30">
        <v>1016.6397876364954</v>
      </c>
      <c r="U187" s="30">
        <v>3139.6228735832906</v>
      </c>
      <c r="V187" s="30">
        <v>627.92457471665841</v>
      </c>
      <c r="W187" s="30">
        <v>4126.3614909951875</v>
      </c>
      <c r="X187" s="30">
        <v>0</v>
      </c>
      <c r="Y187" s="30">
        <v>0</v>
      </c>
      <c r="Z187" s="30">
        <v>0</v>
      </c>
      <c r="AA187" s="30">
        <v>41222.204077792383</v>
      </c>
      <c r="AB187" s="30">
        <v>0</v>
      </c>
      <c r="AC187" s="30">
        <v>555164.92420656316</v>
      </c>
      <c r="AD187" s="30">
        <v>0</v>
      </c>
      <c r="AE187" s="30">
        <v>0</v>
      </c>
      <c r="AF187" s="30">
        <v>133861.1470232892</v>
      </c>
      <c r="AG187" s="30">
        <v>0</v>
      </c>
      <c r="AH187" s="30">
        <v>0</v>
      </c>
      <c r="AI187" s="30">
        <v>0</v>
      </c>
      <c r="AJ187" s="30">
        <v>48640</v>
      </c>
      <c r="AK187" s="30">
        <v>0</v>
      </c>
      <c r="AL187" s="30">
        <v>0</v>
      </c>
      <c r="AM187" s="30">
        <v>0</v>
      </c>
      <c r="AN187" s="30">
        <v>0</v>
      </c>
      <c r="AO187" s="30">
        <v>0</v>
      </c>
      <c r="AP187" s="30">
        <v>0</v>
      </c>
      <c r="AQ187" s="30">
        <v>0</v>
      </c>
      <c r="AR187" s="30">
        <v>0</v>
      </c>
      <c r="AS187" s="30">
        <v>7328368.9448209014</v>
      </c>
      <c r="AT187" s="30">
        <v>1029639.5050564688</v>
      </c>
      <c r="AU187" s="30">
        <v>182501.1470232892</v>
      </c>
      <c r="AV187" s="30">
        <v>738643.44693192432</v>
      </c>
      <c r="AW187" s="38">
        <v>8540509.5969006587</v>
      </c>
      <c r="AX187" s="30">
        <v>8491869.5969006587</v>
      </c>
      <c r="AY187" s="30">
        <v>5995</v>
      </c>
      <c r="AZ187" s="30">
        <v>8357030</v>
      </c>
      <c r="BA187" s="30">
        <v>0</v>
      </c>
      <c r="BB187" s="30">
        <v>0</v>
      </c>
      <c r="BC187" s="30">
        <v>8540509.5969006587</v>
      </c>
      <c r="BD187" s="30">
        <v>0</v>
      </c>
      <c r="BE187" s="30">
        <v>8540509.59690066</v>
      </c>
      <c r="BF187" s="30">
        <v>8405670</v>
      </c>
      <c r="BG187" s="30">
        <v>8223168.8529767105</v>
      </c>
      <c r="BH187" s="30">
        <v>8358008.44987737</v>
      </c>
      <c r="BI187" s="30">
        <v>5995.7019009163341</v>
      </c>
      <c r="BJ187" s="30">
        <v>5898.2474606110627</v>
      </c>
      <c r="BK187" s="197">
        <v>0.016522609632111818</v>
      </c>
      <c r="BL187" s="30">
        <v>0</v>
      </c>
      <c r="BM187" s="30">
        <v>0</v>
      </c>
      <c r="BN187" s="38">
        <v>8540509.5969006587</v>
      </c>
      <c r="BO187" s="30">
        <v>6091.728548709224</v>
      </c>
      <c r="BP187" s="30" t="s">
        <v>545</v>
      </c>
      <c r="BQ187" s="30">
        <v>6126.6209446920075</v>
      </c>
      <c r="BR187" s="197">
        <v>0.017152401841037612</v>
      </c>
      <c r="BS187" s="30">
        <v>0</v>
      </c>
      <c r="BT187" s="30">
        <v>8540509.5969006587</v>
      </c>
      <c r="BU187" s="30">
        <v>0</v>
      </c>
      <c r="BV187" s="38">
        <v>8540509.5969006587</v>
      </c>
      <c r="BW187" s="218">
        <v>48640</v>
      </c>
      <c r="BX187" s="219">
        <v>8491869.5969006587</v>
      </c>
      <c r="BZ187" s="23">
        <v>8734064</v>
      </c>
      <c r="CB187" s="495">
        <f>BX187*$CB$4</f>
        <v>212296.73992251648</v>
      </c>
    </row>
    <row r="188" spans="1:80">
      <c r="A188" s="23">
        <v>110888</v>
      </c>
      <c r="B188" s="23">
        <v>8733072</v>
      </c>
      <c r="C188" s="23" t="s">
        <v>400</v>
      </c>
      <c r="D188" s="239">
        <v>339</v>
      </c>
      <c r="E188" s="239">
        <v>339</v>
      </c>
      <c r="F188" s="239">
        <v>0</v>
      </c>
      <c r="G188" s="30">
        <v>1202676.6839475262</v>
      </c>
      <c r="H188" s="30">
        <v>0</v>
      </c>
      <c r="I188" s="30">
        <v>0</v>
      </c>
      <c r="J188" s="30">
        <v>50755.684912997211</v>
      </c>
      <c r="K188" s="30">
        <v>0</v>
      </c>
      <c r="L188" s="30">
        <v>86571.509667145088</v>
      </c>
      <c r="M188" s="30">
        <v>0</v>
      </c>
      <c r="N188" s="30">
        <v>5650.7262169932083</v>
      </c>
      <c r="O188" s="30">
        <v>23128.902467038897</v>
      </c>
      <c r="P188" s="30">
        <v>26304.929455113266</v>
      </c>
      <c r="Q188" s="30">
        <v>20894.660017886508</v>
      </c>
      <c r="R188" s="30">
        <v>0</v>
      </c>
      <c r="S188" s="30">
        <v>0</v>
      </c>
      <c r="T188" s="30">
        <v>0</v>
      </c>
      <c r="U188" s="30">
        <v>0</v>
      </c>
      <c r="V188" s="30">
        <v>0</v>
      </c>
      <c r="W188" s="30">
        <v>0</v>
      </c>
      <c r="X188" s="30">
        <v>0</v>
      </c>
      <c r="Y188" s="30">
        <v>0</v>
      </c>
      <c r="Z188" s="30">
        <v>52864.284205061085</v>
      </c>
      <c r="AA188" s="30">
        <v>0</v>
      </c>
      <c r="AB188" s="30">
        <v>110109.41975624811</v>
      </c>
      <c r="AC188" s="30">
        <v>0</v>
      </c>
      <c r="AD188" s="30">
        <v>631.05969310980583</v>
      </c>
      <c r="AE188" s="30">
        <v>0</v>
      </c>
      <c r="AF188" s="30">
        <v>133861.1470232892</v>
      </c>
      <c r="AG188" s="30">
        <v>0</v>
      </c>
      <c r="AH188" s="30">
        <v>0</v>
      </c>
      <c r="AI188" s="30">
        <v>0</v>
      </c>
      <c r="AJ188" s="30">
        <v>11059.2</v>
      </c>
      <c r="AK188" s="30">
        <v>0</v>
      </c>
      <c r="AL188" s="30">
        <v>0</v>
      </c>
      <c r="AM188" s="30">
        <v>0</v>
      </c>
      <c r="AN188" s="30">
        <v>0</v>
      </c>
      <c r="AO188" s="30">
        <v>0</v>
      </c>
      <c r="AP188" s="30">
        <v>0</v>
      </c>
      <c r="AQ188" s="30">
        <v>0</v>
      </c>
      <c r="AR188" s="30">
        <v>0</v>
      </c>
      <c r="AS188" s="30">
        <v>1202676.6839475262</v>
      </c>
      <c r="AT188" s="30">
        <v>376911.17639159324</v>
      </c>
      <c r="AU188" s="30">
        <v>144920.34702328921</v>
      </c>
      <c r="AV188" s="30">
        <v>192426.97300295139</v>
      </c>
      <c r="AW188" s="38">
        <v>1724508.2073624085</v>
      </c>
      <c r="AX188" s="30">
        <v>1713449.0073624086</v>
      </c>
      <c r="AY188" s="30">
        <v>4610</v>
      </c>
      <c r="AZ188" s="30">
        <v>1562790</v>
      </c>
      <c r="BA188" s="30">
        <v>0</v>
      </c>
      <c r="BB188" s="30">
        <v>0</v>
      </c>
      <c r="BC188" s="30">
        <v>1724508.2073624085</v>
      </c>
      <c r="BD188" s="30">
        <v>1724508.2073624087</v>
      </c>
      <c r="BE188" s="30">
        <v>0</v>
      </c>
      <c r="BF188" s="30">
        <v>1573849.2</v>
      </c>
      <c r="BG188" s="30">
        <v>1428928.8529767108</v>
      </c>
      <c r="BH188" s="30">
        <v>1579587.8603391193</v>
      </c>
      <c r="BI188" s="30">
        <v>4659.55121043988</v>
      </c>
      <c r="BJ188" s="30">
        <v>4626.3408837718107</v>
      </c>
      <c r="BK188" s="197">
        <v>0.0071785299662124394</v>
      </c>
      <c r="BL188" s="30">
        <v>0</v>
      </c>
      <c r="BM188" s="30">
        <v>0</v>
      </c>
      <c r="BN188" s="38">
        <v>1724508.2073624085</v>
      </c>
      <c r="BO188" s="30">
        <v>5054.4218506265743</v>
      </c>
      <c r="BP188" s="30" t="s">
        <v>545</v>
      </c>
      <c r="BQ188" s="30">
        <v>5087.044859476131</v>
      </c>
      <c r="BR188" s="197">
        <v>0.014912027156263941</v>
      </c>
      <c r="BS188" s="30">
        <v>0</v>
      </c>
      <c r="BT188" s="30">
        <v>1724508.2073624085</v>
      </c>
      <c r="BU188" s="30">
        <v>0</v>
      </c>
      <c r="BV188" s="38">
        <v>1724508.2073624085</v>
      </c>
      <c r="BW188" s="218">
        <v>11059.2</v>
      </c>
      <c r="BX188" s="219">
        <v>1713449.0073624086</v>
      </c>
      <c r="BZ188" s="23">
        <v>8733072</v>
      </c>
      <c r="CB188" s="495">
        <f>BX188*$CB$4</f>
        <v>42836.225184060218</v>
      </c>
    </row>
    <row r="189" spans="1:80">
      <c r="A189" s="23">
        <v>137305</v>
      </c>
      <c r="B189" s="23">
        <v>8733366</v>
      </c>
      <c r="C189" s="23" t="s">
        <v>401</v>
      </c>
      <c r="D189" s="239">
        <v>242</v>
      </c>
      <c r="E189" s="239">
        <v>242</v>
      </c>
      <c r="F189" s="239">
        <v>0</v>
      </c>
      <c r="G189" s="30">
        <v>858547.95727227535</v>
      </c>
      <c r="H189" s="30">
        <v>0</v>
      </c>
      <c r="I189" s="30">
        <v>0</v>
      </c>
      <c r="J189" s="30">
        <v>37090.692821036442</v>
      </c>
      <c r="K189" s="30">
        <v>0</v>
      </c>
      <c r="L189" s="30">
        <v>62070.139006632417</v>
      </c>
      <c r="M189" s="30">
        <v>0</v>
      </c>
      <c r="N189" s="30">
        <v>14277.529356284318</v>
      </c>
      <c r="O189" s="30">
        <v>22424.733980843383</v>
      </c>
      <c r="P189" s="30">
        <v>443.21590052363291</v>
      </c>
      <c r="Q189" s="30">
        <v>0</v>
      </c>
      <c r="R189" s="30">
        <v>0</v>
      </c>
      <c r="S189" s="30">
        <v>0</v>
      </c>
      <c r="T189" s="30">
        <v>0</v>
      </c>
      <c r="U189" s="30">
        <v>0</v>
      </c>
      <c r="V189" s="30">
        <v>0</v>
      </c>
      <c r="W189" s="30">
        <v>0</v>
      </c>
      <c r="X189" s="30">
        <v>0</v>
      </c>
      <c r="Y189" s="30">
        <v>0</v>
      </c>
      <c r="Z189" s="30">
        <v>29599.761309231675</v>
      </c>
      <c r="AA189" s="30">
        <v>0</v>
      </c>
      <c r="AB189" s="30">
        <v>76021.996136230708</v>
      </c>
      <c r="AC189" s="30">
        <v>0</v>
      </c>
      <c r="AD189" s="30">
        <v>0</v>
      </c>
      <c r="AE189" s="30">
        <v>0</v>
      </c>
      <c r="AF189" s="30">
        <v>133861.1470232892</v>
      </c>
      <c r="AG189" s="30">
        <v>0</v>
      </c>
      <c r="AH189" s="30">
        <v>0</v>
      </c>
      <c r="AI189" s="30">
        <v>0</v>
      </c>
      <c r="AJ189" s="30">
        <v>7168</v>
      </c>
      <c r="AK189" s="30">
        <v>0</v>
      </c>
      <c r="AL189" s="30">
        <v>0</v>
      </c>
      <c r="AM189" s="30">
        <v>0</v>
      </c>
      <c r="AN189" s="30">
        <v>0</v>
      </c>
      <c r="AO189" s="30">
        <v>0</v>
      </c>
      <c r="AP189" s="30">
        <v>0</v>
      </c>
      <c r="AQ189" s="30">
        <v>0</v>
      </c>
      <c r="AR189" s="30">
        <v>0</v>
      </c>
      <c r="AS189" s="30">
        <v>858547.95727227535</v>
      </c>
      <c r="AT189" s="30">
        <v>241928.06851078256</v>
      </c>
      <c r="AU189" s="30">
        <v>141029.1470232892</v>
      </c>
      <c r="AV189" s="30">
        <v>123497.96830864571</v>
      </c>
      <c r="AW189" s="38">
        <v>1241505.172806347</v>
      </c>
      <c r="AX189" s="30">
        <v>1234337.172806347</v>
      </c>
      <c r="AY189" s="30">
        <v>4610</v>
      </c>
      <c r="AZ189" s="30">
        <v>1115620</v>
      </c>
      <c r="BA189" s="30">
        <v>0</v>
      </c>
      <c r="BB189" s="30">
        <v>0</v>
      </c>
      <c r="BC189" s="30">
        <v>1241505.172806347</v>
      </c>
      <c r="BD189" s="30">
        <v>1241505.172806347</v>
      </c>
      <c r="BE189" s="30">
        <v>0</v>
      </c>
      <c r="BF189" s="30">
        <v>1122788</v>
      </c>
      <c r="BG189" s="30">
        <v>981758.85297671077</v>
      </c>
      <c r="BH189" s="30">
        <v>1100476.0257830578</v>
      </c>
      <c r="BI189" s="30">
        <v>4547.4215941448665</v>
      </c>
      <c r="BJ189" s="30">
        <v>4477.9768796188582</v>
      </c>
      <c r="BK189" s="197">
        <v>0.015508055622636232</v>
      </c>
      <c r="BL189" s="30">
        <v>0</v>
      </c>
      <c r="BM189" s="30">
        <v>0</v>
      </c>
      <c r="BN189" s="38">
        <v>1241505.172806347</v>
      </c>
      <c r="BO189" s="30">
        <v>5100.5668297782931</v>
      </c>
      <c r="BP189" s="30" t="s">
        <v>545</v>
      </c>
      <c r="BQ189" s="30">
        <v>5130.186664489037</v>
      </c>
      <c r="BR189" s="197">
        <v>0.027574006197907286</v>
      </c>
      <c r="BS189" s="30">
        <v>0</v>
      </c>
      <c r="BT189" s="30">
        <v>1241505.172806347</v>
      </c>
      <c r="BU189" s="30">
        <v>0</v>
      </c>
      <c r="BV189" s="38">
        <v>1241505.172806347</v>
      </c>
      <c r="BW189" s="218">
        <v>7168</v>
      </c>
      <c r="BX189" s="219">
        <v>1234337.172806347</v>
      </c>
      <c r="BZ189" s="23">
        <v>8733366</v>
      </c>
      <c r="CB189" s="495">
        <f>BX189*$CB$4</f>
        <v>30858.429320158677</v>
      </c>
    </row>
    <row r="190" spans="1:80">
      <c r="A190" s="23">
        <v>144289</v>
      </c>
      <c r="B190" s="23">
        <v>8732086</v>
      </c>
      <c r="C190" s="23" t="s">
        <v>402</v>
      </c>
      <c r="D190" s="239">
        <v>97</v>
      </c>
      <c r="E190" s="239">
        <v>97</v>
      </c>
      <c r="F190" s="239">
        <v>0</v>
      </c>
      <c r="G190" s="30">
        <v>344128.72667525086</v>
      </c>
      <c r="H190" s="30">
        <v>0</v>
      </c>
      <c r="I190" s="30">
        <v>0</v>
      </c>
      <c r="J190" s="30">
        <v>9272.6732052591051</v>
      </c>
      <c r="K190" s="30">
        <v>0</v>
      </c>
      <c r="L190" s="30">
        <v>16334.247107008479</v>
      </c>
      <c r="M190" s="30">
        <v>0</v>
      </c>
      <c r="N190" s="30">
        <v>3978.9835910956381</v>
      </c>
      <c r="O190" s="30">
        <v>567.71478432514732</v>
      </c>
      <c r="P190" s="30">
        <v>886.43180104726412</v>
      </c>
      <c r="Q190" s="30">
        <v>0</v>
      </c>
      <c r="R190" s="30">
        <v>0</v>
      </c>
      <c r="S190" s="30">
        <v>0</v>
      </c>
      <c r="T190" s="30">
        <v>0</v>
      </c>
      <c r="U190" s="30">
        <v>0</v>
      </c>
      <c r="V190" s="30">
        <v>0</v>
      </c>
      <c r="W190" s="30">
        <v>0</v>
      </c>
      <c r="X190" s="30">
        <v>0</v>
      </c>
      <c r="Y190" s="30">
        <v>0</v>
      </c>
      <c r="Z190" s="30">
        <v>15907.129244482618</v>
      </c>
      <c r="AA190" s="30">
        <v>0</v>
      </c>
      <c r="AB190" s="30">
        <v>41885.651210615622</v>
      </c>
      <c r="AC190" s="30">
        <v>0</v>
      </c>
      <c r="AD190" s="30">
        <v>4952.8624398616912</v>
      </c>
      <c r="AE190" s="30">
        <v>0</v>
      </c>
      <c r="AF190" s="30">
        <v>133861.1470232892</v>
      </c>
      <c r="AG190" s="30">
        <v>0</v>
      </c>
      <c r="AH190" s="30">
        <v>0</v>
      </c>
      <c r="AI190" s="30">
        <v>0</v>
      </c>
      <c r="AJ190" s="30">
        <v>4044.8</v>
      </c>
      <c r="AK190" s="30">
        <v>0</v>
      </c>
      <c r="AL190" s="30">
        <v>0</v>
      </c>
      <c r="AM190" s="30">
        <v>0</v>
      </c>
      <c r="AN190" s="30">
        <v>0</v>
      </c>
      <c r="AO190" s="30">
        <v>0</v>
      </c>
      <c r="AP190" s="30">
        <v>0</v>
      </c>
      <c r="AQ190" s="30">
        <v>0</v>
      </c>
      <c r="AR190" s="30">
        <v>0</v>
      </c>
      <c r="AS190" s="30">
        <v>344128.72667525086</v>
      </c>
      <c r="AT190" s="30">
        <v>93785.693383695558</v>
      </c>
      <c r="AU190" s="30">
        <v>137905.94702328919</v>
      </c>
      <c r="AV190" s="30">
        <v>46131.806308869876</v>
      </c>
      <c r="AW190" s="38">
        <v>575820.36708223564</v>
      </c>
      <c r="AX190" s="30">
        <v>571775.56708223559</v>
      </c>
      <c r="AY190" s="30">
        <v>4610</v>
      </c>
      <c r="AZ190" s="30">
        <v>447170</v>
      </c>
      <c r="BA190" s="30">
        <v>0</v>
      </c>
      <c r="BB190" s="30">
        <v>0</v>
      </c>
      <c r="BC190" s="30">
        <v>575820.36708223564</v>
      </c>
      <c r="BD190" s="30">
        <v>575820.36708223564</v>
      </c>
      <c r="BE190" s="30">
        <v>0</v>
      </c>
      <c r="BF190" s="30">
        <v>451214.8</v>
      </c>
      <c r="BG190" s="30">
        <v>313308.85297671083</v>
      </c>
      <c r="BH190" s="30">
        <v>437914.42005894642</v>
      </c>
      <c r="BI190" s="30">
        <v>4514.581650092231</v>
      </c>
      <c r="BJ190" s="30">
        <v>4599.3992085117552</v>
      </c>
      <c r="BK190" s="197">
        <v>-0.018441008178320079</v>
      </c>
      <c r="BL190" s="30">
        <v>0.02344100817832008</v>
      </c>
      <c r="BM190" s="30">
        <v>10458.011782822046</v>
      </c>
      <c r="BN190" s="38">
        <v>586278.37886505772</v>
      </c>
      <c r="BO190" s="30">
        <v>6002.4080295366766</v>
      </c>
      <c r="BP190" s="30" t="s">
        <v>545</v>
      </c>
      <c r="BQ190" s="30">
        <v>6044.1069986088423</v>
      </c>
      <c r="BR190" s="197">
        <v>0.016882771471634417</v>
      </c>
      <c r="BS190" s="30">
        <v>0</v>
      </c>
      <c r="BT190" s="30">
        <v>586278.37886505772</v>
      </c>
      <c r="BU190" s="30">
        <v>0</v>
      </c>
      <c r="BV190" s="38">
        <v>586278.37886505772</v>
      </c>
      <c r="BW190" s="218">
        <v>4044.8</v>
      </c>
      <c r="BX190" s="219">
        <v>582233.57886505767</v>
      </c>
      <c r="BZ190" s="23">
        <v>8732086</v>
      </c>
      <c r="CB190" s="495">
        <f>BX190*$CB$4</f>
        <v>14555.839471626443</v>
      </c>
    </row>
    <row r="191" spans="1:80">
      <c r="A191" s="23">
        <v>147384</v>
      </c>
      <c r="B191" s="23">
        <v>8732038</v>
      </c>
      <c r="C191" s="23" t="s">
        <v>403</v>
      </c>
      <c r="D191" s="239">
        <v>74</v>
      </c>
      <c r="E191" s="239">
        <v>74</v>
      </c>
      <c r="F191" s="239">
        <v>0</v>
      </c>
      <c r="G191" s="30">
        <v>262531.19354606769</v>
      </c>
      <c r="H191" s="30">
        <v>0</v>
      </c>
      <c r="I191" s="30">
        <v>0</v>
      </c>
      <c r="J191" s="30">
        <v>16593.204683095206</v>
      </c>
      <c r="K191" s="30">
        <v>0</v>
      </c>
      <c r="L191" s="30">
        <v>27768.220081914424</v>
      </c>
      <c r="M191" s="30">
        <v>0</v>
      </c>
      <c r="N191" s="30">
        <v>3276.8100161964021</v>
      </c>
      <c r="O191" s="30">
        <v>7380.2921962269174</v>
      </c>
      <c r="P191" s="30">
        <v>0</v>
      </c>
      <c r="Q191" s="30">
        <v>966.1110552277936</v>
      </c>
      <c r="R191" s="30">
        <v>0</v>
      </c>
      <c r="S191" s="30">
        <v>0</v>
      </c>
      <c r="T191" s="30">
        <v>0</v>
      </c>
      <c r="U191" s="30">
        <v>0</v>
      </c>
      <c r="V191" s="30">
        <v>0</v>
      </c>
      <c r="W191" s="30">
        <v>0</v>
      </c>
      <c r="X191" s="30">
        <v>0</v>
      </c>
      <c r="Y191" s="30">
        <v>0</v>
      </c>
      <c r="Z191" s="30">
        <v>5841.262339122598</v>
      </c>
      <c r="AA191" s="30">
        <v>0</v>
      </c>
      <c r="AB191" s="30">
        <v>33864.367770315541</v>
      </c>
      <c r="AC191" s="30">
        <v>0</v>
      </c>
      <c r="AD191" s="30">
        <v>0</v>
      </c>
      <c r="AE191" s="30">
        <v>0</v>
      </c>
      <c r="AF191" s="30">
        <v>133861.1470232892</v>
      </c>
      <c r="AG191" s="30">
        <v>0</v>
      </c>
      <c r="AH191" s="30">
        <v>0</v>
      </c>
      <c r="AI191" s="30">
        <v>0</v>
      </c>
      <c r="AJ191" s="30">
        <v>4864</v>
      </c>
      <c r="AK191" s="30">
        <v>0</v>
      </c>
      <c r="AL191" s="30">
        <v>0</v>
      </c>
      <c r="AM191" s="30">
        <v>0</v>
      </c>
      <c r="AN191" s="30">
        <v>0</v>
      </c>
      <c r="AO191" s="30">
        <v>0</v>
      </c>
      <c r="AP191" s="30">
        <v>0</v>
      </c>
      <c r="AQ191" s="30">
        <v>0</v>
      </c>
      <c r="AR191" s="30">
        <v>0</v>
      </c>
      <c r="AS191" s="30">
        <v>262531.19354606769</v>
      </c>
      <c r="AT191" s="30">
        <v>95690.268142098881</v>
      </c>
      <c r="AU191" s="30">
        <v>138725.1470232892</v>
      </c>
      <c r="AV191" s="30">
        <v>44144.389536645351</v>
      </c>
      <c r="AW191" s="38">
        <v>496946.60871145583</v>
      </c>
      <c r="AX191" s="30">
        <v>492082.60871145583</v>
      </c>
      <c r="AY191" s="30">
        <v>4610</v>
      </c>
      <c r="AZ191" s="30">
        <v>341140</v>
      </c>
      <c r="BA191" s="30">
        <v>0</v>
      </c>
      <c r="BB191" s="30">
        <v>0</v>
      </c>
      <c r="BC191" s="30">
        <v>496946.60871145583</v>
      </c>
      <c r="BD191" s="30">
        <v>496946.60871145583</v>
      </c>
      <c r="BE191" s="30">
        <v>0</v>
      </c>
      <c r="BF191" s="30">
        <v>346004</v>
      </c>
      <c r="BG191" s="30">
        <v>207278.8529767108</v>
      </c>
      <c r="BH191" s="30">
        <v>358221.4616881666</v>
      </c>
      <c r="BI191" s="30">
        <v>4840.8305633536029</v>
      </c>
      <c r="BJ191" s="30">
        <v>4772.1470302811649</v>
      </c>
      <c r="BK191" s="197">
        <v>0.014392585273801021</v>
      </c>
      <c r="BL191" s="30">
        <v>0</v>
      </c>
      <c r="BM191" s="30">
        <v>0</v>
      </c>
      <c r="BN191" s="38">
        <v>496946.60871145583</v>
      </c>
      <c r="BO191" s="30">
        <v>6649.7649825872413</v>
      </c>
      <c r="BP191" s="30" t="s">
        <v>545</v>
      </c>
      <c r="BQ191" s="30">
        <v>6715.49471231697</v>
      </c>
      <c r="BR191" s="197">
        <v>0.0763944292148222</v>
      </c>
      <c r="BS191" s="30">
        <v>0</v>
      </c>
      <c r="BT191" s="30">
        <v>496946.60871145583</v>
      </c>
      <c r="BU191" s="30">
        <v>0</v>
      </c>
      <c r="BV191" s="38">
        <v>496946.60871145583</v>
      </c>
      <c r="BW191" s="218">
        <v>4864</v>
      </c>
      <c r="BX191" s="219">
        <v>492082.60871145583</v>
      </c>
      <c r="BZ191" s="23">
        <v>8732038</v>
      </c>
      <c r="CB191" s="495">
        <f>BX191*$CB$4</f>
        <v>12302.065217786396</v>
      </c>
    </row>
    <row r="192" spans="1:80">
      <c r="A192" s="23">
        <v>146965</v>
      </c>
      <c r="B192" s="23">
        <v>8732317</v>
      </c>
      <c r="C192" s="23" t="s">
        <v>404</v>
      </c>
      <c r="D192" s="239">
        <v>617</v>
      </c>
      <c r="E192" s="239">
        <v>617</v>
      </c>
      <c r="F192" s="239">
        <v>0</v>
      </c>
      <c r="G192" s="30">
        <v>2188942.5191611317</v>
      </c>
      <c r="H192" s="30">
        <v>0</v>
      </c>
      <c r="I192" s="30">
        <v>0</v>
      </c>
      <c r="J192" s="30">
        <v>44899.259730728358</v>
      </c>
      <c r="K192" s="30">
        <v>0</v>
      </c>
      <c r="L192" s="30">
        <v>75954.249047589343</v>
      </c>
      <c r="M192" s="30">
        <v>0</v>
      </c>
      <c r="N192" s="30">
        <v>3744.9257327958903</v>
      </c>
      <c r="O192" s="30">
        <v>3122.43131378831</v>
      </c>
      <c r="P192" s="30">
        <v>886.43180104726423</v>
      </c>
      <c r="Q192" s="30">
        <v>0</v>
      </c>
      <c r="R192" s="30">
        <v>0</v>
      </c>
      <c r="S192" s="30">
        <v>0</v>
      </c>
      <c r="T192" s="30">
        <v>0</v>
      </c>
      <c r="U192" s="30">
        <v>0</v>
      </c>
      <c r="V192" s="30">
        <v>0</v>
      </c>
      <c r="W192" s="30">
        <v>0</v>
      </c>
      <c r="X192" s="30">
        <v>0</v>
      </c>
      <c r="Y192" s="30">
        <v>0</v>
      </c>
      <c r="Z192" s="30">
        <v>58832.192107147894</v>
      </c>
      <c r="AA192" s="30">
        <v>0</v>
      </c>
      <c r="AB192" s="30">
        <v>201364.17431946783</v>
      </c>
      <c r="AC192" s="30">
        <v>0</v>
      </c>
      <c r="AD192" s="30">
        <v>0</v>
      </c>
      <c r="AE192" s="30">
        <v>0</v>
      </c>
      <c r="AF192" s="30">
        <v>133861.1470232892</v>
      </c>
      <c r="AG192" s="30">
        <v>0</v>
      </c>
      <c r="AH192" s="30">
        <v>0</v>
      </c>
      <c r="AI192" s="30">
        <v>0</v>
      </c>
      <c r="AJ192" s="30">
        <v>117657.7</v>
      </c>
      <c r="AK192" s="30">
        <v>0</v>
      </c>
      <c r="AL192" s="30">
        <v>0</v>
      </c>
      <c r="AM192" s="30">
        <v>0</v>
      </c>
      <c r="AN192" s="30">
        <v>0</v>
      </c>
      <c r="AO192" s="30">
        <v>0</v>
      </c>
      <c r="AP192" s="30">
        <v>0</v>
      </c>
      <c r="AQ192" s="30">
        <v>0</v>
      </c>
      <c r="AR192" s="30">
        <v>0</v>
      </c>
      <c r="AS192" s="30">
        <v>2188942.5191611317</v>
      </c>
      <c r="AT192" s="30">
        <v>388803.66405256488</v>
      </c>
      <c r="AU192" s="30">
        <v>251518.84702328919</v>
      </c>
      <c r="AV192" s="30">
        <v>239851.12210698379</v>
      </c>
      <c r="AW192" s="38">
        <v>2829265.030236986</v>
      </c>
      <c r="AX192" s="30">
        <v>2711607.3302369858</v>
      </c>
      <c r="AY192" s="30">
        <v>4610</v>
      </c>
      <c r="AZ192" s="30">
        <v>2844370</v>
      </c>
      <c r="BA192" s="30">
        <v>132762.66976301419</v>
      </c>
      <c r="BB192" s="30">
        <v>0</v>
      </c>
      <c r="BC192" s="30">
        <v>2962027.7</v>
      </c>
      <c r="BD192" s="30">
        <v>2962027.7000000007</v>
      </c>
      <c r="BE192" s="30">
        <v>0</v>
      </c>
      <c r="BF192" s="30">
        <v>2962027.7</v>
      </c>
      <c r="BG192" s="30">
        <v>2710508.852976711</v>
      </c>
      <c r="BH192" s="30">
        <v>2710508.852976711</v>
      </c>
      <c r="BI192" s="30">
        <v>4393.0451425878618</v>
      </c>
      <c r="BJ192" s="30">
        <v>4335.5842932750174</v>
      </c>
      <c r="BK192" s="197">
        <v>0.013253311532190181</v>
      </c>
      <c r="BL192" s="30">
        <v>0</v>
      </c>
      <c r="BM192" s="30">
        <v>0</v>
      </c>
      <c r="BN192" s="38">
        <v>2962027.7</v>
      </c>
      <c r="BO192" s="30">
        <v>4610</v>
      </c>
      <c r="BP192" s="30" t="s">
        <v>545</v>
      </c>
      <c r="BQ192" s="30">
        <v>4800.69319286872</v>
      </c>
      <c r="BR192" s="197">
        <v>0.03295057693855985</v>
      </c>
      <c r="BS192" s="30">
        <v>-5487.2000000000007</v>
      </c>
      <c r="BT192" s="30">
        <v>2956540.5</v>
      </c>
      <c r="BU192" s="30">
        <v>-6170</v>
      </c>
      <c r="BV192" s="38">
        <v>2950370.5</v>
      </c>
      <c r="BW192" s="218">
        <v>97280</v>
      </c>
      <c r="BX192" s="219">
        <v>2853090.5</v>
      </c>
      <c r="BZ192" s="23">
        <v>8732317</v>
      </c>
      <c r="CB192" s="495">
        <f>BX192*$CB$4</f>
        <v>71327.2625</v>
      </c>
    </row>
    <row r="193" spans="1:80">
      <c r="A193" s="23">
        <v>142034</v>
      </c>
      <c r="B193" s="23">
        <v>8733356</v>
      </c>
      <c r="C193" s="23" t="s">
        <v>405</v>
      </c>
      <c r="D193" s="239">
        <v>163</v>
      </c>
      <c r="E193" s="239">
        <v>163</v>
      </c>
      <c r="F193" s="239">
        <v>0</v>
      </c>
      <c r="G193" s="30">
        <v>578278.16956768953</v>
      </c>
      <c r="H193" s="30">
        <v>0</v>
      </c>
      <c r="I193" s="30">
        <v>0</v>
      </c>
      <c r="J193" s="30">
        <v>13664.992091960732</v>
      </c>
      <c r="K193" s="30">
        <v>0</v>
      </c>
      <c r="L193" s="30">
        <v>25318.083015863231</v>
      </c>
      <c r="M193" s="30">
        <v>0</v>
      </c>
      <c r="N193" s="30">
        <v>468.1157165994847</v>
      </c>
      <c r="O193" s="30">
        <v>1135.4295686502965</v>
      </c>
      <c r="P193" s="30">
        <v>443.21590052363234</v>
      </c>
      <c r="Q193" s="30">
        <v>0</v>
      </c>
      <c r="R193" s="30">
        <v>0</v>
      </c>
      <c r="S193" s="30">
        <v>0</v>
      </c>
      <c r="T193" s="30">
        <v>0</v>
      </c>
      <c r="U193" s="30">
        <v>0</v>
      </c>
      <c r="V193" s="30">
        <v>0</v>
      </c>
      <c r="W193" s="30">
        <v>0</v>
      </c>
      <c r="X193" s="30">
        <v>0</v>
      </c>
      <c r="Y193" s="30">
        <v>0</v>
      </c>
      <c r="Z193" s="30">
        <v>27852.208231932796</v>
      </c>
      <c r="AA193" s="30">
        <v>0</v>
      </c>
      <c r="AB193" s="30">
        <v>55945.451598528634</v>
      </c>
      <c r="AC193" s="30">
        <v>0</v>
      </c>
      <c r="AD193" s="30">
        <v>6903.410582201</v>
      </c>
      <c r="AE193" s="30">
        <v>0</v>
      </c>
      <c r="AF193" s="30">
        <v>133861.1470232892</v>
      </c>
      <c r="AG193" s="30">
        <v>0</v>
      </c>
      <c r="AH193" s="30">
        <v>0</v>
      </c>
      <c r="AI193" s="30">
        <v>0</v>
      </c>
      <c r="AJ193" s="30">
        <v>3711.9999999999991</v>
      </c>
      <c r="AK193" s="30">
        <v>0</v>
      </c>
      <c r="AL193" s="30">
        <v>0</v>
      </c>
      <c r="AM193" s="30">
        <v>0</v>
      </c>
      <c r="AN193" s="30">
        <v>0</v>
      </c>
      <c r="AO193" s="30">
        <v>0</v>
      </c>
      <c r="AP193" s="30">
        <v>0</v>
      </c>
      <c r="AQ193" s="30">
        <v>0</v>
      </c>
      <c r="AR193" s="30">
        <v>0</v>
      </c>
      <c r="AS193" s="30">
        <v>578278.16956768953</v>
      </c>
      <c r="AT193" s="30">
        <v>131730.90670625982</v>
      </c>
      <c r="AU193" s="30">
        <v>137573.1470232892</v>
      </c>
      <c r="AV193" s="30">
        <v>65305.521793511711</v>
      </c>
      <c r="AW193" s="38">
        <v>847582.22329723858</v>
      </c>
      <c r="AX193" s="30">
        <v>843870.22329723858</v>
      </c>
      <c r="AY193" s="30">
        <v>4610</v>
      </c>
      <c r="AZ193" s="30">
        <v>751430</v>
      </c>
      <c r="BA193" s="30">
        <v>0</v>
      </c>
      <c r="BB193" s="30">
        <v>0</v>
      </c>
      <c r="BC193" s="30">
        <v>847582.22329723858</v>
      </c>
      <c r="BD193" s="30">
        <v>847582.22329723858</v>
      </c>
      <c r="BE193" s="30">
        <v>0</v>
      </c>
      <c r="BF193" s="30">
        <v>755142</v>
      </c>
      <c r="BG193" s="30">
        <v>617568.85297671077</v>
      </c>
      <c r="BH193" s="30">
        <v>710009.07627394935</v>
      </c>
      <c r="BI193" s="30">
        <v>4355.8839035211613</v>
      </c>
      <c r="BJ193" s="30">
        <v>4350.34603622249</v>
      </c>
      <c r="BK193" s="197">
        <v>0.0012729716791633346</v>
      </c>
      <c r="BL193" s="30">
        <v>0.0037270283208366657</v>
      </c>
      <c r="BM193" s="30">
        <v>2642.8596498378424</v>
      </c>
      <c r="BN193" s="38">
        <v>850225.08294707641</v>
      </c>
      <c r="BO193" s="30">
        <v>5193.3317972213281</v>
      </c>
      <c r="BP193" s="30" t="s">
        <v>545</v>
      </c>
      <c r="BQ193" s="30">
        <v>5216.1048033562975</v>
      </c>
      <c r="BR193" s="197">
        <v>0.00552646349063779</v>
      </c>
      <c r="BS193" s="30">
        <v>-1466.7999999999995</v>
      </c>
      <c r="BT193" s="30">
        <v>848758.28294707637</v>
      </c>
      <c r="BU193" s="30">
        <v>-1630</v>
      </c>
      <c r="BV193" s="38">
        <v>847128.28294707637</v>
      </c>
      <c r="BW193" s="218">
        <v>4019.2</v>
      </c>
      <c r="BX193" s="219">
        <v>843109.08294707641</v>
      </c>
      <c r="BZ193" s="23">
        <v>8733356</v>
      </c>
      <c r="CB193" s="495">
        <f>BX193*$CB$4</f>
        <v>21077.727073676913</v>
      </c>
    </row>
    <row r="194" spans="1:80">
      <c r="A194" s="23">
        <v>110750</v>
      </c>
      <c r="B194" s="23">
        <v>8732032</v>
      </c>
      <c r="C194" s="23" t="s">
        <v>406</v>
      </c>
      <c r="D194" s="239">
        <v>220</v>
      </c>
      <c r="E194" s="239">
        <v>220</v>
      </c>
      <c r="F194" s="239">
        <v>0</v>
      </c>
      <c r="G194" s="30">
        <v>780498.14297479577</v>
      </c>
      <c r="H194" s="30">
        <v>0</v>
      </c>
      <c r="I194" s="30">
        <v>0</v>
      </c>
      <c r="J194" s="30">
        <v>43435.153435161075</v>
      </c>
      <c r="K194" s="30">
        <v>0</v>
      </c>
      <c r="L194" s="30">
        <v>73504.111981538255</v>
      </c>
      <c r="M194" s="30">
        <v>0</v>
      </c>
      <c r="N194" s="30">
        <v>18256.512947379997</v>
      </c>
      <c r="O194" s="30">
        <v>21573.1618043556</v>
      </c>
      <c r="P194" s="30">
        <v>3988.9431047126927</v>
      </c>
      <c r="Q194" s="30">
        <v>3864.4442209111817</v>
      </c>
      <c r="R194" s="30">
        <v>22056.215661058566</v>
      </c>
      <c r="S194" s="30">
        <v>0</v>
      </c>
      <c r="T194" s="30">
        <v>0</v>
      </c>
      <c r="U194" s="30">
        <v>0</v>
      </c>
      <c r="V194" s="30">
        <v>0</v>
      </c>
      <c r="W194" s="30">
        <v>0</v>
      </c>
      <c r="X194" s="30">
        <v>0</v>
      </c>
      <c r="Y194" s="30">
        <v>0</v>
      </c>
      <c r="Z194" s="30">
        <v>20567.20748534911</v>
      </c>
      <c r="AA194" s="30">
        <v>0</v>
      </c>
      <c r="AB194" s="30">
        <v>98246.941051132584</v>
      </c>
      <c r="AC194" s="30">
        <v>0</v>
      </c>
      <c r="AD194" s="30">
        <v>0</v>
      </c>
      <c r="AE194" s="30">
        <v>0</v>
      </c>
      <c r="AF194" s="30">
        <v>133861.1470232892</v>
      </c>
      <c r="AG194" s="30">
        <v>0</v>
      </c>
      <c r="AH194" s="30">
        <v>0</v>
      </c>
      <c r="AI194" s="30">
        <v>0</v>
      </c>
      <c r="AJ194" s="30">
        <v>4608</v>
      </c>
      <c r="AK194" s="30">
        <v>0</v>
      </c>
      <c r="AL194" s="30">
        <v>0</v>
      </c>
      <c r="AM194" s="30">
        <v>0</v>
      </c>
      <c r="AN194" s="30">
        <v>0</v>
      </c>
      <c r="AO194" s="30">
        <v>0</v>
      </c>
      <c r="AP194" s="30">
        <v>0</v>
      </c>
      <c r="AQ194" s="30">
        <v>0</v>
      </c>
      <c r="AR194" s="30">
        <v>0</v>
      </c>
      <c r="AS194" s="30">
        <v>780498.14297479577</v>
      </c>
      <c r="AT194" s="30">
        <v>305492.69169159909</v>
      </c>
      <c r="AU194" s="30">
        <v>138469.1470232892</v>
      </c>
      <c r="AV194" s="30">
        <v>155039.39689698088</v>
      </c>
      <c r="AW194" s="38">
        <v>1224459.9816896841</v>
      </c>
      <c r="AX194" s="30">
        <v>1219851.9816896841</v>
      </c>
      <c r="AY194" s="30">
        <v>4610</v>
      </c>
      <c r="AZ194" s="30">
        <v>1014200</v>
      </c>
      <c r="BA194" s="30">
        <v>0</v>
      </c>
      <c r="BB194" s="30">
        <v>0</v>
      </c>
      <c r="BC194" s="30">
        <v>1224459.9816896841</v>
      </c>
      <c r="BD194" s="30">
        <v>1224459.9816896839</v>
      </c>
      <c r="BE194" s="30">
        <v>0</v>
      </c>
      <c r="BF194" s="30">
        <v>1018808</v>
      </c>
      <c r="BG194" s="30">
        <v>880338.85297671077</v>
      </c>
      <c r="BH194" s="30">
        <v>1085990.8346663949</v>
      </c>
      <c r="BI194" s="30">
        <v>4936.32197575634</v>
      </c>
      <c r="BJ194" s="30">
        <v>4836.1001301187143</v>
      </c>
      <c r="BK194" s="197">
        <v>0.020723691185270319</v>
      </c>
      <c r="BL194" s="30">
        <v>0</v>
      </c>
      <c r="BM194" s="30">
        <v>0</v>
      </c>
      <c r="BN194" s="38">
        <v>1224459.9816896841</v>
      </c>
      <c r="BO194" s="30">
        <v>5544.78173495311</v>
      </c>
      <c r="BP194" s="30" t="s">
        <v>545</v>
      </c>
      <c r="BQ194" s="30">
        <v>5565.7271894985643</v>
      </c>
      <c r="BR194" s="197">
        <v>0.021482854378619187</v>
      </c>
      <c r="BS194" s="30">
        <v>0</v>
      </c>
      <c r="BT194" s="30">
        <v>1224459.9816896841</v>
      </c>
      <c r="BU194" s="30">
        <v>0</v>
      </c>
      <c r="BV194" s="38">
        <v>1224459.9816896841</v>
      </c>
      <c r="BW194" s="218">
        <v>4608</v>
      </c>
      <c r="BX194" s="219">
        <v>1219851.9816896841</v>
      </c>
      <c r="BZ194" s="23">
        <v>8732032</v>
      </c>
      <c r="CB194" s="495">
        <f>BX194*$CB$4</f>
        <v>30496.299542242105</v>
      </c>
    </row>
    <row r="195" spans="1:80">
      <c r="A195" s="23">
        <v>110839</v>
      </c>
      <c r="B195" s="23">
        <v>8735412</v>
      </c>
      <c r="C195" s="23" t="s">
        <v>407</v>
      </c>
      <c r="D195" s="239">
        <v>1296</v>
      </c>
      <c r="E195" s="239">
        <v>0</v>
      </c>
      <c r="F195" s="239">
        <v>1296</v>
      </c>
      <c r="G195" s="30">
        <v>0</v>
      </c>
      <c r="H195" s="30">
        <v>3876445.5458861641</v>
      </c>
      <c r="I195" s="30">
        <v>2937555.9643152445</v>
      </c>
      <c r="J195" s="30">
        <v>0</v>
      </c>
      <c r="K195" s="30">
        <v>187405.60583260469</v>
      </c>
      <c r="L195" s="30">
        <v>0</v>
      </c>
      <c r="M195" s="30">
        <v>478075.5250831758</v>
      </c>
      <c r="N195" s="30">
        <v>0</v>
      </c>
      <c r="O195" s="30">
        <v>0</v>
      </c>
      <c r="P195" s="30">
        <v>0</v>
      </c>
      <c r="Q195" s="30">
        <v>0</v>
      </c>
      <c r="R195" s="30">
        <v>0</v>
      </c>
      <c r="S195" s="30">
        <v>0</v>
      </c>
      <c r="T195" s="30">
        <v>29486.801995520746</v>
      </c>
      <c r="U195" s="30">
        <v>98020.422502209869</v>
      </c>
      <c r="V195" s="30">
        <v>41930.958514834223</v>
      </c>
      <c r="W195" s="30">
        <v>98807.006139573292</v>
      </c>
      <c r="X195" s="30">
        <v>746.24601493451951</v>
      </c>
      <c r="Y195" s="30">
        <v>0</v>
      </c>
      <c r="Z195" s="30">
        <v>0</v>
      </c>
      <c r="AA195" s="30">
        <v>126389.14429557642</v>
      </c>
      <c r="AB195" s="30">
        <v>0</v>
      </c>
      <c r="AC195" s="30">
        <v>673114.64280192158</v>
      </c>
      <c r="AD195" s="30">
        <v>0</v>
      </c>
      <c r="AE195" s="30">
        <v>14355.177119344416</v>
      </c>
      <c r="AF195" s="30">
        <v>133861.1470232892</v>
      </c>
      <c r="AG195" s="30">
        <v>0</v>
      </c>
      <c r="AH195" s="30">
        <v>0</v>
      </c>
      <c r="AI195" s="30">
        <v>0</v>
      </c>
      <c r="AJ195" s="30">
        <v>32256</v>
      </c>
      <c r="AK195" s="30">
        <v>0</v>
      </c>
      <c r="AL195" s="30">
        <v>0</v>
      </c>
      <c r="AM195" s="30">
        <v>0</v>
      </c>
      <c r="AN195" s="30">
        <v>0</v>
      </c>
      <c r="AO195" s="30">
        <v>0</v>
      </c>
      <c r="AP195" s="30">
        <v>0</v>
      </c>
      <c r="AQ195" s="30">
        <v>0</v>
      </c>
      <c r="AR195" s="30">
        <v>0</v>
      </c>
      <c r="AS195" s="30">
        <v>6814001.5102014085</v>
      </c>
      <c r="AT195" s="30">
        <v>1748331.5302996957</v>
      </c>
      <c r="AU195" s="30">
        <v>166117.1470232892</v>
      </c>
      <c r="AV195" s="30">
        <v>980033.36933983187</v>
      </c>
      <c r="AW195" s="38">
        <v>8728450.1875243932</v>
      </c>
      <c r="AX195" s="30">
        <v>8696194.1875243932</v>
      </c>
      <c r="AY195" s="30">
        <v>5995</v>
      </c>
      <c r="AZ195" s="30">
        <v>7769520</v>
      </c>
      <c r="BA195" s="30">
        <v>0</v>
      </c>
      <c r="BB195" s="30">
        <v>0</v>
      </c>
      <c r="BC195" s="30">
        <v>8728450.1875243932</v>
      </c>
      <c r="BD195" s="30">
        <v>0</v>
      </c>
      <c r="BE195" s="30">
        <v>8728450.1875243913</v>
      </c>
      <c r="BF195" s="30">
        <v>7801776</v>
      </c>
      <c r="BG195" s="30">
        <v>7635658.8529767105</v>
      </c>
      <c r="BH195" s="30">
        <v>8562333.0405011047</v>
      </c>
      <c r="BI195" s="30">
        <v>6606.738457176778</v>
      </c>
      <c r="BJ195" s="30">
        <v>6517.6342799139975</v>
      </c>
      <c r="BK195" s="197">
        <v>0.013671245337803187</v>
      </c>
      <c r="BL195" s="30">
        <v>0</v>
      </c>
      <c r="BM195" s="30">
        <v>0</v>
      </c>
      <c r="BN195" s="38">
        <v>8728450.1875243932</v>
      </c>
      <c r="BO195" s="30">
        <v>6710.0263792626492</v>
      </c>
      <c r="BP195" s="30" t="s">
        <v>545</v>
      </c>
      <c r="BQ195" s="30">
        <v>6734.9152681515379</v>
      </c>
      <c r="BR195" s="197">
        <v>0.012220443657955604</v>
      </c>
      <c r="BS195" s="30">
        <v>0</v>
      </c>
      <c r="BT195" s="30">
        <v>8728450.1875243932</v>
      </c>
      <c r="BU195" s="30">
        <v>0</v>
      </c>
      <c r="BV195" s="38">
        <v>8728450.1875243932</v>
      </c>
      <c r="BW195" s="218">
        <v>32256</v>
      </c>
      <c r="BX195" s="219">
        <v>8696194.1875243932</v>
      </c>
      <c r="BZ195" s="23">
        <v>8735412</v>
      </c>
      <c r="CB195" s="495">
        <f>BX195*$CB$4</f>
        <v>217404.85468810983</v>
      </c>
    </row>
    <row r="196" spans="1:80">
      <c r="A196" s="23">
        <v>141213</v>
      </c>
      <c r="B196" s="23">
        <v>8733358</v>
      </c>
      <c r="C196" s="23" t="s">
        <v>408</v>
      </c>
      <c r="D196" s="239">
        <v>263</v>
      </c>
      <c r="E196" s="239">
        <v>263</v>
      </c>
      <c r="F196" s="239">
        <v>0</v>
      </c>
      <c r="G196" s="30">
        <v>933050.05273805128</v>
      </c>
      <c r="H196" s="30">
        <v>0</v>
      </c>
      <c r="I196" s="30">
        <v>0</v>
      </c>
      <c r="J196" s="30">
        <v>37090.692821036348</v>
      </c>
      <c r="K196" s="30">
        <v>0</v>
      </c>
      <c r="L196" s="30">
        <v>63703.563717333192</v>
      </c>
      <c r="M196" s="30">
        <v>0</v>
      </c>
      <c r="N196" s="30">
        <v>17320.281514181024</v>
      </c>
      <c r="O196" s="30">
        <v>2838.5739216257384</v>
      </c>
      <c r="P196" s="30">
        <v>1329.6477015709004</v>
      </c>
      <c r="Q196" s="30">
        <v>0</v>
      </c>
      <c r="R196" s="30">
        <v>0</v>
      </c>
      <c r="S196" s="30">
        <v>0</v>
      </c>
      <c r="T196" s="30">
        <v>0</v>
      </c>
      <c r="U196" s="30">
        <v>0</v>
      </c>
      <c r="V196" s="30">
        <v>0</v>
      </c>
      <c r="W196" s="30">
        <v>0</v>
      </c>
      <c r="X196" s="30">
        <v>0</v>
      </c>
      <c r="Y196" s="30">
        <v>0</v>
      </c>
      <c r="Z196" s="30">
        <v>23182.181008486365</v>
      </c>
      <c r="AA196" s="30">
        <v>0</v>
      </c>
      <c r="AB196" s="30">
        <v>88729.4427077421</v>
      </c>
      <c r="AC196" s="30">
        <v>0</v>
      </c>
      <c r="AD196" s="30">
        <v>21245.676334696298</v>
      </c>
      <c r="AE196" s="30">
        <v>0</v>
      </c>
      <c r="AF196" s="30">
        <v>133861.1470232892</v>
      </c>
      <c r="AG196" s="30">
        <v>0</v>
      </c>
      <c r="AH196" s="30">
        <v>0</v>
      </c>
      <c r="AI196" s="30">
        <v>0</v>
      </c>
      <c r="AJ196" s="30">
        <v>6655.9999999999982</v>
      </c>
      <c r="AK196" s="30">
        <v>0</v>
      </c>
      <c r="AL196" s="30">
        <v>0</v>
      </c>
      <c r="AM196" s="30">
        <v>0</v>
      </c>
      <c r="AN196" s="30">
        <v>0</v>
      </c>
      <c r="AO196" s="30">
        <v>0</v>
      </c>
      <c r="AP196" s="30">
        <v>0</v>
      </c>
      <c r="AQ196" s="30">
        <v>0</v>
      </c>
      <c r="AR196" s="30">
        <v>0</v>
      </c>
      <c r="AS196" s="30">
        <v>933050.05273805128</v>
      </c>
      <c r="AT196" s="30">
        <v>255440.05972667196</v>
      </c>
      <c r="AU196" s="30">
        <v>140517.1470232892</v>
      </c>
      <c r="AV196" s="30">
        <v>122107.05538963721</v>
      </c>
      <c r="AW196" s="38">
        <v>1329007.2594880124</v>
      </c>
      <c r="AX196" s="30">
        <v>1322351.2594880124</v>
      </c>
      <c r="AY196" s="30">
        <v>4610</v>
      </c>
      <c r="AZ196" s="30">
        <v>1212430</v>
      </c>
      <c r="BA196" s="30">
        <v>0</v>
      </c>
      <c r="BB196" s="30">
        <v>0</v>
      </c>
      <c r="BC196" s="30">
        <v>1329007.2594880124</v>
      </c>
      <c r="BD196" s="30">
        <v>1329007.2594880126</v>
      </c>
      <c r="BE196" s="30">
        <v>0</v>
      </c>
      <c r="BF196" s="30">
        <v>1219086</v>
      </c>
      <c r="BG196" s="30">
        <v>1078568.8529767108</v>
      </c>
      <c r="BH196" s="30">
        <v>1188490.1124647232</v>
      </c>
      <c r="BI196" s="30">
        <v>4518.97381165294</v>
      </c>
      <c r="BJ196" s="30">
        <v>4396.3197268335034</v>
      </c>
      <c r="BK196" s="197">
        <v>0.027899264030047978</v>
      </c>
      <c r="BL196" s="30">
        <v>0</v>
      </c>
      <c r="BM196" s="30">
        <v>0</v>
      </c>
      <c r="BN196" s="38">
        <v>1329007.2594880124</v>
      </c>
      <c r="BO196" s="30">
        <v>5027.9515569886407</v>
      </c>
      <c r="BP196" s="30" t="s">
        <v>545</v>
      </c>
      <c r="BQ196" s="30">
        <v>5053.2595417795146</v>
      </c>
      <c r="BR196" s="197">
        <v>0.024161803172508378</v>
      </c>
      <c r="BS196" s="30">
        <v>-2509.9999999999995</v>
      </c>
      <c r="BT196" s="30">
        <v>1326497.2594880124</v>
      </c>
      <c r="BU196" s="30">
        <v>-2630</v>
      </c>
      <c r="BV196" s="38">
        <v>1323867.2594880124</v>
      </c>
      <c r="BW196" s="218">
        <v>6348.8</v>
      </c>
      <c r="BX196" s="219">
        <v>1317518.4594880124</v>
      </c>
      <c r="BZ196" s="23">
        <v>8733358</v>
      </c>
      <c r="CB196" s="495">
        <f>BX196*$CB$4</f>
        <v>32937.961487200308</v>
      </c>
    </row>
    <row r="197" spans="1:80">
      <c r="A197" s="23">
        <v>137248</v>
      </c>
      <c r="B197" s="23">
        <v>8732041</v>
      </c>
      <c r="C197" s="23" t="s">
        <v>409</v>
      </c>
      <c r="D197" s="239">
        <v>198</v>
      </c>
      <c r="E197" s="239">
        <v>198</v>
      </c>
      <c r="F197" s="239">
        <v>0</v>
      </c>
      <c r="G197" s="30">
        <v>702448.3286773162</v>
      </c>
      <c r="H197" s="30">
        <v>0</v>
      </c>
      <c r="I197" s="30">
        <v>0</v>
      </c>
      <c r="J197" s="30">
        <v>11224.814932682048</v>
      </c>
      <c r="K197" s="30">
        <v>0</v>
      </c>
      <c r="L197" s="30">
        <v>18784.384173059752</v>
      </c>
      <c r="M197" s="30">
        <v>0</v>
      </c>
      <c r="N197" s="30">
        <v>0</v>
      </c>
      <c r="O197" s="30">
        <v>0</v>
      </c>
      <c r="P197" s="30">
        <v>0</v>
      </c>
      <c r="Q197" s="30">
        <v>0</v>
      </c>
      <c r="R197" s="30">
        <v>0</v>
      </c>
      <c r="S197" s="30">
        <v>0</v>
      </c>
      <c r="T197" s="30">
        <v>0</v>
      </c>
      <c r="U197" s="30">
        <v>0</v>
      </c>
      <c r="V197" s="30">
        <v>0</v>
      </c>
      <c r="W197" s="30">
        <v>0</v>
      </c>
      <c r="X197" s="30">
        <v>0</v>
      </c>
      <c r="Y197" s="30">
        <v>0</v>
      </c>
      <c r="Z197" s="30">
        <v>13004.005808383772</v>
      </c>
      <c r="AA197" s="30">
        <v>0</v>
      </c>
      <c r="AB197" s="30">
        <v>62737.767947317414</v>
      </c>
      <c r="AC197" s="30">
        <v>0</v>
      </c>
      <c r="AD197" s="30">
        <v>0</v>
      </c>
      <c r="AE197" s="30">
        <v>0</v>
      </c>
      <c r="AF197" s="30">
        <v>133861.1470232892</v>
      </c>
      <c r="AG197" s="30">
        <v>0</v>
      </c>
      <c r="AH197" s="30">
        <v>0</v>
      </c>
      <c r="AI197" s="30">
        <v>0</v>
      </c>
      <c r="AJ197" s="30">
        <v>4940.8</v>
      </c>
      <c r="AK197" s="30">
        <v>0</v>
      </c>
      <c r="AL197" s="30">
        <v>0</v>
      </c>
      <c r="AM197" s="30">
        <v>0</v>
      </c>
      <c r="AN197" s="30">
        <v>0</v>
      </c>
      <c r="AO197" s="30">
        <v>0</v>
      </c>
      <c r="AP197" s="30">
        <v>0</v>
      </c>
      <c r="AQ197" s="30">
        <v>0</v>
      </c>
      <c r="AR197" s="30">
        <v>0</v>
      </c>
      <c r="AS197" s="30">
        <v>702448.3286773162</v>
      </c>
      <c r="AT197" s="30">
        <v>105750.97286144298</v>
      </c>
      <c r="AU197" s="30">
        <v>138801.94702328919</v>
      </c>
      <c r="AV197" s="30">
        <v>73379.815207505977</v>
      </c>
      <c r="AW197" s="38">
        <v>947001.24856204831</v>
      </c>
      <c r="AX197" s="30">
        <v>942060.44856204826</v>
      </c>
      <c r="AY197" s="30">
        <v>4610</v>
      </c>
      <c r="AZ197" s="30">
        <v>912780</v>
      </c>
      <c r="BA197" s="30">
        <v>0</v>
      </c>
      <c r="BB197" s="30">
        <v>0</v>
      </c>
      <c r="BC197" s="30">
        <v>947001.24856204831</v>
      </c>
      <c r="BD197" s="30">
        <v>947001.24856204842</v>
      </c>
      <c r="BE197" s="30">
        <v>0</v>
      </c>
      <c r="BF197" s="30">
        <v>917720.8</v>
      </c>
      <c r="BG197" s="30">
        <v>778918.85297671077</v>
      </c>
      <c r="BH197" s="30">
        <v>808199.301538759</v>
      </c>
      <c r="BI197" s="30">
        <v>4081.8146542361569</v>
      </c>
      <c r="BJ197" s="30">
        <v>3972.494285741941</v>
      </c>
      <c r="BK197" s="197">
        <v>0.027519326808496142</v>
      </c>
      <c r="BL197" s="30">
        <v>0</v>
      </c>
      <c r="BM197" s="30">
        <v>0</v>
      </c>
      <c r="BN197" s="38">
        <v>947001.24856204831</v>
      </c>
      <c r="BO197" s="30">
        <v>4757.8810533436781</v>
      </c>
      <c r="BP197" s="30" t="s">
        <v>545</v>
      </c>
      <c r="BQ197" s="30">
        <v>4782.8345886972138</v>
      </c>
      <c r="BR197" s="197">
        <v>0.019017023247904996</v>
      </c>
      <c r="BS197" s="30">
        <v>0</v>
      </c>
      <c r="BT197" s="30">
        <v>947001.24856204831</v>
      </c>
      <c r="BU197" s="30">
        <v>0</v>
      </c>
      <c r="BV197" s="38">
        <v>947001.24856204831</v>
      </c>
      <c r="BW197" s="218">
        <v>4940.8</v>
      </c>
      <c r="BX197" s="219">
        <v>942060.44856204826</v>
      </c>
      <c r="BZ197" s="23">
        <v>8732041</v>
      </c>
      <c r="CB197" s="495">
        <f>BX197*$CB$4</f>
        <v>23551.511214051206</v>
      </c>
    </row>
    <row r="198" spans="1:80">
      <c r="A198" s="23">
        <v>110840</v>
      </c>
      <c r="B198" s="23">
        <v>8733029</v>
      </c>
      <c r="C198" s="23" t="s">
        <v>410</v>
      </c>
      <c r="D198" s="239">
        <v>165</v>
      </c>
      <c r="E198" s="239">
        <v>165</v>
      </c>
      <c r="F198" s="239">
        <v>0</v>
      </c>
      <c r="G198" s="30">
        <v>585373.60723109683</v>
      </c>
      <c r="H198" s="30">
        <v>0</v>
      </c>
      <c r="I198" s="30">
        <v>0</v>
      </c>
      <c r="J198" s="30">
        <v>13664.9920919608</v>
      </c>
      <c r="K198" s="30">
        <v>0</v>
      </c>
      <c r="L198" s="30">
        <v>22867.945949811947</v>
      </c>
      <c r="M198" s="30">
        <v>0</v>
      </c>
      <c r="N198" s="30">
        <v>0</v>
      </c>
      <c r="O198" s="30">
        <v>0</v>
      </c>
      <c r="P198" s="30">
        <v>0</v>
      </c>
      <c r="Q198" s="30">
        <v>0</v>
      </c>
      <c r="R198" s="30">
        <v>0</v>
      </c>
      <c r="S198" s="30">
        <v>0</v>
      </c>
      <c r="T198" s="30">
        <v>0</v>
      </c>
      <c r="U198" s="30">
        <v>0</v>
      </c>
      <c r="V198" s="30">
        <v>0</v>
      </c>
      <c r="W198" s="30">
        <v>0</v>
      </c>
      <c r="X198" s="30">
        <v>0</v>
      </c>
      <c r="Y198" s="30">
        <v>0</v>
      </c>
      <c r="Z198" s="30">
        <v>1337.375068012853</v>
      </c>
      <c r="AA198" s="30">
        <v>0</v>
      </c>
      <c r="AB198" s="30">
        <v>70715.731757424161</v>
      </c>
      <c r="AC198" s="30">
        <v>0</v>
      </c>
      <c r="AD198" s="30">
        <v>0</v>
      </c>
      <c r="AE198" s="30">
        <v>0</v>
      </c>
      <c r="AF198" s="30">
        <v>133861.1470232892</v>
      </c>
      <c r="AG198" s="30">
        <v>0</v>
      </c>
      <c r="AH198" s="30">
        <v>0</v>
      </c>
      <c r="AI198" s="30">
        <v>0</v>
      </c>
      <c r="AJ198" s="30">
        <v>22430.05</v>
      </c>
      <c r="AK198" s="30">
        <v>0</v>
      </c>
      <c r="AL198" s="30">
        <v>0</v>
      </c>
      <c r="AM198" s="30">
        <v>0</v>
      </c>
      <c r="AN198" s="30">
        <v>0</v>
      </c>
      <c r="AO198" s="30">
        <v>0</v>
      </c>
      <c r="AP198" s="30">
        <v>0</v>
      </c>
      <c r="AQ198" s="30">
        <v>0</v>
      </c>
      <c r="AR198" s="30">
        <v>0</v>
      </c>
      <c r="AS198" s="30">
        <v>585373.60723109683</v>
      </c>
      <c r="AT198" s="30">
        <v>108586.04486720976</v>
      </c>
      <c r="AU198" s="30">
        <v>156291.19702328919</v>
      </c>
      <c r="AV198" s="30">
        <v>70597.789528883965</v>
      </c>
      <c r="AW198" s="38">
        <v>850250.84912159573</v>
      </c>
      <c r="AX198" s="30">
        <v>827820.79912159569</v>
      </c>
      <c r="AY198" s="30">
        <v>4610</v>
      </c>
      <c r="AZ198" s="30">
        <v>760650</v>
      </c>
      <c r="BA198" s="30">
        <v>0</v>
      </c>
      <c r="BB198" s="30">
        <v>0</v>
      </c>
      <c r="BC198" s="30">
        <v>850250.84912159573</v>
      </c>
      <c r="BD198" s="30">
        <v>850250.84912159585</v>
      </c>
      <c r="BE198" s="30">
        <v>0</v>
      </c>
      <c r="BF198" s="30">
        <v>783080.05</v>
      </c>
      <c r="BG198" s="30">
        <v>626788.85297671077</v>
      </c>
      <c r="BH198" s="30">
        <v>693959.65209830645</v>
      </c>
      <c r="BI198" s="30">
        <v>4205.81607332307</v>
      </c>
      <c r="BJ198" s="30">
        <v>4135.7181234293721</v>
      </c>
      <c r="BK198" s="197">
        <v>0.016949402208188177</v>
      </c>
      <c r="BL198" s="30">
        <v>0</v>
      </c>
      <c r="BM198" s="30">
        <v>0</v>
      </c>
      <c r="BN198" s="38">
        <v>850250.84912159573</v>
      </c>
      <c r="BO198" s="30">
        <v>5017.0957522520948</v>
      </c>
      <c r="BP198" s="30" t="s">
        <v>545</v>
      </c>
      <c r="BQ198" s="30">
        <v>5153.0354492217921</v>
      </c>
      <c r="BR198" s="197">
        <v>0.030987369535611542</v>
      </c>
      <c r="BS198" s="30">
        <v>-1483.2</v>
      </c>
      <c r="BT198" s="30">
        <v>848767.64912159578</v>
      </c>
      <c r="BU198" s="30">
        <v>-1650</v>
      </c>
      <c r="BV198" s="38">
        <v>847117.64912159578</v>
      </c>
      <c r="BW198" s="218">
        <v>19960</v>
      </c>
      <c r="BX198" s="219">
        <v>827157.64912159578</v>
      </c>
      <c r="BZ198" s="23">
        <v>8733029</v>
      </c>
      <c r="CB198" s="495">
        <f>BX198*$CB$4</f>
        <v>20678.941228039897</v>
      </c>
    </row>
    <row r="199" spans="1:80">
      <c r="A199" s="23">
        <v>145424</v>
      </c>
      <c r="B199" s="23">
        <v>8732071</v>
      </c>
      <c r="C199" s="23" t="s">
        <v>411</v>
      </c>
      <c r="D199" s="239">
        <v>159</v>
      </c>
      <c r="E199" s="239">
        <v>159</v>
      </c>
      <c r="F199" s="239">
        <v>0</v>
      </c>
      <c r="G199" s="30">
        <v>564087.29424087517</v>
      </c>
      <c r="H199" s="30">
        <v>0</v>
      </c>
      <c r="I199" s="30">
        <v>0</v>
      </c>
      <c r="J199" s="30">
        <v>16105.169251239498</v>
      </c>
      <c r="K199" s="30">
        <v>0</v>
      </c>
      <c r="L199" s="30">
        <v>26951.507726564058</v>
      </c>
      <c r="M199" s="30">
        <v>0</v>
      </c>
      <c r="N199" s="30">
        <v>468.11571659948805</v>
      </c>
      <c r="O199" s="30">
        <v>283.85739216257411</v>
      </c>
      <c r="P199" s="30">
        <v>443.21590052363274</v>
      </c>
      <c r="Q199" s="30">
        <v>966.11105522779769</v>
      </c>
      <c r="R199" s="30">
        <v>0</v>
      </c>
      <c r="S199" s="30">
        <v>0</v>
      </c>
      <c r="T199" s="30">
        <v>0</v>
      </c>
      <c r="U199" s="30">
        <v>0</v>
      </c>
      <c r="V199" s="30">
        <v>0</v>
      </c>
      <c r="W199" s="30">
        <v>0</v>
      </c>
      <c r="X199" s="30">
        <v>0</v>
      </c>
      <c r="Y199" s="30">
        <v>0</v>
      </c>
      <c r="Z199" s="30">
        <v>2748.0554539248028</v>
      </c>
      <c r="AA199" s="30">
        <v>0</v>
      </c>
      <c r="AB199" s="30">
        <v>48685.311416315824</v>
      </c>
      <c r="AC199" s="30">
        <v>0</v>
      </c>
      <c r="AD199" s="30">
        <v>0</v>
      </c>
      <c r="AE199" s="30">
        <v>0</v>
      </c>
      <c r="AF199" s="30">
        <v>133861.1470232892</v>
      </c>
      <c r="AG199" s="30">
        <v>0</v>
      </c>
      <c r="AH199" s="30">
        <v>0</v>
      </c>
      <c r="AI199" s="30">
        <v>0</v>
      </c>
      <c r="AJ199" s="30">
        <v>4940.8</v>
      </c>
      <c r="AK199" s="30">
        <v>0</v>
      </c>
      <c r="AL199" s="30">
        <v>0</v>
      </c>
      <c r="AM199" s="30">
        <v>0</v>
      </c>
      <c r="AN199" s="30">
        <v>0</v>
      </c>
      <c r="AO199" s="30">
        <v>0</v>
      </c>
      <c r="AP199" s="30">
        <v>0</v>
      </c>
      <c r="AQ199" s="30">
        <v>0</v>
      </c>
      <c r="AR199" s="30">
        <v>0</v>
      </c>
      <c r="AS199" s="30">
        <v>564087.29424087517</v>
      </c>
      <c r="AT199" s="30">
        <v>96651.34391255767</v>
      </c>
      <c r="AU199" s="30">
        <v>138801.94702328919</v>
      </c>
      <c r="AV199" s="30">
        <v>61680.27053796011</v>
      </c>
      <c r="AW199" s="38">
        <v>799540.585176722</v>
      </c>
      <c r="AX199" s="30">
        <v>794599.785176722</v>
      </c>
      <c r="AY199" s="30">
        <v>4610</v>
      </c>
      <c r="AZ199" s="30">
        <v>732990</v>
      </c>
      <c r="BA199" s="30">
        <v>0</v>
      </c>
      <c r="BB199" s="30">
        <v>0</v>
      </c>
      <c r="BC199" s="30">
        <v>799540.585176722</v>
      </c>
      <c r="BD199" s="30">
        <v>799540.585176722</v>
      </c>
      <c r="BE199" s="30">
        <v>0</v>
      </c>
      <c r="BF199" s="30">
        <v>737930.8</v>
      </c>
      <c r="BG199" s="30">
        <v>599128.85297671077</v>
      </c>
      <c r="BH199" s="30">
        <v>660738.63815343275</v>
      </c>
      <c r="BI199" s="30">
        <v>4155.5889192039795</v>
      </c>
      <c r="BJ199" s="30">
        <v>4092.9118101723266</v>
      </c>
      <c r="BK199" s="197">
        <v>0.015313574281243542</v>
      </c>
      <c r="BL199" s="30">
        <v>0</v>
      </c>
      <c r="BM199" s="30">
        <v>0</v>
      </c>
      <c r="BN199" s="38">
        <v>799540.585176722</v>
      </c>
      <c r="BO199" s="30">
        <v>4997.4829256397607</v>
      </c>
      <c r="BP199" s="30" t="s">
        <v>545</v>
      </c>
      <c r="BQ199" s="30">
        <v>5028.5571394762392</v>
      </c>
      <c r="BR199" s="197">
        <v>0.0098874393771195557</v>
      </c>
      <c r="BS199" s="30">
        <v>0</v>
      </c>
      <c r="BT199" s="30">
        <v>799540.585176722</v>
      </c>
      <c r="BU199" s="30">
        <v>0</v>
      </c>
      <c r="BV199" s="38">
        <v>799540.585176722</v>
      </c>
      <c r="BW199" s="218">
        <v>4940.8</v>
      </c>
      <c r="BX199" s="219">
        <v>794599.785176722</v>
      </c>
      <c r="BZ199" s="23">
        <v>8732071</v>
      </c>
      <c r="CB199" s="495">
        <f>BX199*$CB$4</f>
        <v>19864.994629418052</v>
      </c>
    </row>
    <row r="200" spans="1:80">
      <c r="A200" s="23">
        <v>110793</v>
      </c>
      <c r="B200" s="23">
        <v>8732084</v>
      </c>
      <c r="C200" s="23" t="s">
        <v>412</v>
      </c>
      <c r="D200" s="239">
        <v>171</v>
      </c>
      <c r="E200" s="239">
        <v>171</v>
      </c>
      <c r="F200" s="239">
        <v>0</v>
      </c>
      <c r="G200" s="30">
        <v>606659.92022131849</v>
      </c>
      <c r="H200" s="30">
        <v>0</v>
      </c>
      <c r="I200" s="30">
        <v>0</v>
      </c>
      <c r="J200" s="30">
        <v>20985.523569796936</v>
      </c>
      <c r="K200" s="30">
        <v>0</v>
      </c>
      <c r="L200" s="30">
        <v>35118.631280068337</v>
      </c>
      <c r="M200" s="30">
        <v>0</v>
      </c>
      <c r="N200" s="30">
        <v>0</v>
      </c>
      <c r="O200" s="30">
        <v>0</v>
      </c>
      <c r="P200" s="30">
        <v>0</v>
      </c>
      <c r="Q200" s="30">
        <v>0</v>
      </c>
      <c r="R200" s="30">
        <v>0</v>
      </c>
      <c r="S200" s="30">
        <v>0</v>
      </c>
      <c r="T200" s="30">
        <v>0</v>
      </c>
      <c r="U200" s="30">
        <v>0</v>
      </c>
      <c r="V200" s="30">
        <v>0</v>
      </c>
      <c r="W200" s="30">
        <v>0</v>
      </c>
      <c r="X200" s="30">
        <v>0</v>
      </c>
      <c r="Y200" s="30">
        <v>0</v>
      </c>
      <c r="Z200" s="30">
        <v>1322.1776240581573</v>
      </c>
      <c r="AA200" s="30">
        <v>0</v>
      </c>
      <c r="AB200" s="30">
        <v>67040.960403393256</v>
      </c>
      <c r="AC200" s="30">
        <v>0</v>
      </c>
      <c r="AD200" s="30">
        <v>0</v>
      </c>
      <c r="AE200" s="30">
        <v>0</v>
      </c>
      <c r="AF200" s="30">
        <v>133861.1470232892</v>
      </c>
      <c r="AG200" s="30">
        <v>0</v>
      </c>
      <c r="AH200" s="30">
        <v>0</v>
      </c>
      <c r="AI200" s="30">
        <v>0</v>
      </c>
      <c r="AJ200" s="30">
        <v>25049.8</v>
      </c>
      <c r="AK200" s="30">
        <v>0</v>
      </c>
      <c r="AL200" s="30">
        <v>0</v>
      </c>
      <c r="AM200" s="30">
        <v>0</v>
      </c>
      <c r="AN200" s="30">
        <v>0</v>
      </c>
      <c r="AO200" s="30">
        <v>0</v>
      </c>
      <c r="AP200" s="30">
        <v>0</v>
      </c>
      <c r="AQ200" s="30">
        <v>0</v>
      </c>
      <c r="AR200" s="30">
        <v>0</v>
      </c>
      <c r="AS200" s="30">
        <v>606659.92022131849</v>
      </c>
      <c r="AT200" s="30">
        <v>124467.29287731668</v>
      </c>
      <c r="AU200" s="30">
        <v>158910.94702328919</v>
      </c>
      <c r="AV200" s="30">
        <v>72178.4428797926</v>
      </c>
      <c r="AW200" s="38">
        <v>890038.16012192436</v>
      </c>
      <c r="AX200" s="30">
        <v>864988.36012192431</v>
      </c>
      <c r="AY200" s="30">
        <v>4610</v>
      </c>
      <c r="AZ200" s="30">
        <v>788310</v>
      </c>
      <c r="BA200" s="30">
        <v>0</v>
      </c>
      <c r="BB200" s="30">
        <v>0</v>
      </c>
      <c r="BC200" s="30">
        <v>890038.16012192436</v>
      </c>
      <c r="BD200" s="30">
        <v>890038.16012192436</v>
      </c>
      <c r="BE200" s="30">
        <v>0</v>
      </c>
      <c r="BF200" s="30">
        <v>813359.8</v>
      </c>
      <c r="BG200" s="30">
        <v>654448.85297671077</v>
      </c>
      <c r="BH200" s="30">
        <v>731127.21309863508</v>
      </c>
      <c r="BI200" s="30">
        <v>4275.5977374189188</v>
      </c>
      <c r="BJ200" s="30">
        <v>4248.1221335770269</v>
      </c>
      <c r="BK200" s="197">
        <v>0.0064677057245424979</v>
      </c>
      <c r="BL200" s="30">
        <v>0</v>
      </c>
      <c r="BM200" s="30">
        <v>0</v>
      </c>
      <c r="BN200" s="38">
        <v>890038.16012192436</v>
      </c>
      <c r="BO200" s="30">
        <v>5058.4114627013114</v>
      </c>
      <c r="BP200" s="30" t="s">
        <v>545</v>
      </c>
      <c r="BQ200" s="30">
        <v>5204.9015211808446</v>
      </c>
      <c r="BR200" s="197">
        <v>0.019575085080187238</v>
      </c>
      <c r="BS200" s="30">
        <v>-1602.15</v>
      </c>
      <c r="BT200" s="30">
        <v>888436.01012192434</v>
      </c>
      <c r="BU200" s="30">
        <v>-1710</v>
      </c>
      <c r="BV200" s="38">
        <v>886726.01012192434</v>
      </c>
      <c r="BW200" s="218">
        <v>22205.5</v>
      </c>
      <c r="BX200" s="219">
        <v>864520.51012192434</v>
      </c>
      <c r="BZ200" s="23">
        <v>8732084</v>
      </c>
      <c r="CB200" s="495">
        <f>BX200*$CB$4</f>
        <v>21613.012753048111</v>
      </c>
    </row>
    <row r="201" spans="1:80">
      <c r="A201" s="23">
        <v>145719</v>
      </c>
      <c r="B201" s="23">
        <v>8732443</v>
      </c>
      <c r="C201" s="23" t="s">
        <v>413</v>
      </c>
      <c r="D201" s="239">
        <v>396</v>
      </c>
      <c r="E201" s="239">
        <v>396</v>
      </c>
      <c r="F201" s="239">
        <v>0</v>
      </c>
      <c r="G201" s="30">
        <v>1404896.6573546324</v>
      </c>
      <c r="H201" s="30">
        <v>0</v>
      </c>
      <c r="I201" s="30">
        <v>0</v>
      </c>
      <c r="J201" s="30">
        <v>20985.52356979698</v>
      </c>
      <c r="K201" s="30">
        <v>0</v>
      </c>
      <c r="L201" s="30">
        <v>36752.055990769244</v>
      </c>
      <c r="M201" s="30">
        <v>0</v>
      </c>
      <c r="N201" s="30">
        <v>1872.4628663979458</v>
      </c>
      <c r="O201" s="30">
        <v>2838.5739216257462</v>
      </c>
      <c r="P201" s="30">
        <v>1329.6477015708986</v>
      </c>
      <c r="Q201" s="30">
        <v>483.05552761389811</v>
      </c>
      <c r="R201" s="30">
        <v>0</v>
      </c>
      <c r="S201" s="30">
        <v>0</v>
      </c>
      <c r="T201" s="30">
        <v>0</v>
      </c>
      <c r="U201" s="30">
        <v>0</v>
      </c>
      <c r="V201" s="30">
        <v>0</v>
      </c>
      <c r="W201" s="30">
        <v>0</v>
      </c>
      <c r="X201" s="30">
        <v>0</v>
      </c>
      <c r="Y201" s="30">
        <v>0</v>
      </c>
      <c r="Z201" s="30">
        <v>30352.599369683008</v>
      </c>
      <c r="AA201" s="30">
        <v>0</v>
      </c>
      <c r="AB201" s="30">
        <v>133484.21913518055</v>
      </c>
      <c r="AC201" s="30">
        <v>0</v>
      </c>
      <c r="AD201" s="30">
        <v>0</v>
      </c>
      <c r="AE201" s="30">
        <v>0</v>
      </c>
      <c r="AF201" s="30">
        <v>133861.1470232892</v>
      </c>
      <c r="AG201" s="30">
        <v>0</v>
      </c>
      <c r="AH201" s="30">
        <v>0</v>
      </c>
      <c r="AI201" s="30">
        <v>0</v>
      </c>
      <c r="AJ201" s="30">
        <v>59136</v>
      </c>
      <c r="AK201" s="30">
        <v>0</v>
      </c>
      <c r="AL201" s="30">
        <v>0</v>
      </c>
      <c r="AM201" s="30">
        <v>0</v>
      </c>
      <c r="AN201" s="30">
        <v>0</v>
      </c>
      <c r="AO201" s="30">
        <v>0</v>
      </c>
      <c r="AP201" s="30">
        <v>0</v>
      </c>
      <c r="AQ201" s="30">
        <v>0</v>
      </c>
      <c r="AR201" s="30">
        <v>0</v>
      </c>
      <c r="AS201" s="30">
        <v>1404896.6573546324</v>
      </c>
      <c r="AT201" s="30">
        <v>228098.13808263827</v>
      </c>
      <c r="AU201" s="30">
        <v>192997.1470232892</v>
      </c>
      <c r="AV201" s="30">
        <v>155028.26102107219</v>
      </c>
      <c r="AW201" s="38">
        <v>1825991.94246056</v>
      </c>
      <c r="AX201" s="30">
        <v>1766855.94246056</v>
      </c>
      <c r="AY201" s="30">
        <v>4610</v>
      </c>
      <c r="AZ201" s="30">
        <v>1825560</v>
      </c>
      <c r="BA201" s="30">
        <v>58704.057539439993</v>
      </c>
      <c r="BB201" s="30">
        <v>0</v>
      </c>
      <c r="BC201" s="30">
        <v>1884696</v>
      </c>
      <c r="BD201" s="30">
        <v>1884696.0000000002</v>
      </c>
      <c r="BE201" s="30">
        <v>0</v>
      </c>
      <c r="BF201" s="30">
        <v>1884696</v>
      </c>
      <c r="BG201" s="30">
        <v>1691698.8529767108</v>
      </c>
      <c r="BH201" s="30">
        <v>1691698.8529767108</v>
      </c>
      <c r="BI201" s="30">
        <v>4271.9668004462392</v>
      </c>
      <c r="BJ201" s="30">
        <v>4218.0553564097281</v>
      </c>
      <c r="BK201" s="197">
        <v>0.012781113447121455</v>
      </c>
      <c r="BL201" s="30">
        <v>0</v>
      </c>
      <c r="BM201" s="30">
        <v>0</v>
      </c>
      <c r="BN201" s="38">
        <v>1884696</v>
      </c>
      <c r="BO201" s="30">
        <v>4610</v>
      </c>
      <c r="BP201" s="30" t="s">
        <v>545</v>
      </c>
      <c r="BQ201" s="30">
        <v>4759.333333333333</v>
      </c>
      <c r="BR201" s="197">
        <v>0.02142772393712189</v>
      </c>
      <c r="BS201" s="30">
        <v>-3447.1500000000005</v>
      </c>
      <c r="BT201" s="30">
        <v>1881248.85</v>
      </c>
      <c r="BU201" s="30">
        <v>-3960</v>
      </c>
      <c r="BV201" s="38">
        <v>1877288.85</v>
      </c>
      <c r="BW201" s="218">
        <v>51712</v>
      </c>
      <c r="BX201" s="219">
        <v>1825576.85</v>
      </c>
      <c r="BZ201" s="23">
        <v>8732443</v>
      </c>
      <c r="CB201" s="495">
        <f>BX201*$CB$4</f>
        <v>45639.421250000007</v>
      </c>
    </row>
    <row r="202" spans="1:80">
      <c r="A202" s="23">
        <v>110645</v>
      </c>
      <c r="B202" s="23">
        <v>8733052</v>
      </c>
      <c r="C202" s="23" t="s">
        <v>414</v>
      </c>
      <c r="D202" s="239">
        <v>247</v>
      </c>
      <c r="E202" s="239">
        <v>247</v>
      </c>
      <c r="F202" s="239">
        <v>0</v>
      </c>
      <c r="G202" s="30">
        <v>876286.55143079336</v>
      </c>
      <c r="H202" s="30">
        <v>0</v>
      </c>
      <c r="I202" s="30">
        <v>0</v>
      </c>
      <c r="J202" s="30">
        <v>21473.5590016526</v>
      </c>
      <c r="K202" s="30">
        <v>0</v>
      </c>
      <c r="L202" s="30">
        <v>35935.343635418634</v>
      </c>
      <c r="M202" s="30">
        <v>0</v>
      </c>
      <c r="N202" s="30">
        <v>234.0578582997434</v>
      </c>
      <c r="O202" s="30">
        <v>0</v>
      </c>
      <c r="P202" s="30">
        <v>0</v>
      </c>
      <c r="Q202" s="30">
        <v>0</v>
      </c>
      <c r="R202" s="30">
        <v>0</v>
      </c>
      <c r="S202" s="30">
        <v>0</v>
      </c>
      <c r="T202" s="30">
        <v>0</v>
      </c>
      <c r="U202" s="30">
        <v>0</v>
      </c>
      <c r="V202" s="30">
        <v>0</v>
      </c>
      <c r="W202" s="30">
        <v>0</v>
      </c>
      <c r="X202" s="30">
        <v>0</v>
      </c>
      <c r="Y202" s="30">
        <v>0</v>
      </c>
      <c r="Z202" s="30">
        <v>2063.683242605784</v>
      </c>
      <c r="AA202" s="30">
        <v>0</v>
      </c>
      <c r="AB202" s="30">
        <v>136142.29638925797</v>
      </c>
      <c r="AC202" s="30">
        <v>0</v>
      </c>
      <c r="AD202" s="30">
        <v>172.10718902995458</v>
      </c>
      <c r="AE202" s="30">
        <v>0</v>
      </c>
      <c r="AF202" s="30">
        <v>133861.1470232892</v>
      </c>
      <c r="AG202" s="30">
        <v>0</v>
      </c>
      <c r="AH202" s="30">
        <v>0</v>
      </c>
      <c r="AI202" s="30">
        <v>0</v>
      </c>
      <c r="AJ202" s="30">
        <v>33280</v>
      </c>
      <c r="AK202" s="30">
        <v>0</v>
      </c>
      <c r="AL202" s="30">
        <v>0</v>
      </c>
      <c r="AM202" s="30">
        <v>0</v>
      </c>
      <c r="AN202" s="30">
        <v>0</v>
      </c>
      <c r="AO202" s="30">
        <v>0</v>
      </c>
      <c r="AP202" s="30">
        <v>0</v>
      </c>
      <c r="AQ202" s="30">
        <v>0</v>
      </c>
      <c r="AR202" s="30">
        <v>0</v>
      </c>
      <c r="AS202" s="30">
        <v>876286.55143079336</v>
      </c>
      <c r="AT202" s="30">
        <v>196021.04731626468</v>
      </c>
      <c r="AU202" s="30">
        <v>167141.1470232892</v>
      </c>
      <c r="AV202" s="30">
        <v>119757.66011844561</v>
      </c>
      <c r="AW202" s="38">
        <v>1239448.7457703473</v>
      </c>
      <c r="AX202" s="30">
        <v>1206168.7457703473</v>
      </c>
      <c r="AY202" s="30">
        <v>4610</v>
      </c>
      <c r="AZ202" s="30">
        <v>1138670</v>
      </c>
      <c r="BA202" s="30">
        <v>0</v>
      </c>
      <c r="BB202" s="30">
        <v>0</v>
      </c>
      <c r="BC202" s="30">
        <v>1239448.7457703473</v>
      </c>
      <c r="BD202" s="30">
        <v>1239448.7457703473</v>
      </c>
      <c r="BE202" s="30">
        <v>0</v>
      </c>
      <c r="BF202" s="30">
        <v>1171950</v>
      </c>
      <c r="BG202" s="30">
        <v>1004808.8529767108</v>
      </c>
      <c r="BH202" s="30">
        <v>1072307.5987470581</v>
      </c>
      <c r="BI202" s="30">
        <v>4341.3263107168341</v>
      </c>
      <c r="BJ202" s="30">
        <v>4299.8213920342941</v>
      </c>
      <c r="BK202" s="197">
        <v>0.0096527076123279366</v>
      </c>
      <c r="BL202" s="30">
        <v>0</v>
      </c>
      <c r="BM202" s="30">
        <v>0</v>
      </c>
      <c r="BN202" s="38">
        <v>1239448.7457703473</v>
      </c>
      <c r="BO202" s="30">
        <v>4883.2742743738754</v>
      </c>
      <c r="BP202" s="30" t="s">
        <v>545</v>
      </c>
      <c r="BQ202" s="30">
        <v>5018.0111164791388</v>
      </c>
      <c r="BR202" s="197">
        <v>0.012551117704354464</v>
      </c>
      <c r="BS202" s="30">
        <v>-2229.9999999999995</v>
      </c>
      <c r="BT202" s="30">
        <v>1237218.7457703473</v>
      </c>
      <c r="BU202" s="30">
        <v>-2470</v>
      </c>
      <c r="BV202" s="38">
        <v>1234748.7457703473</v>
      </c>
      <c r="BW202" s="218">
        <v>33280</v>
      </c>
      <c r="BX202" s="219">
        <v>1201468.7457703473</v>
      </c>
      <c r="BZ202" s="23">
        <v>8733052</v>
      </c>
      <c r="CB202" s="495">
        <f>BX202*$CB$4</f>
        <v>30036.718644258683</v>
      </c>
    </row>
    <row r="203" spans="1:80">
      <c r="A203" s="23">
        <v>110772</v>
      </c>
      <c r="B203" s="23">
        <v>8733037</v>
      </c>
      <c r="C203" s="23" t="s">
        <v>415</v>
      </c>
      <c r="D203" s="239">
        <v>85</v>
      </c>
      <c r="E203" s="239">
        <v>85</v>
      </c>
      <c r="F203" s="239">
        <v>0</v>
      </c>
      <c r="G203" s="30">
        <v>301556.10069480748</v>
      </c>
      <c r="H203" s="30">
        <v>0</v>
      </c>
      <c r="I203" s="30">
        <v>0</v>
      </c>
      <c r="J203" s="30">
        <v>6832.49604598038</v>
      </c>
      <c r="K203" s="30">
        <v>0</v>
      </c>
      <c r="L203" s="30">
        <v>12250.685330256369</v>
      </c>
      <c r="M203" s="30">
        <v>0</v>
      </c>
      <c r="N203" s="30">
        <v>0</v>
      </c>
      <c r="O203" s="30">
        <v>872.09198796935368</v>
      </c>
      <c r="P203" s="30">
        <v>0</v>
      </c>
      <c r="Q203" s="30">
        <v>0</v>
      </c>
      <c r="R203" s="30">
        <v>0</v>
      </c>
      <c r="S203" s="30">
        <v>0</v>
      </c>
      <c r="T203" s="30">
        <v>0</v>
      </c>
      <c r="U203" s="30">
        <v>0</v>
      </c>
      <c r="V203" s="30">
        <v>0</v>
      </c>
      <c r="W203" s="30">
        <v>0</v>
      </c>
      <c r="X203" s="30">
        <v>0</v>
      </c>
      <c r="Y203" s="30">
        <v>0</v>
      </c>
      <c r="Z203" s="30">
        <v>3995.9145971535436</v>
      </c>
      <c r="AA203" s="30">
        <v>0</v>
      </c>
      <c r="AB203" s="30">
        <v>34276.304413542646</v>
      </c>
      <c r="AC203" s="30">
        <v>0</v>
      </c>
      <c r="AD203" s="30">
        <v>3728.989095648732</v>
      </c>
      <c r="AE203" s="30">
        <v>0</v>
      </c>
      <c r="AF203" s="30">
        <v>133861.1470232892</v>
      </c>
      <c r="AG203" s="30">
        <v>0</v>
      </c>
      <c r="AH203" s="30">
        <v>0</v>
      </c>
      <c r="AI203" s="30">
        <v>0</v>
      </c>
      <c r="AJ203" s="30">
        <v>2688</v>
      </c>
      <c r="AK203" s="30">
        <v>0</v>
      </c>
      <c r="AL203" s="30">
        <v>0</v>
      </c>
      <c r="AM203" s="30">
        <v>0</v>
      </c>
      <c r="AN203" s="30">
        <v>0</v>
      </c>
      <c r="AO203" s="30">
        <v>0</v>
      </c>
      <c r="AP203" s="30">
        <v>0</v>
      </c>
      <c r="AQ203" s="30">
        <v>0</v>
      </c>
      <c r="AR203" s="30">
        <v>0</v>
      </c>
      <c r="AS203" s="30">
        <v>301556.10069480748</v>
      </c>
      <c r="AT203" s="30">
        <v>61956.481470551022</v>
      </c>
      <c r="AU203" s="30">
        <v>136549.1470232892</v>
      </c>
      <c r="AV203" s="30">
        <v>36080.090156383332</v>
      </c>
      <c r="AW203" s="38">
        <v>500061.7291886477</v>
      </c>
      <c r="AX203" s="30">
        <v>497373.7291886477</v>
      </c>
      <c r="AY203" s="30">
        <v>4610</v>
      </c>
      <c r="AZ203" s="30">
        <v>391850</v>
      </c>
      <c r="BA203" s="30">
        <v>0</v>
      </c>
      <c r="BB203" s="30">
        <v>0</v>
      </c>
      <c r="BC203" s="30">
        <v>500061.7291886477</v>
      </c>
      <c r="BD203" s="30">
        <v>500061.7291886477</v>
      </c>
      <c r="BE203" s="30">
        <v>0</v>
      </c>
      <c r="BF203" s="30">
        <v>394538</v>
      </c>
      <c r="BG203" s="30">
        <v>257988.8529767108</v>
      </c>
      <c r="BH203" s="30">
        <v>363512.58216535847</v>
      </c>
      <c r="BI203" s="30">
        <v>4276.6186137100995</v>
      </c>
      <c r="BJ203" s="30">
        <v>4194.5736441856752</v>
      </c>
      <c r="BK203" s="197">
        <v>0.019559787593228024</v>
      </c>
      <c r="BL203" s="30">
        <v>0</v>
      </c>
      <c r="BM203" s="30">
        <v>0</v>
      </c>
      <c r="BN203" s="38">
        <v>500061.7291886477</v>
      </c>
      <c r="BO203" s="30">
        <v>5851.4556375135026</v>
      </c>
      <c r="BP203" s="30" t="s">
        <v>545</v>
      </c>
      <c r="BQ203" s="30">
        <v>5883.0791669252667</v>
      </c>
      <c r="BR203" s="197">
        <v>0.031376129026099875</v>
      </c>
      <c r="BS203" s="30">
        <v>0</v>
      </c>
      <c r="BT203" s="30">
        <v>500061.7291886477</v>
      </c>
      <c r="BU203" s="30">
        <v>0</v>
      </c>
      <c r="BV203" s="38">
        <v>500061.7291886477</v>
      </c>
      <c r="BW203" s="218">
        <v>2688</v>
      </c>
      <c r="BX203" s="219">
        <v>497373.7291886477</v>
      </c>
      <c r="BZ203" s="23">
        <v>8733037</v>
      </c>
      <c r="CB203" s="495">
        <f>BX203*$CB$4</f>
        <v>12434.343229716193</v>
      </c>
    </row>
    <row r="204" spans="1:80">
      <c r="A204" s="23">
        <v>110802</v>
      </c>
      <c r="B204" s="23">
        <v>8732081</v>
      </c>
      <c r="C204" s="23" t="s">
        <v>416</v>
      </c>
      <c r="D204" s="239">
        <v>107</v>
      </c>
      <c r="E204" s="239">
        <v>107</v>
      </c>
      <c r="F204" s="239">
        <v>0</v>
      </c>
      <c r="G204" s="30">
        <v>379605.914992287</v>
      </c>
      <c r="H204" s="30">
        <v>0</v>
      </c>
      <c r="I204" s="30">
        <v>0</v>
      </c>
      <c r="J204" s="30">
        <v>8784.6377734033758</v>
      </c>
      <c r="K204" s="30">
        <v>0</v>
      </c>
      <c r="L204" s="30">
        <v>15517.534751658084</v>
      </c>
      <c r="M204" s="30">
        <v>0</v>
      </c>
      <c r="N204" s="30">
        <v>0</v>
      </c>
      <c r="O204" s="30">
        <v>0</v>
      </c>
      <c r="P204" s="30">
        <v>0</v>
      </c>
      <c r="Q204" s="30">
        <v>0</v>
      </c>
      <c r="R204" s="30">
        <v>0</v>
      </c>
      <c r="S204" s="30">
        <v>0</v>
      </c>
      <c r="T204" s="30">
        <v>0</v>
      </c>
      <c r="U204" s="30">
        <v>0</v>
      </c>
      <c r="V204" s="30">
        <v>0</v>
      </c>
      <c r="W204" s="30">
        <v>0</v>
      </c>
      <c r="X204" s="30">
        <v>0</v>
      </c>
      <c r="Y204" s="30">
        <v>0</v>
      </c>
      <c r="Z204" s="30">
        <v>1479.4562695343579</v>
      </c>
      <c r="AA204" s="30">
        <v>0</v>
      </c>
      <c r="AB204" s="30">
        <v>41562.6909619186</v>
      </c>
      <c r="AC204" s="30">
        <v>0</v>
      </c>
      <c r="AD204" s="30">
        <v>1510.7186592628334</v>
      </c>
      <c r="AE204" s="30">
        <v>0</v>
      </c>
      <c r="AF204" s="30">
        <v>133861.1470232892</v>
      </c>
      <c r="AG204" s="30">
        <v>25591.980452108743</v>
      </c>
      <c r="AH204" s="30">
        <v>0</v>
      </c>
      <c r="AI204" s="30">
        <v>0</v>
      </c>
      <c r="AJ204" s="30">
        <v>2560</v>
      </c>
      <c r="AK204" s="30">
        <v>0</v>
      </c>
      <c r="AL204" s="30">
        <v>0</v>
      </c>
      <c r="AM204" s="30">
        <v>0</v>
      </c>
      <c r="AN204" s="30">
        <v>0</v>
      </c>
      <c r="AO204" s="30">
        <v>0</v>
      </c>
      <c r="AP204" s="30">
        <v>0</v>
      </c>
      <c r="AQ204" s="30">
        <v>0</v>
      </c>
      <c r="AR204" s="30">
        <v>0</v>
      </c>
      <c r="AS204" s="30">
        <v>379605.914992287</v>
      </c>
      <c r="AT204" s="30">
        <v>68855.03841577725</v>
      </c>
      <c r="AU204" s="30">
        <v>162013.12747539795</v>
      </c>
      <c r="AV204" s="30">
        <v>43909.78308490674</v>
      </c>
      <c r="AW204" s="38">
        <v>610474.08088346221</v>
      </c>
      <c r="AX204" s="30">
        <v>607914.08088346221</v>
      </c>
      <c r="AY204" s="30">
        <v>4610</v>
      </c>
      <c r="AZ204" s="30">
        <v>493270</v>
      </c>
      <c r="BA204" s="30">
        <v>0</v>
      </c>
      <c r="BB204" s="30">
        <v>0</v>
      </c>
      <c r="BC204" s="30">
        <v>610474.08088346221</v>
      </c>
      <c r="BD204" s="30">
        <v>610474.08088346221</v>
      </c>
      <c r="BE204" s="30">
        <v>0</v>
      </c>
      <c r="BF204" s="30">
        <v>495830</v>
      </c>
      <c r="BG204" s="30">
        <v>333816.87252460205</v>
      </c>
      <c r="BH204" s="30">
        <v>448460.95340806426</v>
      </c>
      <c r="BI204" s="30">
        <v>4191.2238636267684</v>
      </c>
      <c r="BJ204" s="30">
        <v>4186.2173332460206</v>
      </c>
      <c r="BK204" s="197">
        <v>0.0011959556760197383</v>
      </c>
      <c r="BL204" s="30">
        <v>0.0038040443239802618</v>
      </c>
      <c r="BM204" s="30">
        <v>1703.9275225466074</v>
      </c>
      <c r="BN204" s="38">
        <v>612178.00840600883</v>
      </c>
      <c r="BO204" s="30">
        <v>5697.3645645421384</v>
      </c>
      <c r="BP204" s="30" t="s">
        <v>545</v>
      </c>
      <c r="BQ204" s="30">
        <v>5721.2897981869983</v>
      </c>
      <c r="BR204" s="197">
        <v>-0.013431347474426092</v>
      </c>
      <c r="BS204" s="30">
        <v>0</v>
      </c>
      <c r="BT204" s="30">
        <v>612178.00840600883</v>
      </c>
      <c r="BU204" s="30">
        <v>0</v>
      </c>
      <c r="BV204" s="38">
        <v>612178.00840600883</v>
      </c>
      <c r="BW204" s="218">
        <v>2560</v>
      </c>
      <c r="BX204" s="219">
        <v>609618.00840600883</v>
      </c>
      <c r="BZ204" s="23">
        <v>8732081</v>
      </c>
      <c r="CB204" s="495">
        <f>BX204*$CB$4</f>
        <v>15240.450210150222</v>
      </c>
    </row>
    <row r="205" spans="1:80">
      <c r="A205" s="23">
        <v>146469</v>
      </c>
      <c r="B205" s="23">
        <v>8732046</v>
      </c>
      <c r="C205" s="23" t="s">
        <v>417</v>
      </c>
      <c r="D205" s="239">
        <v>305</v>
      </c>
      <c r="E205" s="239">
        <v>305</v>
      </c>
      <c r="F205" s="239">
        <v>0</v>
      </c>
      <c r="G205" s="30">
        <v>1082054.2436696033</v>
      </c>
      <c r="H205" s="30">
        <v>0</v>
      </c>
      <c r="I205" s="30">
        <v>0</v>
      </c>
      <c r="J205" s="30">
        <v>11224.814932682068</v>
      </c>
      <c r="K205" s="30">
        <v>0</v>
      </c>
      <c r="L205" s="30">
        <v>21234.521239111062</v>
      </c>
      <c r="M205" s="30">
        <v>0</v>
      </c>
      <c r="N205" s="30">
        <v>0</v>
      </c>
      <c r="O205" s="30">
        <v>851.57217648772189</v>
      </c>
      <c r="P205" s="30">
        <v>0</v>
      </c>
      <c r="Q205" s="30">
        <v>0</v>
      </c>
      <c r="R205" s="30">
        <v>0</v>
      </c>
      <c r="S205" s="30">
        <v>0</v>
      </c>
      <c r="T205" s="30">
        <v>0</v>
      </c>
      <c r="U205" s="30">
        <v>0</v>
      </c>
      <c r="V205" s="30">
        <v>0</v>
      </c>
      <c r="W205" s="30">
        <v>0</v>
      </c>
      <c r="X205" s="30">
        <v>0</v>
      </c>
      <c r="Y205" s="30">
        <v>0</v>
      </c>
      <c r="Z205" s="30">
        <v>9504.5428530779973</v>
      </c>
      <c r="AA205" s="30">
        <v>0</v>
      </c>
      <c r="AB205" s="30">
        <v>78171.3612979123</v>
      </c>
      <c r="AC205" s="30">
        <v>0</v>
      </c>
      <c r="AD205" s="30">
        <v>1625.4567852828031</v>
      </c>
      <c r="AE205" s="30">
        <v>0</v>
      </c>
      <c r="AF205" s="30">
        <v>133861.1470232892</v>
      </c>
      <c r="AG205" s="30">
        <v>0</v>
      </c>
      <c r="AH205" s="30">
        <v>0</v>
      </c>
      <c r="AI205" s="30">
        <v>0</v>
      </c>
      <c r="AJ205" s="30">
        <v>47873.58</v>
      </c>
      <c r="AK205" s="30">
        <v>0</v>
      </c>
      <c r="AL205" s="30">
        <v>0</v>
      </c>
      <c r="AM205" s="30">
        <v>0</v>
      </c>
      <c r="AN205" s="30">
        <v>0</v>
      </c>
      <c r="AO205" s="30">
        <v>0</v>
      </c>
      <c r="AP205" s="30">
        <v>0</v>
      </c>
      <c r="AQ205" s="30">
        <v>0</v>
      </c>
      <c r="AR205" s="30">
        <v>0</v>
      </c>
      <c r="AS205" s="30">
        <v>1082054.2436696033</v>
      </c>
      <c r="AT205" s="30">
        <v>122612.26928455396</v>
      </c>
      <c r="AU205" s="30">
        <v>181734.72702328919</v>
      </c>
      <c r="AV205" s="30">
        <v>103984.97995378185</v>
      </c>
      <c r="AW205" s="38">
        <v>1386401.2399774464</v>
      </c>
      <c r="AX205" s="30">
        <v>1338527.6599774463</v>
      </c>
      <c r="AY205" s="30">
        <v>4610</v>
      </c>
      <c r="AZ205" s="30">
        <v>1406050</v>
      </c>
      <c r="BA205" s="30">
        <v>67522.34002255369</v>
      </c>
      <c r="BB205" s="30">
        <v>0</v>
      </c>
      <c r="BC205" s="30">
        <v>1453923.58</v>
      </c>
      <c r="BD205" s="30">
        <v>1453923.58</v>
      </c>
      <c r="BE205" s="30">
        <v>0</v>
      </c>
      <c r="BF205" s="30">
        <v>1453923.58</v>
      </c>
      <c r="BG205" s="30">
        <v>1272188.8529767108</v>
      </c>
      <c r="BH205" s="30">
        <v>1272188.8529767108</v>
      </c>
      <c r="BI205" s="30">
        <v>4171.1109933662647</v>
      </c>
      <c r="BJ205" s="30">
        <v>4108.5681893268566</v>
      </c>
      <c r="BK205" s="197">
        <v>0.015222530370039948</v>
      </c>
      <c r="BL205" s="30">
        <v>0</v>
      </c>
      <c r="BM205" s="30">
        <v>0</v>
      </c>
      <c r="BN205" s="38">
        <v>1453923.58</v>
      </c>
      <c r="BO205" s="30">
        <v>4610</v>
      </c>
      <c r="BP205" s="30" t="s">
        <v>545</v>
      </c>
      <c r="BQ205" s="30">
        <v>4766.9625573770491</v>
      </c>
      <c r="BR205" s="197">
        <v>0.021243134169625533</v>
      </c>
      <c r="BS205" s="30">
        <v>-2607.9500000000003</v>
      </c>
      <c r="BT205" s="30">
        <v>1451315.6300000001</v>
      </c>
      <c r="BU205" s="30">
        <v>-3050</v>
      </c>
      <c r="BV205" s="38">
        <v>1448265.6300000001</v>
      </c>
      <c r="BW205" s="218">
        <v>42496</v>
      </c>
      <c r="BX205" s="219">
        <v>1405769.6300000001</v>
      </c>
      <c r="BZ205" s="23">
        <v>8732046</v>
      </c>
      <c r="CB205" s="495">
        <f>BX205*$CB$4</f>
        <v>35144.240750000004</v>
      </c>
    </row>
    <row r="206" spans="1:80">
      <c r="A206" s="23">
        <v>146357</v>
      </c>
      <c r="B206" s="23">
        <v>8734007</v>
      </c>
      <c r="C206" s="23" t="s">
        <v>418</v>
      </c>
      <c r="D206" s="239">
        <v>1246</v>
      </c>
      <c r="E206" s="239">
        <v>0</v>
      </c>
      <c r="F206" s="239">
        <v>1246</v>
      </c>
      <c r="G206" s="30">
        <v>0</v>
      </c>
      <c r="H206" s="30">
        <v>3781410.106696697</v>
      </c>
      <c r="I206" s="30">
        <v>2762768.56528689</v>
      </c>
      <c r="J206" s="30">
        <v>0</v>
      </c>
      <c r="K206" s="30">
        <v>84430.1297110433</v>
      </c>
      <c r="L206" s="30">
        <v>0</v>
      </c>
      <c r="M206" s="30">
        <v>215133.98628742917</v>
      </c>
      <c r="N206" s="30">
        <v>0</v>
      </c>
      <c r="O206" s="30">
        <v>0</v>
      </c>
      <c r="P206" s="30">
        <v>0</v>
      </c>
      <c r="Q206" s="30">
        <v>0</v>
      </c>
      <c r="R206" s="30">
        <v>0</v>
      </c>
      <c r="S206" s="30">
        <v>0</v>
      </c>
      <c r="T206" s="30">
        <v>1354.547321068997</v>
      </c>
      <c r="U206" s="30">
        <v>1792.7832190619079</v>
      </c>
      <c r="V206" s="30">
        <v>627.47412667166793</v>
      </c>
      <c r="W206" s="30">
        <v>0</v>
      </c>
      <c r="X206" s="30">
        <v>0</v>
      </c>
      <c r="Y206" s="30">
        <v>0</v>
      </c>
      <c r="Z206" s="30">
        <v>0</v>
      </c>
      <c r="AA206" s="30">
        <v>61666.148212651467</v>
      </c>
      <c r="AB206" s="30">
        <v>0</v>
      </c>
      <c r="AC206" s="30">
        <v>465246.41782122495</v>
      </c>
      <c r="AD206" s="30">
        <v>0</v>
      </c>
      <c r="AE206" s="30">
        <v>0</v>
      </c>
      <c r="AF206" s="30">
        <v>133861.1470232892</v>
      </c>
      <c r="AG206" s="30">
        <v>0</v>
      </c>
      <c r="AH206" s="30">
        <v>0</v>
      </c>
      <c r="AI206" s="30">
        <v>0</v>
      </c>
      <c r="AJ206" s="30">
        <v>48640</v>
      </c>
      <c r="AK206" s="30">
        <v>0</v>
      </c>
      <c r="AL206" s="30">
        <v>0</v>
      </c>
      <c r="AM206" s="30">
        <v>0</v>
      </c>
      <c r="AN206" s="30">
        <v>0</v>
      </c>
      <c r="AO206" s="30">
        <v>0</v>
      </c>
      <c r="AP206" s="30">
        <v>0</v>
      </c>
      <c r="AQ206" s="30">
        <v>0</v>
      </c>
      <c r="AR206" s="30">
        <v>0</v>
      </c>
      <c r="AS206" s="30">
        <v>6544178.6719835866</v>
      </c>
      <c r="AT206" s="30">
        <v>830251.48669915146</v>
      </c>
      <c r="AU206" s="30">
        <v>182501.1470232892</v>
      </c>
      <c r="AV206" s="30">
        <v>634799.12343851558</v>
      </c>
      <c r="AW206" s="38">
        <v>7556931.3057060279</v>
      </c>
      <c r="AX206" s="30">
        <v>7508291.3057060279</v>
      </c>
      <c r="AY206" s="30">
        <v>5995</v>
      </c>
      <c r="AZ206" s="30">
        <v>7469770</v>
      </c>
      <c r="BA206" s="30">
        <v>0</v>
      </c>
      <c r="BB206" s="30">
        <v>0</v>
      </c>
      <c r="BC206" s="30">
        <v>7556931.3057060279</v>
      </c>
      <c r="BD206" s="30">
        <v>0</v>
      </c>
      <c r="BE206" s="30">
        <v>7556931.305706027</v>
      </c>
      <c r="BF206" s="30">
        <v>7518410</v>
      </c>
      <c r="BG206" s="30">
        <v>7335908.8529767105</v>
      </c>
      <c r="BH206" s="30">
        <v>7374430.1586827384</v>
      </c>
      <c r="BI206" s="30">
        <v>5918.4832734211386</v>
      </c>
      <c r="BJ206" s="30">
        <v>5813.1371564288</v>
      </c>
      <c r="BK206" s="197">
        <v>0.018122076627047283</v>
      </c>
      <c r="BL206" s="30">
        <v>0</v>
      </c>
      <c r="BM206" s="30">
        <v>0</v>
      </c>
      <c r="BN206" s="38">
        <v>7556931.3057060279</v>
      </c>
      <c r="BO206" s="30">
        <v>6025.91597568702</v>
      </c>
      <c r="BP206" s="30" t="s">
        <v>545</v>
      </c>
      <c r="BQ206" s="30">
        <v>6064.9528938250623</v>
      </c>
      <c r="BR206" s="197">
        <v>0.019223500825998885</v>
      </c>
      <c r="BS206" s="30">
        <v>0</v>
      </c>
      <c r="BT206" s="30">
        <v>7556931.3057060279</v>
      </c>
      <c r="BU206" s="30">
        <v>0</v>
      </c>
      <c r="BV206" s="38">
        <v>7556931.3057060279</v>
      </c>
      <c r="BW206" s="218">
        <v>48640</v>
      </c>
      <c r="BX206" s="219">
        <v>7508291.3057060279</v>
      </c>
      <c r="BZ206" s="23">
        <v>8734007</v>
      </c>
      <c r="CB206" s="495">
        <f>BX206*$CB$4</f>
        <v>187707.28264265071</v>
      </c>
    </row>
    <row r="207" spans="1:80">
      <c r="A207" s="23">
        <v>110620</v>
      </c>
      <c r="B207" s="23">
        <v>8733325</v>
      </c>
      <c r="C207" s="23" t="s">
        <v>419</v>
      </c>
      <c r="D207" s="239">
        <v>175</v>
      </c>
      <c r="E207" s="239">
        <v>175</v>
      </c>
      <c r="F207" s="239">
        <v>0</v>
      </c>
      <c r="G207" s="30">
        <v>620850.795548133</v>
      </c>
      <c r="H207" s="30">
        <v>0</v>
      </c>
      <c r="I207" s="30">
        <v>0</v>
      </c>
      <c r="J207" s="30">
        <v>34650.5156617577</v>
      </c>
      <c r="K207" s="30">
        <v>0</v>
      </c>
      <c r="L207" s="30">
        <v>60436.714295931481</v>
      </c>
      <c r="M207" s="30">
        <v>0</v>
      </c>
      <c r="N207" s="30">
        <v>5383.3307408940773</v>
      </c>
      <c r="O207" s="30">
        <v>2554.716529463165</v>
      </c>
      <c r="P207" s="30">
        <v>8421.1021099490536</v>
      </c>
      <c r="Q207" s="30">
        <v>0</v>
      </c>
      <c r="R207" s="30">
        <v>0</v>
      </c>
      <c r="S207" s="30">
        <v>0</v>
      </c>
      <c r="T207" s="30">
        <v>0</v>
      </c>
      <c r="U207" s="30">
        <v>0</v>
      </c>
      <c r="V207" s="30">
        <v>0</v>
      </c>
      <c r="W207" s="30">
        <v>0</v>
      </c>
      <c r="X207" s="30">
        <v>0</v>
      </c>
      <c r="Y207" s="30">
        <v>0</v>
      </c>
      <c r="Z207" s="30">
        <v>8737.7025264555086</v>
      </c>
      <c r="AA207" s="30">
        <v>0</v>
      </c>
      <c r="AB207" s="30">
        <v>53803.915033824458</v>
      </c>
      <c r="AC207" s="30">
        <v>0</v>
      </c>
      <c r="AD207" s="30">
        <v>0</v>
      </c>
      <c r="AE207" s="30">
        <v>0</v>
      </c>
      <c r="AF207" s="30">
        <v>133861.1470232892</v>
      </c>
      <c r="AG207" s="30">
        <v>0</v>
      </c>
      <c r="AH207" s="30">
        <v>0</v>
      </c>
      <c r="AI207" s="30">
        <v>0</v>
      </c>
      <c r="AJ207" s="30">
        <v>5043.672</v>
      </c>
      <c r="AK207" s="30">
        <v>0</v>
      </c>
      <c r="AL207" s="30">
        <v>0</v>
      </c>
      <c r="AM207" s="30">
        <v>0</v>
      </c>
      <c r="AN207" s="30">
        <v>0</v>
      </c>
      <c r="AO207" s="30">
        <v>0</v>
      </c>
      <c r="AP207" s="30">
        <v>0</v>
      </c>
      <c r="AQ207" s="30">
        <v>0</v>
      </c>
      <c r="AR207" s="30">
        <v>0</v>
      </c>
      <c r="AS207" s="30">
        <v>620850.795548133</v>
      </c>
      <c r="AT207" s="30">
        <v>173987.99689827545</v>
      </c>
      <c r="AU207" s="30">
        <v>138904.81902328919</v>
      </c>
      <c r="AV207" s="30">
        <v>83240.894529107623</v>
      </c>
      <c r="AW207" s="38">
        <v>933743.61146969767</v>
      </c>
      <c r="AX207" s="30">
        <v>928699.93946969765</v>
      </c>
      <c r="AY207" s="30">
        <v>4610</v>
      </c>
      <c r="AZ207" s="30">
        <v>806750</v>
      </c>
      <c r="BA207" s="30">
        <v>0</v>
      </c>
      <c r="BB207" s="30">
        <v>0</v>
      </c>
      <c r="BC207" s="30">
        <v>933743.61146969767</v>
      </c>
      <c r="BD207" s="30">
        <v>933743.61146969767</v>
      </c>
      <c r="BE207" s="30">
        <v>0</v>
      </c>
      <c r="BF207" s="30">
        <v>811793.672</v>
      </c>
      <c r="BG207" s="30">
        <v>672888.85297671077</v>
      </c>
      <c r="BH207" s="30">
        <v>794838.79244640842</v>
      </c>
      <c r="BI207" s="30">
        <v>4541.93595683662</v>
      </c>
      <c r="BJ207" s="30">
        <v>4509.7761652566533</v>
      </c>
      <c r="BK207" s="197">
        <v>0.0071311281095780051</v>
      </c>
      <c r="BL207" s="30">
        <v>0</v>
      </c>
      <c r="BM207" s="30">
        <v>0</v>
      </c>
      <c r="BN207" s="38">
        <v>933743.61146969767</v>
      </c>
      <c r="BO207" s="30">
        <v>5306.8567969697006</v>
      </c>
      <c r="BP207" s="30" t="s">
        <v>545</v>
      </c>
      <c r="BQ207" s="30">
        <v>5335.677779826844</v>
      </c>
      <c r="BR207" s="197">
        <v>0.013541688885821079</v>
      </c>
      <c r="BS207" s="30">
        <v>-1765.15</v>
      </c>
      <c r="BT207" s="30">
        <v>931978.46146969765</v>
      </c>
      <c r="BU207" s="30">
        <v>-1750</v>
      </c>
      <c r="BV207" s="38">
        <v>930228.46146969765</v>
      </c>
      <c r="BW207" s="218">
        <v>4505.6</v>
      </c>
      <c r="BX207" s="219">
        <v>925722.86146969767</v>
      </c>
      <c r="BZ207" s="23">
        <v>8733325</v>
      </c>
      <c r="CB207" s="495">
        <f>BX207*$CB$4</f>
        <v>23143.071536742442</v>
      </c>
    </row>
    <row r="208" spans="1:80">
      <c r="A208" s="23">
        <v>136580</v>
      </c>
      <c r="B208" s="23">
        <v>8732217</v>
      </c>
      <c r="C208" s="23" t="s">
        <v>420</v>
      </c>
      <c r="D208" s="239">
        <v>136</v>
      </c>
      <c r="E208" s="239">
        <v>136</v>
      </c>
      <c r="F208" s="239">
        <v>0</v>
      </c>
      <c r="G208" s="30">
        <v>482489.76111169194</v>
      </c>
      <c r="H208" s="30">
        <v>0</v>
      </c>
      <c r="I208" s="30">
        <v>0</v>
      </c>
      <c r="J208" s="30">
        <v>18545.34641051817</v>
      </c>
      <c r="K208" s="30">
        <v>0</v>
      </c>
      <c r="L208" s="30">
        <v>31851.781858666585</v>
      </c>
      <c r="M208" s="30">
        <v>0</v>
      </c>
      <c r="N208" s="30">
        <v>0</v>
      </c>
      <c r="O208" s="30">
        <v>2270.859137300592</v>
      </c>
      <c r="P208" s="30">
        <v>0</v>
      </c>
      <c r="Q208" s="30">
        <v>0</v>
      </c>
      <c r="R208" s="30">
        <v>0</v>
      </c>
      <c r="S208" s="30">
        <v>0</v>
      </c>
      <c r="T208" s="30">
        <v>0</v>
      </c>
      <c r="U208" s="30">
        <v>0</v>
      </c>
      <c r="V208" s="30">
        <v>0</v>
      </c>
      <c r="W208" s="30">
        <v>0</v>
      </c>
      <c r="X208" s="30">
        <v>0</v>
      </c>
      <c r="Y208" s="30">
        <v>0</v>
      </c>
      <c r="Z208" s="30">
        <v>2031.8209816034951</v>
      </c>
      <c r="AA208" s="30">
        <v>0</v>
      </c>
      <c r="AB208" s="30">
        <v>58944.196055781431</v>
      </c>
      <c r="AC208" s="30">
        <v>0</v>
      </c>
      <c r="AD208" s="30">
        <v>8452.3752834705465</v>
      </c>
      <c r="AE208" s="30">
        <v>0</v>
      </c>
      <c r="AF208" s="30">
        <v>133861.1470232892</v>
      </c>
      <c r="AG208" s="30">
        <v>10478.247448126411</v>
      </c>
      <c r="AH208" s="30">
        <v>0</v>
      </c>
      <c r="AI208" s="30">
        <v>0</v>
      </c>
      <c r="AJ208" s="30">
        <v>27981.43</v>
      </c>
      <c r="AK208" s="30">
        <v>0</v>
      </c>
      <c r="AL208" s="30">
        <v>0</v>
      </c>
      <c r="AM208" s="30">
        <v>0</v>
      </c>
      <c r="AN208" s="30">
        <v>0</v>
      </c>
      <c r="AO208" s="30">
        <v>0</v>
      </c>
      <c r="AP208" s="30">
        <v>0</v>
      </c>
      <c r="AQ208" s="30">
        <v>0</v>
      </c>
      <c r="AR208" s="30">
        <v>0</v>
      </c>
      <c r="AS208" s="30">
        <v>482489.76111169194</v>
      </c>
      <c r="AT208" s="30">
        <v>122096.37972734083</v>
      </c>
      <c r="AU208" s="30">
        <v>172320.8244714156</v>
      </c>
      <c r="AV208" s="30">
        <v>62217.131071697091</v>
      </c>
      <c r="AW208" s="38">
        <v>776906.96531044843</v>
      </c>
      <c r="AX208" s="30">
        <v>748925.53531044838</v>
      </c>
      <c r="AY208" s="30">
        <v>4610</v>
      </c>
      <c r="AZ208" s="30">
        <v>626960</v>
      </c>
      <c r="BA208" s="30">
        <v>0</v>
      </c>
      <c r="BB208" s="30">
        <v>0</v>
      </c>
      <c r="BC208" s="30">
        <v>776906.96531044843</v>
      </c>
      <c r="BD208" s="30">
        <v>776906.96531044831</v>
      </c>
      <c r="BE208" s="30">
        <v>0</v>
      </c>
      <c r="BF208" s="30">
        <v>654941.43</v>
      </c>
      <c r="BG208" s="30">
        <v>482620.60552858445</v>
      </c>
      <c r="BH208" s="30">
        <v>604586.14083903271</v>
      </c>
      <c r="BI208" s="30">
        <v>4445.48632969877</v>
      </c>
      <c r="BJ208" s="30">
        <v>4283.5100742161321</v>
      </c>
      <c r="BK208" s="197">
        <v>0.037813907911090558</v>
      </c>
      <c r="BL208" s="30">
        <v>0</v>
      </c>
      <c r="BM208" s="30">
        <v>0</v>
      </c>
      <c r="BN208" s="38">
        <v>776906.96531044843</v>
      </c>
      <c r="BO208" s="30">
        <v>5506.8054066944733</v>
      </c>
      <c r="BP208" s="30" t="s">
        <v>545</v>
      </c>
      <c r="BQ208" s="30">
        <v>5712.5512155180031</v>
      </c>
      <c r="BR208" s="197">
        <v>0.016708467886124678</v>
      </c>
      <c r="BS208" s="30">
        <v>-1291.8999999999996</v>
      </c>
      <c r="BT208" s="30">
        <v>775615.06531044841</v>
      </c>
      <c r="BU208" s="30">
        <v>-1360</v>
      </c>
      <c r="BV208" s="38">
        <v>774255.06531044841</v>
      </c>
      <c r="BW208" s="218">
        <v>24950</v>
      </c>
      <c r="BX208" s="219">
        <v>749305.06531044841</v>
      </c>
      <c r="BZ208" s="23">
        <v>8732217</v>
      </c>
      <c r="CB208" s="495">
        <f>BX208*$CB$4</f>
        <v>18732.62663276121</v>
      </c>
    </row>
    <row r="209" spans="1:80">
      <c r="A209" s="23">
        <v>110834</v>
      </c>
      <c r="B209" s="23">
        <v>8733943</v>
      </c>
      <c r="C209" s="23" t="s">
        <v>421</v>
      </c>
      <c r="D209" s="239">
        <v>417</v>
      </c>
      <c r="E209" s="239">
        <v>417</v>
      </c>
      <c r="F209" s="239">
        <v>0</v>
      </c>
      <c r="G209" s="30">
        <v>1479398.7528204082</v>
      </c>
      <c r="H209" s="30">
        <v>0</v>
      </c>
      <c r="I209" s="30">
        <v>0</v>
      </c>
      <c r="J209" s="30">
        <v>29282.12591134453</v>
      </c>
      <c r="K209" s="30">
        <v>0</v>
      </c>
      <c r="L209" s="30">
        <v>49002.74132102554</v>
      </c>
      <c r="M209" s="30">
        <v>0</v>
      </c>
      <c r="N209" s="30">
        <v>0</v>
      </c>
      <c r="O209" s="30">
        <v>0</v>
      </c>
      <c r="P209" s="30">
        <v>0</v>
      </c>
      <c r="Q209" s="30">
        <v>0</v>
      </c>
      <c r="R209" s="30">
        <v>0</v>
      </c>
      <c r="S209" s="30">
        <v>0</v>
      </c>
      <c r="T209" s="30">
        <v>0</v>
      </c>
      <c r="U209" s="30">
        <v>0</v>
      </c>
      <c r="V209" s="30">
        <v>0</v>
      </c>
      <c r="W209" s="30">
        <v>0</v>
      </c>
      <c r="X209" s="30">
        <v>0</v>
      </c>
      <c r="Y209" s="30">
        <v>0</v>
      </c>
      <c r="Z209" s="30">
        <v>23804.2341001861</v>
      </c>
      <c r="AA209" s="30">
        <v>0</v>
      </c>
      <c r="AB209" s="30">
        <v>139433.11490466323</v>
      </c>
      <c r="AC209" s="30">
        <v>0</v>
      </c>
      <c r="AD209" s="30">
        <v>0</v>
      </c>
      <c r="AE209" s="30">
        <v>0</v>
      </c>
      <c r="AF209" s="30">
        <v>133861.1470232892</v>
      </c>
      <c r="AG209" s="30">
        <v>0</v>
      </c>
      <c r="AH209" s="30">
        <v>0</v>
      </c>
      <c r="AI209" s="30">
        <v>0</v>
      </c>
      <c r="AJ209" s="30">
        <v>73728</v>
      </c>
      <c r="AK209" s="30">
        <v>0</v>
      </c>
      <c r="AL209" s="30">
        <v>0</v>
      </c>
      <c r="AM209" s="30">
        <v>0</v>
      </c>
      <c r="AN209" s="30">
        <v>0</v>
      </c>
      <c r="AO209" s="30">
        <v>0</v>
      </c>
      <c r="AP209" s="30">
        <v>0</v>
      </c>
      <c r="AQ209" s="30">
        <v>0</v>
      </c>
      <c r="AR209" s="30">
        <v>0</v>
      </c>
      <c r="AS209" s="30">
        <v>1479398.7528204082</v>
      </c>
      <c r="AT209" s="30">
        <v>241522.2162372194</v>
      </c>
      <c r="AU209" s="30">
        <v>207589.1470232892</v>
      </c>
      <c r="AV209" s="30">
        <v>159337.31359955994</v>
      </c>
      <c r="AW209" s="38">
        <v>1928510.1160809167</v>
      </c>
      <c r="AX209" s="30">
        <v>1854782.1160809167</v>
      </c>
      <c r="AY209" s="30">
        <v>4610</v>
      </c>
      <c r="AZ209" s="30">
        <v>1922370</v>
      </c>
      <c r="BA209" s="30">
        <v>67587.88391908328</v>
      </c>
      <c r="BB209" s="30">
        <v>0</v>
      </c>
      <c r="BC209" s="30">
        <v>1996098</v>
      </c>
      <c r="BD209" s="30">
        <v>1996098.0000000002</v>
      </c>
      <c r="BE209" s="30">
        <v>0</v>
      </c>
      <c r="BF209" s="30">
        <v>1996098</v>
      </c>
      <c r="BG209" s="30">
        <v>1788508.8529767108</v>
      </c>
      <c r="BH209" s="30">
        <v>1788508.8529767108</v>
      </c>
      <c r="BI209" s="30">
        <v>4288.9900551000255</v>
      </c>
      <c r="BJ209" s="30">
        <v>4233.2958949324839</v>
      </c>
      <c r="BK209" s="197">
        <v>0.013156217176836377</v>
      </c>
      <c r="BL209" s="30">
        <v>0</v>
      </c>
      <c r="BM209" s="30">
        <v>0</v>
      </c>
      <c r="BN209" s="38">
        <v>1996098</v>
      </c>
      <c r="BO209" s="30">
        <v>4610</v>
      </c>
      <c r="BP209" s="30" t="s">
        <v>545</v>
      </c>
      <c r="BQ209" s="30">
        <v>4786.8057553956833</v>
      </c>
      <c r="BR209" s="197">
        <v>0.015972262596529951</v>
      </c>
      <c r="BS209" s="30">
        <v>-3698.3999999999996</v>
      </c>
      <c r="BT209" s="30">
        <v>1992399.6</v>
      </c>
      <c r="BU209" s="30">
        <v>-4170</v>
      </c>
      <c r="BV209" s="38">
        <v>1988229.6</v>
      </c>
      <c r="BW209" s="218">
        <v>70656</v>
      </c>
      <c r="BX209" s="219">
        <v>1917573.6</v>
      </c>
      <c r="BZ209" s="23">
        <v>8733943</v>
      </c>
      <c r="CB209" s="495">
        <f>BX209*$CB$4</f>
        <v>47939.340000000004</v>
      </c>
    </row>
    <row r="210" spans="1:80">
      <c r="A210" s="23">
        <v>110685</v>
      </c>
      <c r="B210" s="23">
        <v>8733368</v>
      </c>
      <c r="C210" s="23" t="s">
        <v>422</v>
      </c>
      <c r="D210" s="239">
        <v>139</v>
      </c>
      <c r="E210" s="239">
        <v>139</v>
      </c>
      <c r="F210" s="239">
        <v>0</v>
      </c>
      <c r="G210" s="30">
        <v>493132.91760680277</v>
      </c>
      <c r="H210" s="30">
        <v>0</v>
      </c>
      <c r="I210" s="30">
        <v>0</v>
      </c>
      <c r="J210" s="30">
        <v>3416.2480229901912</v>
      </c>
      <c r="K210" s="30">
        <v>0</v>
      </c>
      <c r="L210" s="30">
        <v>5716.9864874529731</v>
      </c>
      <c r="M210" s="30">
        <v>0</v>
      </c>
      <c r="N210" s="30">
        <v>2106.5207246976888</v>
      </c>
      <c r="O210" s="30">
        <v>283.85739216257417</v>
      </c>
      <c r="P210" s="30">
        <v>0</v>
      </c>
      <c r="Q210" s="30">
        <v>0</v>
      </c>
      <c r="R210" s="30">
        <v>0</v>
      </c>
      <c r="S210" s="30">
        <v>0</v>
      </c>
      <c r="T210" s="30">
        <v>0</v>
      </c>
      <c r="U210" s="30">
        <v>0</v>
      </c>
      <c r="V210" s="30">
        <v>0</v>
      </c>
      <c r="W210" s="30">
        <v>0</v>
      </c>
      <c r="X210" s="30">
        <v>0</v>
      </c>
      <c r="Y210" s="30">
        <v>0</v>
      </c>
      <c r="Z210" s="30">
        <v>1361.3532573635875</v>
      </c>
      <c r="AA210" s="30">
        <v>0</v>
      </c>
      <c r="AB210" s="30">
        <v>35390.143360490161</v>
      </c>
      <c r="AC210" s="30">
        <v>0</v>
      </c>
      <c r="AD210" s="30">
        <v>0</v>
      </c>
      <c r="AE210" s="30">
        <v>0</v>
      </c>
      <c r="AF210" s="30">
        <v>133861.1470232892</v>
      </c>
      <c r="AG210" s="30">
        <v>8200.3675680989218</v>
      </c>
      <c r="AH210" s="30">
        <v>0</v>
      </c>
      <c r="AI210" s="30">
        <v>0</v>
      </c>
      <c r="AJ210" s="30">
        <v>3800.4999999999995</v>
      </c>
      <c r="AK210" s="30">
        <v>0</v>
      </c>
      <c r="AL210" s="30">
        <v>0</v>
      </c>
      <c r="AM210" s="30">
        <v>0</v>
      </c>
      <c r="AN210" s="30">
        <v>0</v>
      </c>
      <c r="AO210" s="30">
        <v>0</v>
      </c>
      <c r="AP210" s="30">
        <v>0</v>
      </c>
      <c r="AQ210" s="30">
        <v>0</v>
      </c>
      <c r="AR210" s="30">
        <v>0</v>
      </c>
      <c r="AS210" s="30">
        <v>493132.91760680277</v>
      </c>
      <c r="AT210" s="30">
        <v>48275.109245157175</v>
      </c>
      <c r="AU210" s="30">
        <v>145862.01459138811</v>
      </c>
      <c r="AV210" s="30">
        <v>48219.646607318253</v>
      </c>
      <c r="AW210" s="38">
        <v>687270.04144334816</v>
      </c>
      <c r="AX210" s="30">
        <v>683469.54144334816</v>
      </c>
      <c r="AY210" s="30">
        <v>4610</v>
      </c>
      <c r="AZ210" s="30">
        <v>640790</v>
      </c>
      <c r="BA210" s="30">
        <v>0</v>
      </c>
      <c r="BB210" s="30">
        <v>0</v>
      </c>
      <c r="BC210" s="30">
        <v>687270.04144334816</v>
      </c>
      <c r="BD210" s="30">
        <v>687270.04144334816</v>
      </c>
      <c r="BE210" s="30">
        <v>0</v>
      </c>
      <c r="BF210" s="30">
        <v>644590.5</v>
      </c>
      <c r="BG210" s="30">
        <v>498728.48540861189</v>
      </c>
      <c r="BH210" s="30">
        <v>541408.02685196</v>
      </c>
      <c r="BI210" s="30">
        <v>3895.0217759133811</v>
      </c>
      <c r="BJ210" s="30">
        <v>3961.2081986231069</v>
      </c>
      <c r="BK210" s="197">
        <v>-0.016708645289770882</v>
      </c>
      <c r="BL210" s="30">
        <v>0.021708645289770883</v>
      </c>
      <c r="BM210" s="30">
        <v>11952.952454694943</v>
      </c>
      <c r="BN210" s="38">
        <v>699222.99389804306</v>
      </c>
      <c r="BO210" s="30">
        <v>5003.0395244463525</v>
      </c>
      <c r="BP210" s="30" t="s">
        <v>545</v>
      </c>
      <c r="BQ210" s="30">
        <v>5030.3812510650578</v>
      </c>
      <c r="BR210" s="197">
        <v>0.00580207262016752</v>
      </c>
      <c r="BS210" s="30">
        <v>-1172.35</v>
      </c>
      <c r="BT210" s="30">
        <v>698050.64389804308</v>
      </c>
      <c r="BU210" s="30">
        <v>-1390</v>
      </c>
      <c r="BV210" s="38">
        <v>696660.64389804308</v>
      </c>
      <c r="BW210" s="218">
        <v>3404.8</v>
      </c>
      <c r="BX210" s="219">
        <v>693255.843898043</v>
      </c>
      <c r="BZ210" s="23">
        <v>8733368</v>
      </c>
      <c r="CB210" s="495">
        <f>BX210*$CB$4</f>
        <v>17331.396097451077</v>
      </c>
    </row>
    <row r="211" spans="1:80">
      <c r="A211" s="23">
        <v>135132</v>
      </c>
      <c r="B211" s="23">
        <v>8732085</v>
      </c>
      <c r="C211" s="23" t="s">
        <v>423</v>
      </c>
      <c r="D211" s="239">
        <v>263</v>
      </c>
      <c r="E211" s="239">
        <v>263</v>
      </c>
      <c r="F211" s="239">
        <v>0</v>
      </c>
      <c r="G211" s="30">
        <v>933050.05273805128</v>
      </c>
      <c r="H211" s="30">
        <v>0</v>
      </c>
      <c r="I211" s="30">
        <v>0</v>
      </c>
      <c r="J211" s="30">
        <v>56612.110095266064</v>
      </c>
      <c r="K211" s="30">
        <v>0</v>
      </c>
      <c r="L211" s="30">
        <v>95555.345575999687</v>
      </c>
      <c r="M211" s="30">
        <v>0</v>
      </c>
      <c r="N211" s="30">
        <v>26916.653704470496</v>
      </c>
      <c r="O211" s="30">
        <v>18166.873098404762</v>
      </c>
      <c r="P211" s="30">
        <v>17285.420120421622</v>
      </c>
      <c r="Q211" s="30">
        <v>0</v>
      </c>
      <c r="R211" s="30">
        <v>0</v>
      </c>
      <c r="S211" s="30">
        <v>0</v>
      </c>
      <c r="T211" s="30">
        <v>0</v>
      </c>
      <c r="U211" s="30">
        <v>0</v>
      </c>
      <c r="V211" s="30">
        <v>0</v>
      </c>
      <c r="W211" s="30">
        <v>0</v>
      </c>
      <c r="X211" s="30">
        <v>0</v>
      </c>
      <c r="Y211" s="30">
        <v>0</v>
      </c>
      <c r="Z211" s="30">
        <v>15525.35714419175</v>
      </c>
      <c r="AA211" s="30">
        <v>0</v>
      </c>
      <c r="AB211" s="30">
        <v>152556.27339543149</v>
      </c>
      <c r="AC211" s="30">
        <v>0</v>
      </c>
      <c r="AD211" s="30">
        <v>0</v>
      </c>
      <c r="AE211" s="30">
        <v>0</v>
      </c>
      <c r="AF211" s="30">
        <v>133861.1470232892</v>
      </c>
      <c r="AG211" s="30">
        <v>0</v>
      </c>
      <c r="AH211" s="30">
        <v>0</v>
      </c>
      <c r="AI211" s="30">
        <v>0</v>
      </c>
      <c r="AJ211" s="30">
        <v>7014.4</v>
      </c>
      <c r="AK211" s="30">
        <v>0</v>
      </c>
      <c r="AL211" s="30">
        <v>0</v>
      </c>
      <c r="AM211" s="30">
        <v>0</v>
      </c>
      <c r="AN211" s="30">
        <v>0</v>
      </c>
      <c r="AO211" s="30">
        <v>0</v>
      </c>
      <c r="AP211" s="30">
        <v>0</v>
      </c>
      <c r="AQ211" s="30">
        <v>0</v>
      </c>
      <c r="AR211" s="30">
        <v>0</v>
      </c>
      <c r="AS211" s="30">
        <v>933050.05273805128</v>
      </c>
      <c r="AT211" s="30">
        <v>382618.03313418583</v>
      </c>
      <c r="AU211" s="30">
        <v>140875.5470232892</v>
      </c>
      <c r="AV211" s="30">
        <v>186626.7819518265</v>
      </c>
      <c r="AW211" s="38">
        <v>1456543.6328955262</v>
      </c>
      <c r="AX211" s="30">
        <v>1449529.2328955263</v>
      </c>
      <c r="AY211" s="30">
        <v>4610</v>
      </c>
      <c r="AZ211" s="30">
        <v>1212430</v>
      </c>
      <c r="BA211" s="30">
        <v>0</v>
      </c>
      <c r="BB211" s="30">
        <v>0</v>
      </c>
      <c r="BC211" s="30">
        <v>1456543.6328955262</v>
      </c>
      <c r="BD211" s="30">
        <v>1456543.6328955262</v>
      </c>
      <c r="BE211" s="30">
        <v>0</v>
      </c>
      <c r="BF211" s="30">
        <v>1219444.4</v>
      </c>
      <c r="BG211" s="30">
        <v>1078568.8529767108</v>
      </c>
      <c r="BH211" s="30">
        <v>1315668.0858722371</v>
      </c>
      <c r="BI211" s="30">
        <v>5002.54025046478</v>
      </c>
      <c r="BJ211" s="30">
        <v>4950.62215813942</v>
      </c>
      <c r="BK211" s="197">
        <v>0.010487185381336401</v>
      </c>
      <c r="BL211" s="30">
        <v>0</v>
      </c>
      <c r="BM211" s="30">
        <v>0</v>
      </c>
      <c r="BN211" s="38">
        <v>1456543.6328955262</v>
      </c>
      <c r="BO211" s="30">
        <v>5511.51799580048</v>
      </c>
      <c r="BP211" s="30" t="s">
        <v>545</v>
      </c>
      <c r="BQ211" s="30">
        <v>5538.18871823394</v>
      </c>
      <c r="BR211" s="197">
        <v>0.018919952633083659</v>
      </c>
      <c r="BS211" s="30">
        <v>0</v>
      </c>
      <c r="BT211" s="30">
        <v>1456543.6328955262</v>
      </c>
      <c r="BU211" s="30">
        <v>0</v>
      </c>
      <c r="BV211" s="38">
        <v>1456543.6328955262</v>
      </c>
      <c r="BW211" s="218">
        <v>7014.4</v>
      </c>
      <c r="BX211" s="219">
        <v>1449529.2328955263</v>
      </c>
      <c r="BZ211" s="23">
        <v>8732085</v>
      </c>
      <c r="CB211" s="495">
        <f>BX211*$CB$4</f>
        <v>36238.230822388163</v>
      </c>
    </row>
    <row r="212" spans="1:80">
      <c r="A212" s="23">
        <v>110847</v>
      </c>
      <c r="B212" s="23">
        <v>8732123</v>
      </c>
      <c r="C212" s="23" t="s">
        <v>424</v>
      </c>
      <c r="D212" s="239">
        <v>211</v>
      </c>
      <c r="E212" s="239">
        <v>211</v>
      </c>
      <c r="F212" s="239">
        <v>0</v>
      </c>
      <c r="G212" s="30">
        <v>748568.67348946317</v>
      </c>
      <c r="H212" s="30">
        <v>0</v>
      </c>
      <c r="I212" s="30">
        <v>0</v>
      </c>
      <c r="J212" s="30">
        <v>38554.799116603645</v>
      </c>
      <c r="K212" s="30">
        <v>0</v>
      </c>
      <c r="L212" s="30">
        <v>65336.98842803407</v>
      </c>
      <c r="M212" s="30">
        <v>0</v>
      </c>
      <c r="N212" s="30">
        <v>12873.182206485892</v>
      </c>
      <c r="O212" s="30">
        <v>27250.309647607137</v>
      </c>
      <c r="P212" s="30">
        <v>0</v>
      </c>
      <c r="Q212" s="30">
        <v>0</v>
      </c>
      <c r="R212" s="30">
        <v>0</v>
      </c>
      <c r="S212" s="30">
        <v>0</v>
      </c>
      <c r="T212" s="30">
        <v>0</v>
      </c>
      <c r="U212" s="30">
        <v>0</v>
      </c>
      <c r="V212" s="30">
        <v>0</v>
      </c>
      <c r="W212" s="30">
        <v>0</v>
      </c>
      <c r="X212" s="30">
        <v>0</v>
      </c>
      <c r="Y212" s="30">
        <v>0</v>
      </c>
      <c r="Z212" s="30">
        <v>26716.266834560116</v>
      </c>
      <c r="AA212" s="30">
        <v>0</v>
      </c>
      <c r="AB212" s="30">
        <v>92677.536278532818</v>
      </c>
      <c r="AC212" s="30">
        <v>0</v>
      </c>
      <c r="AD212" s="30">
        <v>2305.6899609725674</v>
      </c>
      <c r="AE212" s="30">
        <v>0</v>
      </c>
      <c r="AF212" s="30">
        <v>133861.1470232892</v>
      </c>
      <c r="AG212" s="30">
        <v>0</v>
      </c>
      <c r="AH212" s="30">
        <v>0</v>
      </c>
      <c r="AI212" s="30">
        <v>0</v>
      </c>
      <c r="AJ212" s="30">
        <v>37376</v>
      </c>
      <c r="AK212" s="30">
        <v>0</v>
      </c>
      <c r="AL212" s="30">
        <v>0</v>
      </c>
      <c r="AM212" s="30">
        <v>0</v>
      </c>
      <c r="AN212" s="30">
        <v>0</v>
      </c>
      <c r="AO212" s="30">
        <v>0</v>
      </c>
      <c r="AP212" s="30">
        <v>0</v>
      </c>
      <c r="AQ212" s="30">
        <v>0</v>
      </c>
      <c r="AR212" s="30">
        <v>0</v>
      </c>
      <c r="AS212" s="30">
        <v>748568.67348946317</v>
      </c>
      <c r="AT212" s="30">
        <v>265714.7724727962</v>
      </c>
      <c r="AU212" s="30">
        <v>171237.1470232892</v>
      </c>
      <c r="AV212" s="30">
        <v>127100.80937974108</v>
      </c>
      <c r="AW212" s="38">
        <v>1185520.5929855485</v>
      </c>
      <c r="AX212" s="30">
        <v>1148144.5929855485</v>
      </c>
      <c r="AY212" s="30">
        <v>4610</v>
      </c>
      <c r="AZ212" s="30">
        <v>972710</v>
      </c>
      <c r="BA212" s="30">
        <v>0</v>
      </c>
      <c r="BB212" s="30">
        <v>0</v>
      </c>
      <c r="BC212" s="30">
        <v>1185520.5929855485</v>
      </c>
      <c r="BD212" s="30">
        <v>1185520.5929855485</v>
      </c>
      <c r="BE212" s="30">
        <v>0</v>
      </c>
      <c r="BF212" s="30">
        <v>1010086</v>
      </c>
      <c r="BG212" s="30">
        <v>838848.85297671077</v>
      </c>
      <c r="BH212" s="30">
        <v>1014283.4459622593</v>
      </c>
      <c r="BI212" s="30">
        <v>4807.0305495841676</v>
      </c>
      <c r="BJ212" s="30">
        <v>4772.6131588246017</v>
      </c>
      <c r="BK212" s="197">
        <v>0.0072114352481989644</v>
      </c>
      <c r="BL212" s="30">
        <v>0</v>
      </c>
      <c r="BM212" s="30">
        <v>0</v>
      </c>
      <c r="BN212" s="38">
        <v>1185520.5929855485</v>
      </c>
      <c r="BO212" s="30">
        <v>5441.4435686518891</v>
      </c>
      <c r="BP212" s="30" t="s">
        <v>545</v>
      </c>
      <c r="BQ212" s="30">
        <v>5618.5810094101826</v>
      </c>
      <c r="BR212" s="197">
        <v>0.018928094925318772</v>
      </c>
      <c r="BS212" s="30">
        <v>-2097.55</v>
      </c>
      <c r="BT212" s="30">
        <v>1183423.0429855485</v>
      </c>
      <c r="BU212" s="30">
        <v>-2110</v>
      </c>
      <c r="BV212" s="38">
        <v>1181313.0429855485</v>
      </c>
      <c r="BW212" s="218">
        <v>35072</v>
      </c>
      <c r="BX212" s="219">
        <v>1146241.0429855485</v>
      </c>
      <c r="BZ212" s="23">
        <v>8732123</v>
      </c>
      <c r="CB212" s="495">
        <f>BX212*$CB$4</f>
        <v>28656.026074638714</v>
      </c>
    </row>
    <row r="213" spans="1:80">
      <c r="A213" s="23">
        <v>146515</v>
      </c>
      <c r="B213" s="23">
        <v>8732202</v>
      </c>
      <c r="C213" s="23" t="s">
        <v>425</v>
      </c>
      <c r="D213" s="239">
        <v>201</v>
      </c>
      <c r="E213" s="239">
        <v>201</v>
      </c>
      <c r="F213" s="239">
        <v>0</v>
      </c>
      <c r="G213" s="30">
        <v>713091.485172427</v>
      </c>
      <c r="H213" s="30">
        <v>0</v>
      </c>
      <c r="I213" s="30">
        <v>0</v>
      </c>
      <c r="J213" s="30">
        <v>24401.771592787129</v>
      </c>
      <c r="K213" s="30">
        <v>0</v>
      </c>
      <c r="L213" s="30">
        <v>40835.617767521311</v>
      </c>
      <c r="M213" s="30">
        <v>0</v>
      </c>
      <c r="N213" s="30">
        <v>0</v>
      </c>
      <c r="O213" s="30">
        <v>0</v>
      </c>
      <c r="P213" s="30">
        <v>0</v>
      </c>
      <c r="Q213" s="30">
        <v>0</v>
      </c>
      <c r="R213" s="30">
        <v>0</v>
      </c>
      <c r="S213" s="30">
        <v>0</v>
      </c>
      <c r="T213" s="30">
        <v>0</v>
      </c>
      <c r="U213" s="30">
        <v>0</v>
      </c>
      <c r="V213" s="30">
        <v>0</v>
      </c>
      <c r="W213" s="30">
        <v>0</v>
      </c>
      <c r="X213" s="30">
        <v>0</v>
      </c>
      <c r="Y213" s="30">
        <v>0</v>
      </c>
      <c r="Z213" s="30">
        <v>23622.906883172422</v>
      </c>
      <c r="AA213" s="30">
        <v>0</v>
      </c>
      <c r="AB213" s="30">
        <v>85834.785879850067</v>
      </c>
      <c r="AC213" s="30">
        <v>0</v>
      </c>
      <c r="AD213" s="30">
        <v>4723.3861878217776</v>
      </c>
      <c r="AE213" s="30">
        <v>0</v>
      </c>
      <c r="AF213" s="30">
        <v>133861.1470232892</v>
      </c>
      <c r="AG213" s="30">
        <v>0</v>
      </c>
      <c r="AH213" s="30">
        <v>0</v>
      </c>
      <c r="AI213" s="30">
        <v>0</v>
      </c>
      <c r="AJ213" s="30">
        <v>4172.8</v>
      </c>
      <c r="AK213" s="30">
        <v>0</v>
      </c>
      <c r="AL213" s="30">
        <v>0</v>
      </c>
      <c r="AM213" s="30">
        <v>0</v>
      </c>
      <c r="AN213" s="30">
        <v>0</v>
      </c>
      <c r="AO213" s="30">
        <v>0</v>
      </c>
      <c r="AP213" s="30">
        <v>0</v>
      </c>
      <c r="AQ213" s="30">
        <v>0</v>
      </c>
      <c r="AR213" s="30">
        <v>0</v>
      </c>
      <c r="AS213" s="30">
        <v>713091.485172427</v>
      </c>
      <c r="AT213" s="30">
        <v>179418.46831115271</v>
      </c>
      <c r="AU213" s="30">
        <v>138033.94702328919</v>
      </c>
      <c r="AV213" s="30">
        <v>87934.881692308991</v>
      </c>
      <c r="AW213" s="38">
        <v>1030543.9005068688</v>
      </c>
      <c r="AX213" s="30">
        <v>1026371.1005068688</v>
      </c>
      <c r="AY213" s="30">
        <v>4610</v>
      </c>
      <c r="AZ213" s="30">
        <v>926610</v>
      </c>
      <c r="BA213" s="30">
        <v>0</v>
      </c>
      <c r="BB213" s="30">
        <v>0</v>
      </c>
      <c r="BC213" s="30">
        <v>1030543.9005068688</v>
      </c>
      <c r="BD213" s="30">
        <v>1030543.9005068688</v>
      </c>
      <c r="BE213" s="30">
        <v>0</v>
      </c>
      <c r="BF213" s="30">
        <v>930782.8</v>
      </c>
      <c r="BG213" s="30">
        <v>792748.85297671077</v>
      </c>
      <c r="BH213" s="30">
        <v>892509.95348357956</v>
      </c>
      <c r="BI213" s="30">
        <v>4440.34802728149</v>
      </c>
      <c r="BJ213" s="30">
        <v>4340.6601846143385</v>
      </c>
      <c r="BK213" s="197">
        <v>0.022966055490936582</v>
      </c>
      <c r="BL213" s="30">
        <v>0</v>
      </c>
      <c r="BM213" s="30">
        <v>0</v>
      </c>
      <c r="BN213" s="38">
        <v>1030543.9005068688</v>
      </c>
      <c r="BO213" s="30">
        <v>5106.32388311875</v>
      </c>
      <c r="BP213" s="30" t="s">
        <v>545</v>
      </c>
      <c r="BQ213" s="30">
        <v>5127.0840821237252</v>
      </c>
      <c r="BR213" s="197">
        <v>0.021280214491376181</v>
      </c>
      <c r="BS213" s="30">
        <v>0</v>
      </c>
      <c r="BT213" s="30">
        <v>1030543.9005068688</v>
      </c>
      <c r="BU213" s="30">
        <v>0</v>
      </c>
      <c r="BV213" s="38">
        <v>1030543.9005068688</v>
      </c>
      <c r="BW213" s="218">
        <v>4172.8</v>
      </c>
      <c r="BX213" s="219">
        <v>1026371.1005068688</v>
      </c>
      <c r="BZ213" s="23">
        <v>8732202</v>
      </c>
      <c r="CB213" s="495">
        <f>BX213*$CB$4</f>
        <v>25659.277512671721</v>
      </c>
    </row>
    <row r="214" spans="1:80">
      <c r="A214" s="23">
        <v>110668</v>
      </c>
      <c r="B214" s="23">
        <v>8732022</v>
      </c>
      <c r="C214" s="23" t="s">
        <v>426</v>
      </c>
      <c r="D214" s="239">
        <v>232</v>
      </c>
      <c r="E214" s="239">
        <v>232</v>
      </c>
      <c r="F214" s="239">
        <v>0</v>
      </c>
      <c r="G214" s="30">
        <v>823070.76895523921</v>
      </c>
      <c r="H214" s="30">
        <v>0</v>
      </c>
      <c r="I214" s="30">
        <v>0</v>
      </c>
      <c r="J214" s="30">
        <v>35138.551093613431</v>
      </c>
      <c r="K214" s="30">
        <v>0</v>
      </c>
      <c r="L214" s="30">
        <v>58803.289585230632</v>
      </c>
      <c r="M214" s="30">
        <v>0</v>
      </c>
      <c r="N214" s="30">
        <v>27384.769421069948</v>
      </c>
      <c r="O214" s="30">
        <v>15896.013961104176</v>
      </c>
      <c r="P214" s="30">
        <v>5761.8067068072251</v>
      </c>
      <c r="Q214" s="30">
        <v>7728.8884418223543</v>
      </c>
      <c r="R214" s="30">
        <v>6668.1582231107459</v>
      </c>
      <c r="S214" s="30">
        <v>0</v>
      </c>
      <c r="T214" s="30">
        <v>0</v>
      </c>
      <c r="U214" s="30">
        <v>0</v>
      </c>
      <c r="V214" s="30">
        <v>0</v>
      </c>
      <c r="W214" s="30">
        <v>0</v>
      </c>
      <c r="X214" s="30">
        <v>0</v>
      </c>
      <c r="Y214" s="30">
        <v>0</v>
      </c>
      <c r="Z214" s="30">
        <v>84810.690800050943</v>
      </c>
      <c r="AA214" s="30">
        <v>0</v>
      </c>
      <c r="AB214" s="30">
        <v>83843.251660077542</v>
      </c>
      <c r="AC214" s="30">
        <v>0</v>
      </c>
      <c r="AD214" s="30">
        <v>0</v>
      </c>
      <c r="AE214" s="30">
        <v>0</v>
      </c>
      <c r="AF214" s="30">
        <v>133861.1470232892</v>
      </c>
      <c r="AG214" s="30">
        <v>0</v>
      </c>
      <c r="AH214" s="30">
        <v>0</v>
      </c>
      <c r="AI214" s="30">
        <v>0</v>
      </c>
      <c r="AJ214" s="30">
        <v>6144</v>
      </c>
      <c r="AK214" s="30">
        <v>0</v>
      </c>
      <c r="AL214" s="30">
        <v>0</v>
      </c>
      <c r="AM214" s="30">
        <v>0</v>
      </c>
      <c r="AN214" s="30">
        <v>0</v>
      </c>
      <c r="AO214" s="30">
        <v>0</v>
      </c>
      <c r="AP214" s="30">
        <v>0</v>
      </c>
      <c r="AQ214" s="30">
        <v>0</v>
      </c>
      <c r="AR214" s="30">
        <v>0</v>
      </c>
      <c r="AS214" s="30">
        <v>823070.76895523921</v>
      </c>
      <c r="AT214" s="30">
        <v>326035.419892887</v>
      </c>
      <c r="AU214" s="30">
        <v>140005.1470232892</v>
      </c>
      <c r="AV214" s="30">
        <v>144087.6210176695</v>
      </c>
      <c r="AW214" s="38">
        <v>1289111.3358714154</v>
      </c>
      <c r="AX214" s="30">
        <v>1282967.3358714154</v>
      </c>
      <c r="AY214" s="30">
        <v>4610</v>
      </c>
      <c r="AZ214" s="30">
        <v>1069520</v>
      </c>
      <c r="BA214" s="30">
        <v>0</v>
      </c>
      <c r="BB214" s="30">
        <v>0</v>
      </c>
      <c r="BC214" s="30">
        <v>1289111.3358714154</v>
      </c>
      <c r="BD214" s="30">
        <v>1289111.3358714154</v>
      </c>
      <c r="BE214" s="30">
        <v>0</v>
      </c>
      <c r="BF214" s="30">
        <v>1075664</v>
      </c>
      <c r="BG214" s="30">
        <v>935658.85297671077</v>
      </c>
      <c r="BH214" s="30">
        <v>1149106.1888481262</v>
      </c>
      <c r="BI214" s="30">
        <v>4953.04391744882</v>
      </c>
      <c r="BJ214" s="30">
        <v>4807.6031466532959</v>
      </c>
      <c r="BK214" s="197">
        <v>0.030252241368293794</v>
      </c>
      <c r="BL214" s="30">
        <v>0</v>
      </c>
      <c r="BM214" s="30">
        <v>0</v>
      </c>
      <c r="BN214" s="38">
        <v>1289111.3358714154</v>
      </c>
      <c r="BO214" s="30">
        <v>5530.0316201354117</v>
      </c>
      <c r="BP214" s="30" t="s">
        <v>545</v>
      </c>
      <c r="BQ214" s="30">
        <v>5556.514378756101</v>
      </c>
      <c r="BR214" s="197">
        <v>0.034759353101784463</v>
      </c>
      <c r="BS214" s="30">
        <v>0</v>
      </c>
      <c r="BT214" s="30">
        <v>1289111.3358714154</v>
      </c>
      <c r="BU214" s="30">
        <v>0</v>
      </c>
      <c r="BV214" s="38">
        <v>1289111.3358714154</v>
      </c>
      <c r="BW214" s="218">
        <v>6144</v>
      </c>
      <c r="BX214" s="219">
        <v>1282967.3358714154</v>
      </c>
      <c r="BZ214" s="23">
        <v>8732022</v>
      </c>
      <c r="CB214" s="495">
        <f>BX214*$CB$4</f>
        <v>32074.183396785389</v>
      </c>
    </row>
    <row r="215" spans="1:80">
      <c r="A215" s="23">
        <v>148454</v>
      </c>
      <c r="B215" s="23">
        <v>8734011</v>
      </c>
      <c r="C215" s="23" t="s">
        <v>427</v>
      </c>
      <c r="D215" s="239">
        <v>941</v>
      </c>
      <c r="E215" s="239">
        <v>0</v>
      </c>
      <c r="F215" s="239">
        <v>941</v>
      </c>
      <c r="G215" s="30">
        <v>0</v>
      </c>
      <c r="H215" s="30">
        <v>2936094.8844324881</v>
      </c>
      <c r="I215" s="30">
        <v>1995959.3308399166</v>
      </c>
      <c r="J215" s="30">
        <v>0</v>
      </c>
      <c r="K215" s="30">
        <v>122008.85796393538</v>
      </c>
      <c r="L215" s="30">
        <v>0</v>
      </c>
      <c r="M215" s="30">
        <v>304773.14724052476</v>
      </c>
      <c r="N215" s="30">
        <v>0</v>
      </c>
      <c r="O215" s="30">
        <v>0</v>
      </c>
      <c r="P215" s="30">
        <v>0</v>
      </c>
      <c r="Q215" s="30">
        <v>0</v>
      </c>
      <c r="R215" s="30">
        <v>0</v>
      </c>
      <c r="S215" s="30">
        <v>0</v>
      </c>
      <c r="T215" s="30">
        <v>49779.61404928581</v>
      </c>
      <c r="U215" s="30">
        <v>8515.72029054407</v>
      </c>
      <c r="V215" s="30">
        <v>6902.2153933883328</v>
      </c>
      <c r="W215" s="30">
        <v>0</v>
      </c>
      <c r="X215" s="30">
        <v>0</v>
      </c>
      <c r="Y215" s="30">
        <v>0</v>
      </c>
      <c r="Z215" s="30">
        <v>0</v>
      </c>
      <c r="AA215" s="30">
        <v>153618.34173428675</v>
      </c>
      <c r="AB215" s="30">
        <v>0</v>
      </c>
      <c r="AC215" s="30">
        <v>373828.97304503515</v>
      </c>
      <c r="AD215" s="30">
        <v>0</v>
      </c>
      <c r="AE215" s="30">
        <v>7705.2042686835857</v>
      </c>
      <c r="AF215" s="30">
        <v>133861.1470232892</v>
      </c>
      <c r="AG215" s="30">
        <v>0</v>
      </c>
      <c r="AH215" s="30">
        <v>0</v>
      </c>
      <c r="AI215" s="30">
        <v>0</v>
      </c>
      <c r="AJ215" s="30">
        <v>48384</v>
      </c>
      <c r="AK215" s="30">
        <v>0</v>
      </c>
      <c r="AL215" s="30">
        <v>0</v>
      </c>
      <c r="AM215" s="30">
        <v>0</v>
      </c>
      <c r="AN215" s="30">
        <v>0</v>
      </c>
      <c r="AO215" s="30">
        <v>0</v>
      </c>
      <c r="AP215" s="30">
        <v>0</v>
      </c>
      <c r="AQ215" s="30">
        <v>0</v>
      </c>
      <c r="AR215" s="30">
        <v>0</v>
      </c>
      <c r="AS215" s="30">
        <v>4932054.2152724043</v>
      </c>
      <c r="AT215" s="30">
        <v>1027132.0739856838</v>
      </c>
      <c r="AU215" s="30">
        <v>182245.1470232892</v>
      </c>
      <c r="AV215" s="30">
        <v>555722.65360696986</v>
      </c>
      <c r="AW215" s="38">
        <v>6141431.4362813774</v>
      </c>
      <c r="AX215" s="30">
        <v>6093047.4362813774</v>
      </c>
      <c r="AY215" s="30">
        <v>5995</v>
      </c>
      <c r="AZ215" s="30">
        <v>5641295</v>
      </c>
      <c r="BA215" s="30">
        <v>0</v>
      </c>
      <c r="BB215" s="30">
        <v>0</v>
      </c>
      <c r="BC215" s="30">
        <v>6141431.4362813774</v>
      </c>
      <c r="BD215" s="30">
        <v>0</v>
      </c>
      <c r="BE215" s="30">
        <v>6141431.4362813784</v>
      </c>
      <c r="BF215" s="30">
        <v>5689679</v>
      </c>
      <c r="BG215" s="30">
        <v>5507433.8529767105</v>
      </c>
      <c r="BH215" s="30">
        <v>5959186.289258088</v>
      </c>
      <c r="BI215" s="30">
        <v>6332.8228366185849</v>
      </c>
      <c r="BJ215" s="30">
        <v>6234.9141381470008</v>
      </c>
      <c r="BK215" s="197">
        <v>0.015703295394647133</v>
      </c>
      <c r="BL215" s="30">
        <v>0</v>
      </c>
      <c r="BM215" s="30">
        <v>0</v>
      </c>
      <c r="BN215" s="38">
        <v>6141431.4362813774</v>
      </c>
      <c r="BO215" s="30">
        <v>6475.0769779823349</v>
      </c>
      <c r="BP215" s="30" t="s">
        <v>545</v>
      </c>
      <c r="BQ215" s="30">
        <v>6526.4946187899868</v>
      </c>
      <c r="BR215" s="197">
        <v>0.014607995495010906</v>
      </c>
      <c r="BS215" s="30">
        <v>0</v>
      </c>
      <c r="BT215" s="30">
        <v>6141431.4362813774</v>
      </c>
      <c r="BU215" s="30">
        <v>0</v>
      </c>
      <c r="BV215" s="38">
        <v>6141431.4362813774</v>
      </c>
      <c r="BW215" s="218">
        <v>48384</v>
      </c>
      <c r="BX215" s="219">
        <v>6093047.4362813774</v>
      </c>
      <c r="BZ215" s="23">
        <v>8734011</v>
      </c>
      <c r="CB215" s="495">
        <f>BX215*$CB$4</f>
        <v>152326.18590703444</v>
      </c>
    </row>
    <row r="216" spans="1:80">
      <c r="A216" s="23">
        <v>140174</v>
      </c>
      <c r="B216" s="23">
        <v>8732260</v>
      </c>
      <c r="C216" s="23" t="s">
        <v>428</v>
      </c>
      <c r="D216" s="239">
        <v>53</v>
      </c>
      <c r="E216" s="239">
        <v>53</v>
      </c>
      <c r="F216" s="239">
        <v>0</v>
      </c>
      <c r="G216" s="30">
        <v>188029.0980802917</v>
      </c>
      <c r="H216" s="30">
        <v>0</v>
      </c>
      <c r="I216" s="30">
        <v>0</v>
      </c>
      <c r="J216" s="30">
        <v>6344.4606141246568</v>
      </c>
      <c r="K216" s="30">
        <v>0</v>
      </c>
      <c r="L216" s="30">
        <v>10617.260619555547</v>
      </c>
      <c r="M216" s="30">
        <v>0</v>
      </c>
      <c r="N216" s="30">
        <v>234.0578582997434</v>
      </c>
      <c r="O216" s="30">
        <v>0</v>
      </c>
      <c r="P216" s="30">
        <v>0</v>
      </c>
      <c r="Q216" s="30">
        <v>0</v>
      </c>
      <c r="R216" s="30">
        <v>0</v>
      </c>
      <c r="S216" s="30">
        <v>0</v>
      </c>
      <c r="T216" s="30">
        <v>0</v>
      </c>
      <c r="U216" s="30">
        <v>0</v>
      </c>
      <c r="V216" s="30">
        <v>0</v>
      </c>
      <c r="W216" s="30">
        <v>0</v>
      </c>
      <c r="X216" s="30">
        <v>0</v>
      </c>
      <c r="Y216" s="30">
        <v>0</v>
      </c>
      <c r="Z216" s="30">
        <v>692.10285506254115</v>
      </c>
      <c r="AA216" s="30">
        <v>0</v>
      </c>
      <c r="AB216" s="30">
        <v>17646.109113337938</v>
      </c>
      <c r="AC216" s="30">
        <v>0</v>
      </c>
      <c r="AD216" s="30">
        <v>0</v>
      </c>
      <c r="AE216" s="30">
        <v>0</v>
      </c>
      <c r="AF216" s="30">
        <v>133861.1470232892</v>
      </c>
      <c r="AG216" s="30">
        <v>56871.067671352772</v>
      </c>
      <c r="AH216" s="30">
        <v>0</v>
      </c>
      <c r="AI216" s="30">
        <v>0</v>
      </c>
      <c r="AJ216" s="30">
        <v>11976</v>
      </c>
      <c r="AK216" s="30">
        <v>0</v>
      </c>
      <c r="AL216" s="30">
        <v>0</v>
      </c>
      <c r="AM216" s="30">
        <v>0</v>
      </c>
      <c r="AN216" s="30">
        <v>0</v>
      </c>
      <c r="AO216" s="30">
        <v>0</v>
      </c>
      <c r="AP216" s="30">
        <v>0</v>
      </c>
      <c r="AQ216" s="30">
        <v>0</v>
      </c>
      <c r="AR216" s="30">
        <v>0</v>
      </c>
      <c r="AS216" s="30">
        <v>188029.0980802917</v>
      </c>
      <c r="AT216" s="30">
        <v>35533.991060380431</v>
      </c>
      <c r="AU216" s="30">
        <v>202708.21469464197</v>
      </c>
      <c r="AV216" s="30">
        <v>21094.2105029124</v>
      </c>
      <c r="AW216" s="38">
        <v>426271.30383531412</v>
      </c>
      <c r="AX216" s="30">
        <v>414295.30383531412</v>
      </c>
      <c r="AY216" s="30">
        <v>4610</v>
      </c>
      <c r="AZ216" s="30">
        <v>244330</v>
      </c>
      <c r="BA216" s="30">
        <v>0</v>
      </c>
      <c r="BB216" s="30">
        <v>0</v>
      </c>
      <c r="BC216" s="30">
        <v>426271.30383531412</v>
      </c>
      <c r="BD216" s="30">
        <v>426271.30383531412</v>
      </c>
      <c r="BE216" s="30">
        <v>0</v>
      </c>
      <c r="BF216" s="30">
        <v>256306</v>
      </c>
      <c r="BG216" s="30">
        <v>53597.785305358033</v>
      </c>
      <c r="BH216" s="30">
        <v>223563.08914067215</v>
      </c>
      <c r="BI216" s="30">
        <v>4218.1714932202294</v>
      </c>
      <c r="BJ216" s="30">
        <v>3883.692407111545</v>
      </c>
      <c r="BK216" s="197">
        <v>0.086123990019448968</v>
      </c>
      <c r="BL216" s="30">
        <v>0</v>
      </c>
      <c r="BM216" s="30">
        <v>0</v>
      </c>
      <c r="BN216" s="38">
        <v>426271.30383531412</v>
      </c>
      <c r="BO216" s="30">
        <v>7816.8925251946057</v>
      </c>
      <c r="BP216" s="30" t="s">
        <v>545</v>
      </c>
      <c r="BQ216" s="30">
        <v>8042.85478934555</v>
      </c>
      <c r="BR216" s="197">
        <v>0.077776626465678955</v>
      </c>
      <c r="BS216" s="30">
        <v>-495.05000000000007</v>
      </c>
      <c r="BT216" s="30">
        <v>425776.25383531413</v>
      </c>
      <c r="BU216" s="30">
        <v>-530</v>
      </c>
      <c r="BV216" s="38">
        <v>425246.25383531413</v>
      </c>
      <c r="BW216" s="218">
        <v>12724.5</v>
      </c>
      <c r="BX216" s="219">
        <v>412521.75383531413</v>
      </c>
      <c r="BZ216" s="23">
        <v>8732260</v>
      </c>
      <c r="CB216" s="495">
        <f>BX216*$CB$4</f>
        <v>10313.043845882854</v>
      </c>
    </row>
    <row r="217" spans="1:80">
      <c r="A217" s="23">
        <v>142035</v>
      </c>
      <c r="B217" s="23">
        <v>8733058</v>
      </c>
      <c r="C217" s="23" t="s">
        <v>429</v>
      </c>
      <c r="D217" s="239">
        <v>309</v>
      </c>
      <c r="E217" s="239">
        <v>309</v>
      </c>
      <c r="F217" s="239">
        <v>0</v>
      </c>
      <c r="G217" s="30">
        <v>1096245.1189964176</v>
      </c>
      <c r="H217" s="30">
        <v>0</v>
      </c>
      <c r="I217" s="30">
        <v>0</v>
      </c>
      <c r="J217" s="30">
        <v>30258.196775056069</v>
      </c>
      <c r="K217" s="30">
        <v>0</v>
      </c>
      <c r="L217" s="30">
        <v>53086.303097777585</v>
      </c>
      <c r="M217" s="30">
        <v>0</v>
      </c>
      <c r="N217" s="30">
        <v>1404.3471497984567</v>
      </c>
      <c r="O217" s="30">
        <v>283.85739216257429</v>
      </c>
      <c r="P217" s="30">
        <v>0</v>
      </c>
      <c r="Q217" s="30">
        <v>0</v>
      </c>
      <c r="R217" s="30">
        <v>0</v>
      </c>
      <c r="S217" s="30">
        <v>0</v>
      </c>
      <c r="T217" s="30">
        <v>0</v>
      </c>
      <c r="U217" s="30">
        <v>0</v>
      </c>
      <c r="V217" s="30">
        <v>0</v>
      </c>
      <c r="W217" s="30">
        <v>0</v>
      </c>
      <c r="X217" s="30">
        <v>0</v>
      </c>
      <c r="Y217" s="30">
        <v>0</v>
      </c>
      <c r="Z217" s="30">
        <v>11692.591008716337</v>
      </c>
      <c r="AA217" s="30">
        <v>0</v>
      </c>
      <c r="AB217" s="30">
        <v>114823.54546509386</v>
      </c>
      <c r="AC217" s="30">
        <v>0</v>
      </c>
      <c r="AD217" s="30">
        <v>8089.0378844073266</v>
      </c>
      <c r="AE217" s="30">
        <v>0</v>
      </c>
      <c r="AF217" s="30">
        <v>133861.1470232892</v>
      </c>
      <c r="AG217" s="30">
        <v>0</v>
      </c>
      <c r="AH217" s="30">
        <v>0</v>
      </c>
      <c r="AI217" s="30">
        <v>0</v>
      </c>
      <c r="AJ217" s="30">
        <v>39549.8</v>
      </c>
      <c r="AK217" s="30">
        <v>0</v>
      </c>
      <c r="AL217" s="30">
        <v>0</v>
      </c>
      <c r="AM217" s="30">
        <v>0</v>
      </c>
      <c r="AN217" s="30">
        <v>0</v>
      </c>
      <c r="AO217" s="30">
        <v>0</v>
      </c>
      <c r="AP217" s="30">
        <v>0</v>
      </c>
      <c r="AQ217" s="30">
        <v>0</v>
      </c>
      <c r="AR217" s="30">
        <v>0</v>
      </c>
      <c r="AS217" s="30">
        <v>1096245.1189964176</v>
      </c>
      <c r="AT217" s="30">
        <v>219637.8787730122</v>
      </c>
      <c r="AU217" s="30">
        <v>173410.94702328922</v>
      </c>
      <c r="AV217" s="30">
        <v>127045.90599283142</v>
      </c>
      <c r="AW217" s="38">
        <v>1489293.9447927191</v>
      </c>
      <c r="AX217" s="30">
        <v>1449744.144792719</v>
      </c>
      <c r="AY217" s="30">
        <v>4610</v>
      </c>
      <c r="AZ217" s="30">
        <v>1424490</v>
      </c>
      <c r="BA217" s="30">
        <v>0</v>
      </c>
      <c r="BB217" s="30">
        <v>0</v>
      </c>
      <c r="BC217" s="30">
        <v>1489293.9447927191</v>
      </c>
      <c r="BD217" s="30">
        <v>1489293.9447927186</v>
      </c>
      <c r="BE217" s="30">
        <v>0</v>
      </c>
      <c r="BF217" s="30">
        <v>1464039.8</v>
      </c>
      <c r="BG217" s="30">
        <v>1290628.8529767108</v>
      </c>
      <c r="BH217" s="30">
        <v>1315882.9977694298</v>
      </c>
      <c r="BI217" s="30">
        <v>4258.5210283800316</v>
      </c>
      <c r="BJ217" s="30">
        <v>4114.4916954990158</v>
      </c>
      <c r="BK217" s="197">
        <v>0.035005376979755337</v>
      </c>
      <c r="BL217" s="30">
        <v>0</v>
      </c>
      <c r="BM217" s="30">
        <v>0</v>
      </c>
      <c r="BN217" s="38">
        <v>1489293.9447927191</v>
      </c>
      <c r="BO217" s="30">
        <v>4691.7286239246569</v>
      </c>
      <c r="BP217" s="30" t="s">
        <v>545</v>
      </c>
      <c r="BQ217" s="30">
        <v>4819.721504183557</v>
      </c>
      <c r="BR217" s="197">
        <v>0.0322304114370251</v>
      </c>
      <c r="BS217" s="30">
        <v>-2822.1000000000004</v>
      </c>
      <c r="BT217" s="30">
        <v>1486471.844792719</v>
      </c>
      <c r="BU217" s="30">
        <v>-3090</v>
      </c>
      <c r="BV217" s="38">
        <v>1483381.844792719</v>
      </c>
      <c r="BW217" s="218">
        <v>35072</v>
      </c>
      <c r="BX217" s="219">
        <v>1448309.844792719</v>
      </c>
      <c r="BZ217" s="23">
        <v>8733058</v>
      </c>
      <c r="CB217" s="495">
        <f>BX217*$CB$4</f>
        <v>36207.746119817974</v>
      </c>
    </row>
    <row r="218" spans="1:80">
      <c r="A218" s="23">
        <v>110717</v>
      </c>
      <c r="B218" s="23">
        <v>8732019</v>
      </c>
      <c r="C218" s="23" t="s">
        <v>430</v>
      </c>
      <c r="D218" s="239">
        <v>362</v>
      </c>
      <c r="E218" s="239">
        <v>362</v>
      </c>
      <c r="F218" s="239">
        <v>0</v>
      </c>
      <c r="G218" s="30">
        <v>1284274.2170767095</v>
      </c>
      <c r="H218" s="30">
        <v>0</v>
      </c>
      <c r="I218" s="30">
        <v>0</v>
      </c>
      <c r="J218" s="30">
        <v>35138.551093613343</v>
      </c>
      <c r="K218" s="30">
        <v>0</v>
      </c>
      <c r="L218" s="30">
        <v>58803.289585230494</v>
      </c>
      <c r="M218" s="30">
        <v>0</v>
      </c>
      <c r="N218" s="30">
        <v>1872.4628663979497</v>
      </c>
      <c r="O218" s="30">
        <v>283.85739216257411</v>
      </c>
      <c r="P218" s="30">
        <v>0</v>
      </c>
      <c r="Q218" s="30">
        <v>0</v>
      </c>
      <c r="R218" s="30">
        <v>0</v>
      </c>
      <c r="S218" s="30">
        <v>0</v>
      </c>
      <c r="T218" s="30">
        <v>0</v>
      </c>
      <c r="U218" s="30">
        <v>0</v>
      </c>
      <c r="V218" s="30">
        <v>0</v>
      </c>
      <c r="W218" s="30">
        <v>0</v>
      </c>
      <c r="X218" s="30">
        <v>0</v>
      </c>
      <c r="Y218" s="30">
        <v>0</v>
      </c>
      <c r="Z218" s="30">
        <v>26006.971363919281</v>
      </c>
      <c r="AA218" s="30">
        <v>0</v>
      </c>
      <c r="AB218" s="30">
        <v>135235.23387055384</v>
      </c>
      <c r="AC218" s="30">
        <v>0</v>
      </c>
      <c r="AD218" s="30">
        <v>0</v>
      </c>
      <c r="AE218" s="30">
        <v>0</v>
      </c>
      <c r="AF218" s="30">
        <v>133861.1470232892</v>
      </c>
      <c r="AG218" s="30">
        <v>0</v>
      </c>
      <c r="AH218" s="30">
        <v>0</v>
      </c>
      <c r="AI218" s="30">
        <v>0</v>
      </c>
      <c r="AJ218" s="30">
        <v>13926.4</v>
      </c>
      <c r="AK218" s="30">
        <v>0</v>
      </c>
      <c r="AL218" s="30">
        <v>0</v>
      </c>
      <c r="AM218" s="30">
        <v>0</v>
      </c>
      <c r="AN218" s="30">
        <v>0</v>
      </c>
      <c r="AO218" s="30">
        <v>0</v>
      </c>
      <c r="AP218" s="30">
        <v>0</v>
      </c>
      <c r="AQ218" s="30">
        <v>0</v>
      </c>
      <c r="AR218" s="30">
        <v>0</v>
      </c>
      <c r="AS218" s="30">
        <v>1284274.2170767095</v>
      </c>
      <c r="AT218" s="30">
        <v>257340.36617187748</v>
      </c>
      <c r="AU218" s="30">
        <v>147787.5470232892</v>
      </c>
      <c r="AV218" s="30">
        <v>148923.73252815657</v>
      </c>
      <c r="AW218" s="38">
        <v>1689402.130271876</v>
      </c>
      <c r="AX218" s="30">
        <v>1675475.7302718761</v>
      </c>
      <c r="AY218" s="30">
        <v>4610</v>
      </c>
      <c r="AZ218" s="30">
        <v>1668820</v>
      </c>
      <c r="BA218" s="30">
        <v>0</v>
      </c>
      <c r="BB218" s="30">
        <v>0</v>
      </c>
      <c r="BC218" s="30">
        <v>1689402.130271876</v>
      </c>
      <c r="BD218" s="30">
        <v>1689402.130271876</v>
      </c>
      <c r="BE218" s="30">
        <v>0</v>
      </c>
      <c r="BF218" s="30">
        <v>1682746.4</v>
      </c>
      <c r="BG218" s="30">
        <v>1534958.8529767108</v>
      </c>
      <c r="BH218" s="30">
        <v>1541614.5832485869</v>
      </c>
      <c r="BI218" s="30">
        <v>4258.6038211286932</v>
      </c>
      <c r="BJ218" s="30">
        <v>4346.0158640953523</v>
      </c>
      <c r="BK218" s="197">
        <v>-0.020113144015146023</v>
      </c>
      <c r="BL218" s="30">
        <v>0.025113144015146024</v>
      </c>
      <c r="BM218" s="30">
        <v>39509.448267943189</v>
      </c>
      <c r="BN218" s="38">
        <v>1728911.5785398192</v>
      </c>
      <c r="BO218" s="30">
        <v>4737.5281175133132</v>
      </c>
      <c r="BP218" s="30" t="s">
        <v>545</v>
      </c>
      <c r="BQ218" s="30">
        <v>4775.9988357453567</v>
      </c>
      <c r="BR218" s="197">
        <v>0.011684863469493267</v>
      </c>
      <c r="BS218" s="30">
        <v>0</v>
      </c>
      <c r="BT218" s="30">
        <v>1728911.5785398192</v>
      </c>
      <c r="BU218" s="30">
        <v>0</v>
      </c>
      <c r="BV218" s="38">
        <v>1728911.5785398192</v>
      </c>
      <c r="BW218" s="218">
        <v>13926.4</v>
      </c>
      <c r="BX218" s="219">
        <v>1714985.1785398193</v>
      </c>
      <c r="BZ218" s="23">
        <v>8732019</v>
      </c>
      <c r="CB218" s="495">
        <f>BX218*$CB$4</f>
        <v>42874.629463495483</v>
      </c>
    </row>
    <row r="219" spans="1:80">
      <c r="A219" s="23">
        <v>110807</v>
      </c>
      <c r="B219" s="23">
        <v>8732008</v>
      </c>
      <c r="C219" s="23" t="s">
        <v>431</v>
      </c>
      <c r="D219" s="239">
        <v>208</v>
      </c>
      <c r="E219" s="239">
        <v>208</v>
      </c>
      <c r="F219" s="239">
        <v>0</v>
      </c>
      <c r="G219" s="30">
        <v>737925.51699435234</v>
      </c>
      <c r="H219" s="30">
        <v>0</v>
      </c>
      <c r="I219" s="30">
        <v>0</v>
      </c>
      <c r="J219" s="30">
        <v>14641.062955672232</v>
      </c>
      <c r="K219" s="30">
        <v>0</v>
      </c>
      <c r="L219" s="30">
        <v>25318.08301586326</v>
      </c>
      <c r="M219" s="30">
        <v>0</v>
      </c>
      <c r="N219" s="30">
        <v>0</v>
      </c>
      <c r="O219" s="30">
        <v>0</v>
      </c>
      <c r="P219" s="30">
        <v>0</v>
      </c>
      <c r="Q219" s="30">
        <v>0</v>
      </c>
      <c r="R219" s="30">
        <v>0</v>
      </c>
      <c r="S219" s="30">
        <v>0</v>
      </c>
      <c r="T219" s="30">
        <v>0</v>
      </c>
      <c r="U219" s="30">
        <v>0</v>
      </c>
      <c r="V219" s="30">
        <v>0</v>
      </c>
      <c r="W219" s="30">
        <v>0</v>
      </c>
      <c r="X219" s="30">
        <v>0</v>
      </c>
      <c r="Y219" s="30">
        <v>0</v>
      </c>
      <c r="Z219" s="30">
        <v>19335.499014475077</v>
      </c>
      <c r="AA219" s="30">
        <v>0</v>
      </c>
      <c r="AB219" s="30">
        <v>90300.691803593421</v>
      </c>
      <c r="AC219" s="30">
        <v>0</v>
      </c>
      <c r="AD219" s="30">
        <v>0</v>
      </c>
      <c r="AE219" s="30">
        <v>0</v>
      </c>
      <c r="AF219" s="30">
        <v>133861.1470232892</v>
      </c>
      <c r="AG219" s="30">
        <v>0</v>
      </c>
      <c r="AH219" s="30">
        <v>0</v>
      </c>
      <c r="AI219" s="30">
        <v>0</v>
      </c>
      <c r="AJ219" s="30">
        <v>11468.8</v>
      </c>
      <c r="AK219" s="30">
        <v>0</v>
      </c>
      <c r="AL219" s="30">
        <v>0</v>
      </c>
      <c r="AM219" s="30">
        <v>0</v>
      </c>
      <c r="AN219" s="30">
        <v>0</v>
      </c>
      <c r="AO219" s="30">
        <v>0</v>
      </c>
      <c r="AP219" s="30">
        <v>0</v>
      </c>
      <c r="AQ219" s="30">
        <v>0</v>
      </c>
      <c r="AR219" s="30">
        <v>0</v>
      </c>
      <c r="AS219" s="30">
        <v>737925.51699435234</v>
      </c>
      <c r="AT219" s="30">
        <v>149595.33678960399</v>
      </c>
      <c r="AU219" s="30">
        <v>145329.94702328919</v>
      </c>
      <c r="AV219" s="30">
        <v>88906.756928431729</v>
      </c>
      <c r="AW219" s="38">
        <v>1032850.8008072454</v>
      </c>
      <c r="AX219" s="30">
        <v>1021382.0008072454</v>
      </c>
      <c r="AY219" s="30">
        <v>4610</v>
      </c>
      <c r="AZ219" s="30">
        <v>958880</v>
      </c>
      <c r="BA219" s="30">
        <v>0</v>
      </c>
      <c r="BB219" s="30">
        <v>0</v>
      </c>
      <c r="BC219" s="30">
        <v>1032850.8008072454</v>
      </c>
      <c r="BD219" s="30">
        <v>1032850.8008072455</v>
      </c>
      <c r="BE219" s="30">
        <v>0</v>
      </c>
      <c r="BF219" s="30">
        <v>970348.8</v>
      </c>
      <c r="BG219" s="30">
        <v>825018.85297671077</v>
      </c>
      <c r="BH219" s="30">
        <v>887520.85378395615</v>
      </c>
      <c r="BI219" s="30">
        <v>4266.9271816536357</v>
      </c>
      <c r="BJ219" s="30">
        <v>4041.828987630935</v>
      </c>
      <c r="BK219" s="197">
        <v>0.055692161818711443</v>
      </c>
      <c r="BL219" s="30">
        <v>0</v>
      </c>
      <c r="BM219" s="30">
        <v>0</v>
      </c>
      <c r="BN219" s="38">
        <v>1032850.8008072454</v>
      </c>
      <c r="BO219" s="30">
        <v>4910.4903884963724</v>
      </c>
      <c r="BP219" s="30" t="s">
        <v>545</v>
      </c>
      <c r="BQ219" s="30">
        <v>4965.6288500348337</v>
      </c>
      <c r="BR219" s="197">
        <v>0.051403345844317494</v>
      </c>
      <c r="BS219" s="30">
        <v>0</v>
      </c>
      <c r="BT219" s="30">
        <v>1032850.8008072454</v>
      </c>
      <c r="BU219" s="30">
        <v>0</v>
      </c>
      <c r="BV219" s="38">
        <v>1032850.8008072454</v>
      </c>
      <c r="BW219" s="218">
        <v>11468.8</v>
      </c>
      <c r="BX219" s="219">
        <v>1021382.0008072454</v>
      </c>
      <c r="BZ219" s="23">
        <v>8732008</v>
      </c>
      <c r="CB219" s="495">
        <f>BX219*$CB$4</f>
        <v>25534.550020181137</v>
      </c>
    </row>
    <row r="220" spans="1:80">
      <c r="A220" s="23">
        <v>139634</v>
      </c>
      <c r="B220" s="23">
        <v>8732335</v>
      </c>
      <c r="C220" s="23" t="s">
        <v>432</v>
      </c>
      <c r="D220" s="239">
        <v>207</v>
      </c>
      <c r="E220" s="239">
        <v>207</v>
      </c>
      <c r="F220" s="239">
        <v>0</v>
      </c>
      <c r="G220" s="30">
        <v>734377.79816264869</v>
      </c>
      <c r="H220" s="30">
        <v>0</v>
      </c>
      <c r="I220" s="30">
        <v>0</v>
      </c>
      <c r="J220" s="30">
        <v>6344.4606141246486</v>
      </c>
      <c r="K220" s="30">
        <v>0</v>
      </c>
      <c r="L220" s="30">
        <v>11433.972974905953</v>
      </c>
      <c r="M220" s="30">
        <v>0</v>
      </c>
      <c r="N220" s="30">
        <v>1411.164368972238</v>
      </c>
      <c r="O220" s="30">
        <v>0</v>
      </c>
      <c r="P220" s="30">
        <v>0</v>
      </c>
      <c r="Q220" s="30">
        <v>0</v>
      </c>
      <c r="R220" s="30">
        <v>0</v>
      </c>
      <c r="S220" s="30">
        <v>0</v>
      </c>
      <c r="T220" s="30">
        <v>0</v>
      </c>
      <c r="U220" s="30">
        <v>0</v>
      </c>
      <c r="V220" s="30">
        <v>0</v>
      </c>
      <c r="W220" s="30">
        <v>0</v>
      </c>
      <c r="X220" s="30">
        <v>0</v>
      </c>
      <c r="Y220" s="30">
        <v>0</v>
      </c>
      <c r="Z220" s="30">
        <v>30238.276961510874</v>
      </c>
      <c r="AA220" s="30">
        <v>0</v>
      </c>
      <c r="AB220" s="30">
        <v>64008.868790629233</v>
      </c>
      <c r="AC220" s="30">
        <v>0</v>
      </c>
      <c r="AD220" s="30">
        <v>554.56760909649279</v>
      </c>
      <c r="AE220" s="30">
        <v>0</v>
      </c>
      <c r="AF220" s="30">
        <v>133861.1470232892</v>
      </c>
      <c r="AG220" s="30">
        <v>0</v>
      </c>
      <c r="AH220" s="30">
        <v>0</v>
      </c>
      <c r="AI220" s="30">
        <v>0</v>
      </c>
      <c r="AJ220" s="30">
        <v>25199.5</v>
      </c>
      <c r="AK220" s="30">
        <v>0</v>
      </c>
      <c r="AL220" s="30">
        <v>0</v>
      </c>
      <c r="AM220" s="30">
        <v>0</v>
      </c>
      <c r="AN220" s="30">
        <v>0</v>
      </c>
      <c r="AO220" s="30">
        <v>0</v>
      </c>
      <c r="AP220" s="30">
        <v>0</v>
      </c>
      <c r="AQ220" s="30">
        <v>0</v>
      </c>
      <c r="AR220" s="30">
        <v>0</v>
      </c>
      <c r="AS220" s="30">
        <v>734377.79816264869</v>
      </c>
      <c r="AT220" s="30">
        <v>113991.31131923944</v>
      </c>
      <c r="AU220" s="30">
        <v>159060.6470232892</v>
      </c>
      <c r="AV220" s="30">
        <v>75702.875481174313</v>
      </c>
      <c r="AW220" s="38">
        <v>1007429.7565051774</v>
      </c>
      <c r="AX220" s="30">
        <v>982230.25650517736</v>
      </c>
      <c r="AY220" s="30">
        <v>4610</v>
      </c>
      <c r="AZ220" s="30">
        <v>954270</v>
      </c>
      <c r="BA220" s="30">
        <v>0</v>
      </c>
      <c r="BB220" s="30">
        <v>0</v>
      </c>
      <c r="BC220" s="30">
        <v>1007429.7565051774</v>
      </c>
      <c r="BD220" s="30">
        <v>1007429.7565051774</v>
      </c>
      <c r="BE220" s="30">
        <v>0</v>
      </c>
      <c r="BF220" s="30">
        <v>979469.5</v>
      </c>
      <c r="BG220" s="30">
        <v>820408.85297671077</v>
      </c>
      <c r="BH220" s="30">
        <v>848369.10948188812</v>
      </c>
      <c r="BI220" s="30">
        <v>4098.4014950815854</v>
      </c>
      <c r="BJ220" s="30">
        <v>4031.3722022809129</v>
      </c>
      <c r="BK220" s="197">
        <v>0.016626917445813589</v>
      </c>
      <c r="BL220" s="30">
        <v>0</v>
      </c>
      <c r="BM220" s="30">
        <v>0</v>
      </c>
      <c r="BN220" s="38">
        <v>1007429.7565051774</v>
      </c>
      <c r="BO220" s="30">
        <v>4745.0737029235625</v>
      </c>
      <c r="BP220" s="30" t="s">
        <v>545</v>
      </c>
      <c r="BQ220" s="30">
        <v>4866.8104178994072</v>
      </c>
      <c r="BR220" s="197">
        <v>0.021440724418813284</v>
      </c>
      <c r="BS220" s="30">
        <v>-1757.85</v>
      </c>
      <c r="BT220" s="30">
        <v>1005671.9065051774</v>
      </c>
      <c r="BU220" s="30">
        <v>-2070</v>
      </c>
      <c r="BV220" s="38">
        <v>1003601.9065051774</v>
      </c>
      <c r="BW220" s="218">
        <v>22455</v>
      </c>
      <c r="BX220" s="219">
        <v>981146.90650517738</v>
      </c>
      <c r="BZ220" s="23">
        <v>8732335</v>
      </c>
      <c r="CB220" s="495">
        <f>BX220*$CB$4</f>
        <v>24528.672662629437</v>
      </c>
    </row>
    <row r="221" spans="1:80">
      <c r="A221" s="23">
        <v>139555</v>
      </c>
      <c r="B221" s="23">
        <v>8733389</v>
      </c>
      <c r="C221" s="23" t="s">
        <v>433</v>
      </c>
      <c r="D221" s="239">
        <v>394</v>
      </c>
      <c r="E221" s="239">
        <v>394</v>
      </c>
      <c r="F221" s="239">
        <v>0</v>
      </c>
      <c r="G221" s="30">
        <v>1397801.2196912251</v>
      </c>
      <c r="H221" s="30">
        <v>0</v>
      </c>
      <c r="I221" s="30">
        <v>0</v>
      </c>
      <c r="J221" s="30">
        <v>30746.23220691166</v>
      </c>
      <c r="K221" s="30">
        <v>0</v>
      </c>
      <c r="L221" s="30">
        <v>51452.878387076649</v>
      </c>
      <c r="M221" s="30">
        <v>0</v>
      </c>
      <c r="N221" s="30">
        <v>0</v>
      </c>
      <c r="O221" s="30">
        <v>0</v>
      </c>
      <c r="P221" s="30">
        <v>0</v>
      </c>
      <c r="Q221" s="30">
        <v>0</v>
      </c>
      <c r="R221" s="30">
        <v>0</v>
      </c>
      <c r="S221" s="30">
        <v>0</v>
      </c>
      <c r="T221" s="30">
        <v>0</v>
      </c>
      <c r="U221" s="30">
        <v>0</v>
      </c>
      <c r="V221" s="30">
        <v>0</v>
      </c>
      <c r="W221" s="30">
        <v>0</v>
      </c>
      <c r="X221" s="30">
        <v>0</v>
      </c>
      <c r="Y221" s="30">
        <v>0</v>
      </c>
      <c r="Z221" s="30">
        <v>62259.62832539776</v>
      </c>
      <c r="AA221" s="30">
        <v>0</v>
      </c>
      <c r="AB221" s="30">
        <v>113718.5857658529</v>
      </c>
      <c r="AC221" s="30">
        <v>0</v>
      </c>
      <c r="AD221" s="30">
        <v>6227.4703295936779</v>
      </c>
      <c r="AE221" s="30">
        <v>0</v>
      </c>
      <c r="AF221" s="30">
        <v>133861.1470232892</v>
      </c>
      <c r="AG221" s="30">
        <v>0</v>
      </c>
      <c r="AH221" s="30">
        <v>0</v>
      </c>
      <c r="AI221" s="30">
        <v>0</v>
      </c>
      <c r="AJ221" s="30">
        <v>10871.825999999997</v>
      </c>
      <c r="AK221" s="30">
        <v>0</v>
      </c>
      <c r="AL221" s="30">
        <v>0</v>
      </c>
      <c r="AM221" s="30">
        <v>0</v>
      </c>
      <c r="AN221" s="30">
        <v>0</v>
      </c>
      <c r="AO221" s="30">
        <v>0</v>
      </c>
      <c r="AP221" s="30">
        <v>0</v>
      </c>
      <c r="AQ221" s="30">
        <v>0</v>
      </c>
      <c r="AR221" s="30">
        <v>0</v>
      </c>
      <c r="AS221" s="30">
        <v>1397801.2196912251</v>
      </c>
      <c r="AT221" s="30">
        <v>264404.79501483263</v>
      </c>
      <c r="AU221" s="30">
        <v>144732.9730232892</v>
      </c>
      <c r="AV221" s="30">
        <v>143261.34783550614</v>
      </c>
      <c r="AW221" s="38">
        <v>1806938.9877293468</v>
      </c>
      <c r="AX221" s="30">
        <v>1796067.161729347</v>
      </c>
      <c r="AY221" s="30">
        <v>4610</v>
      </c>
      <c r="AZ221" s="30">
        <v>1816340</v>
      </c>
      <c r="BA221" s="30">
        <v>20272.838270653039</v>
      </c>
      <c r="BB221" s="30">
        <v>0</v>
      </c>
      <c r="BC221" s="30">
        <v>1827211.826</v>
      </c>
      <c r="BD221" s="30">
        <v>1827211.8259999997</v>
      </c>
      <c r="BE221" s="30">
        <v>0</v>
      </c>
      <c r="BF221" s="30">
        <v>1827211.826</v>
      </c>
      <c r="BG221" s="30">
        <v>1682478.8529767108</v>
      </c>
      <c r="BH221" s="30">
        <v>1682478.8529767108</v>
      </c>
      <c r="BI221" s="30">
        <v>4270.2508958799763</v>
      </c>
      <c r="BJ221" s="30">
        <v>4224.7545189548418</v>
      </c>
      <c r="BK221" s="197">
        <v>0.010768998937337012</v>
      </c>
      <c r="BL221" s="30">
        <v>0</v>
      </c>
      <c r="BM221" s="30">
        <v>0</v>
      </c>
      <c r="BN221" s="38">
        <v>1827211.826</v>
      </c>
      <c r="BO221" s="30">
        <v>4610</v>
      </c>
      <c r="BP221" s="30" t="s">
        <v>545</v>
      </c>
      <c r="BQ221" s="30">
        <v>4637.5934670050756</v>
      </c>
      <c r="BR221" s="197">
        <v>0.014053936421904556</v>
      </c>
      <c r="BS221" s="30">
        <v>-3523.7499999999991</v>
      </c>
      <c r="BT221" s="30">
        <v>1823688.076</v>
      </c>
      <c r="BU221" s="30">
        <v>-3940</v>
      </c>
      <c r="BV221" s="38">
        <v>1819748.076</v>
      </c>
      <c r="BW221" s="218">
        <v>9728</v>
      </c>
      <c r="BX221" s="219">
        <v>1810020.076</v>
      </c>
      <c r="BZ221" s="23">
        <v>8733389</v>
      </c>
      <c r="CB221" s="495">
        <f>BX221*$CB$4</f>
        <v>45250.5019</v>
      </c>
    </row>
    <row r="222" spans="1:80">
      <c r="A222" s="23">
        <v>110765</v>
      </c>
      <c r="B222" s="23">
        <v>8732049</v>
      </c>
      <c r="C222" s="23" t="s">
        <v>434</v>
      </c>
      <c r="D222" s="239">
        <v>384</v>
      </c>
      <c r="E222" s="239">
        <v>384</v>
      </c>
      <c r="F222" s="239">
        <v>0</v>
      </c>
      <c r="G222" s="30">
        <v>1362324.0313741891</v>
      </c>
      <c r="H222" s="30">
        <v>0</v>
      </c>
      <c r="I222" s="30">
        <v>0</v>
      </c>
      <c r="J222" s="30">
        <v>54171.932935987352</v>
      </c>
      <c r="K222" s="30">
        <v>0</v>
      </c>
      <c r="L222" s="30">
        <v>93105.208509948468</v>
      </c>
      <c r="M222" s="30">
        <v>0</v>
      </c>
      <c r="N222" s="30">
        <v>234.05785829974357</v>
      </c>
      <c r="O222" s="30">
        <v>0</v>
      </c>
      <c r="P222" s="30">
        <v>0</v>
      </c>
      <c r="Q222" s="30">
        <v>0</v>
      </c>
      <c r="R222" s="30">
        <v>0</v>
      </c>
      <c r="S222" s="30">
        <v>0</v>
      </c>
      <c r="T222" s="30">
        <v>0</v>
      </c>
      <c r="U222" s="30">
        <v>0</v>
      </c>
      <c r="V222" s="30">
        <v>0</v>
      </c>
      <c r="W222" s="30">
        <v>0</v>
      </c>
      <c r="X222" s="30">
        <v>0</v>
      </c>
      <c r="Y222" s="30">
        <v>0</v>
      </c>
      <c r="Z222" s="30">
        <v>18748.504864982937</v>
      </c>
      <c r="AA222" s="30">
        <v>0</v>
      </c>
      <c r="AB222" s="30">
        <v>178294.57858163616</v>
      </c>
      <c r="AC222" s="30">
        <v>0</v>
      </c>
      <c r="AD222" s="30">
        <v>0</v>
      </c>
      <c r="AE222" s="30">
        <v>0</v>
      </c>
      <c r="AF222" s="30">
        <v>133861.1470232892</v>
      </c>
      <c r="AG222" s="30">
        <v>0</v>
      </c>
      <c r="AH222" s="30">
        <v>0</v>
      </c>
      <c r="AI222" s="30">
        <v>0</v>
      </c>
      <c r="AJ222" s="30">
        <v>13312</v>
      </c>
      <c r="AK222" s="30">
        <v>0</v>
      </c>
      <c r="AL222" s="30">
        <v>0</v>
      </c>
      <c r="AM222" s="30">
        <v>0</v>
      </c>
      <c r="AN222" s="30">
        <v>0</v>
      </c>
      <c r="AO222" s="30">
        <v>0</v>
      </c>
      <c r="AP222" s="30">
        <v>0</v>
      </c>
      <c r="AQ222" s="30">
        <v>0</v>
      </c>
      <c r="AR222" s="30">
        <v>0</v>
      </c>
      <c r="AS222" s="30">
        <v>1362324.0313741891</v>
      </c>
      <c r="AT222" s="30">
        <v>344554.28275085468</v>
      </c>
      <c r="AU222" s="30">
        <v>147173.1470232892</v>
      </c>
      <c r="AV222" s="30">
        <v>176875.25978250598</v>
      </c>
      <c r="AW222" s="38">
        <v>1854051.461148333</v>
      </c>
      <c r="AX222" s="30">
        <v>1840739.461148333</v>
      </c>
      <c r="AY222" s="30">
        <v>4610</v>
      </c>
      <c r="AZ222" s="30">
        <v>1770240</v>
      </c>
      <c r="BA222" s="30">
        <v>0</v>
      </c>
      <c r="BB222" s="30">
        <v>0</v>
      </c>
      <c r="BC222" s="30">
        <v>1854051.461148333</v>
      </c>
      <c r="BD222" s="30">
        <v>1854051.461148333</v>
      </c>
      <c r="BE222" s="30">
        <v>0</v>
      </c>
      <c r="BF222" s="30">
        <v>1783552</v>
      </c>
      <c r="BG222" s="30">
        <v>1636378.8529767108</v>
      </c>
      <c r="BH222" s="30">
        <v>1706878.3141250438</v>
      </c>
      <c r="BI222" s="30">
        <v>4444.9956097006352</v>
      </c>
      <c r="BJ222" s="30">
        <v>4316.8771728427819</v>
      </c>
      <c r="BK222" s="197">
        <v>0.029678499463417402</v>
      </c>
      <c r="BL222" s="30">
        <v>0</v>
      </c>
      <c r="BM222" s="30">
        <v>0</v>
      </c>
      <c r="BN222" s="38">
        <v>1854051.461148333</v>
      </c>
      <c r="BO222" s="30">
        <v>4793.5923467404509</v>
      </c>
      <c r="BP222" s="30" t="s">
        <v>545</v>
      </c>
      <c r="BQ222" s="30">
        <v>4828.259013407117</v>
      </c>
      <c r="BR222" s="197">
        <v>0.036634436484745514</v>
      </c>
      <c r="BS222" s="30">
        <v>0</v>
      </c>
      <c r="BT222" s="30">
        <v>1854051.461148333</v>
      </c>
      <c r="BU222" s="30">
        <v>0</v>
      </c>
      <c r="BV222" s="38">
        <v>1854051.461148333</v>
      </c>
      <c r="BW222" s="218">
        <v>13312</v>
      </c>
      <c r="BX222" s="219">
        <v>1840739.461148333</v>
      </c>
      <c r="BZ222" s="23">
        <v>8732049</v>
      </c>
      <c r="CB222" s="495">
        <f>BX222*$CB$4</f>
        <v>46018.48652870833</v>
      </c>
    </row>
    <row r="223" spans="1:80">
      <c r="A223" s="23">
        <v>134894</v>
      </c>
      <c r="B223" s="23">
        <v>8734000</v>
      </c>
      <c r="C223" s="23" t="s">
        <v>435</v>
      </c>
      <c r="D223" s="239">
        <v>1306</v>
      </c>
      <c r="E223" s="239">
        <v>0</v>
      </c>
      <c r="F223" s="239">
        <v>1306</v>
      </c>
      <c r="G223" s="30">
        <v>0</v>
      </c>
      <c r="H223" s="30">
        <v>4001492.1763986209</v>
      </c>
      <c r="I223" s="30">
        <v>2852981.4163982989</v>
      </c>
      <c r="J223" s="30">
        <v>0</v>
      </c>
      <c r="K223" s="30">
        <v>248410.0348145726</v>
      </c>
      <c r="L223" s="30">
        <v>0</v>
      </c>
      <c r="M223" s="30">
        <v>620302.99379542039</v>
      </c>
      <c r="N223" s="30">
        <v>0</v>
      </c>
      <c r="O223" s="30">
        <v>0</v>
      </c>
      <c r="P223" s="30">
        <v>0</v>
      </c>
      <c r="Q223" s="30">
        <v>0</v>
      </c>
      <c r="R223" s="30">
        <v>0</v>
      </c>
      <c r="S223" s="30">
        <v>0</v>
      </c>
      <c r="T223" s="30">
        <v>144708.72953294643</v>
      </c>
      <c r="U223" s="30">
        <v>139944.24594589928</v>
      </c>
      <c r="V223" s="30">
        <v>113659.84590606063</v>
      </c>
      <c r="W223" s="30">
        <v>68776.0183067454</v>
      </c>
      <c r="X223" s="30">
        <v>109902.0837464021</v>
      </c>
      <c r="Y223" s="30">
        <v>0</v>
      </c>
      <c r="Z223" s="30">
        <v>0</v>
      </c>
      <c r="AA223" s="30">
        <v>72840.778338316188</v>
      </c>
      <c r="AB223" s="30">
        <v>0</v>
      </c>
      <c r="AC223" s="30">
        <v>736301.55851767084</v>
      </c>
      <c r="AD223" s="30">
        <v>0</v>
      </c>
      <c r="AE223" s="30">
        <v>0</v>
      </c>
      <c r="AF223" s="30">
        <v>133861.1470232892</v>
      </c>
      <c r="AG223" s="30">
        <v>0</v>
      </c>
      <c r="AH223" s="30">
        <v>0</v>
      </c>
      <c r="AI223" s="30">
        <v>0</v>
      </c>
      <c r="AJ223" s="30">
        <v>62464</v>
      </c>
      <c r="AK223" s="30">
        <v>196203</v>
      </c>
      <c r="AL223" s="30">
        <v>0</v>
      </c>
      <c r="AM223" s="30">
        <v>0</v>
      </c>
      <c r="AN223" s="30">
        <v>0</v>
      </c>
      <c r="AO223" s="30">
        <v>0</v>
      </c>
      <c r="AP223" s="30">
        <v>0</v>
      </c>
      <c r="AQ223" s="30">
        <v>0</v>
      </c>
      <c r="AR223" s="30">
        <v>0</v>
      </c>
      <c r="AS223" s="30">
        <v>6854473.59279692</v>
      </c>
      <c r="AT223" s="30">
        <v>2254846.2889040336</v>
      </c>
      <c r="AU223" s="30">
        <v>392528.14702328923</v>
      </c>
      <c r="AV223" s="30">
        <v>1262218.6123403069</v>
      </c>
      <c r="AW223" s="38">
        <v>9501848.028724242</v>
      </c>
      <c r="AX223" s="30">
        <v>9243181.028724242</v>
      </c>
      <c r="AY223" s="30">
        <v>5995</v>
      </c>
      <c r="AZ223" s="30">
        <v>7829470</v>
      </c>
      <c r="BA223" s="30">
        <v>0</v>
      </c>
      <c r="BB223" s="30">
        <v>0</v>
      </c>
      <c r="BC223" s="30">
        <v>9501848.028724242</v>
      </c>
      <c r="BD223" s="30">
        <v>0</v>
      </c>
      <c r="BE223" s="30">
        <v>9501848.028724242</v>
      </c>
      <c r="BF223" s="30">
        <v>8088137</v>
      </c>
      <c r="BG223" s="30">
        <v>7891811.8529767105</v>
      </c>
      <c r="BH223" s="30">
        <v>9305522.8817009535</v>
      </c>
      <c r="BI223" s="30">
        <v>7125.2089446408527</v>
      </c>
      <c r="BJ223" s="30">
        <v>7052.8344260722042</v>
      </c>
      <c r="BK223" s="197">
        <v>0.010261763455143886</v>
      </c>
      <c r="BL223" s="30">
        <v>0</v>
      </c>
      <c r="BM223" s="30">
        <v>0</v>
      </c>
      <c r="BN223" s="38">
        <v>9501848.028724242</v>
      </c>
      <c r="BO223" s="30">
        <v>7077.4739883034008</v>
      </c>
      <c r="BP223" s="30" t="s">
        <v>545</v>
      </c>
      <c r="BQ223" s="30">
        <v>7275.5344783493429</v>
      </c>
      <c r="BR223" s="197">
        <v>0.0080688053130726356</v>
      </c>
      <c r="BS223" s="30">
        <v>0</v>
      </c>
      <c r="BT223" s="30">
        <v>9501848.028724242</v>
      </c>
      <c r="BU223" s="30">
        <v>0</v>
      </c>
      <c r="BV223" s="38">
        <v>9501848.028724242</v>
      </c>
      <c r="BW223" s="218">
        <v>62464</v>
      </c>
      <c r="BX223" s="219">
        <v>9439384.028724242</v>
      </c>
      <c r="BZ223" s="23">
        <v>8734000</v>
      </c>
      <c r="CB223" s="495">
        <f>BX223*$CB$4</f>
        <v>235984.60071810606</v>
      </c>
    </row>
    <row r="224" spans="1:80">
      <c r="A224" s="23">
        <v>143941</v>
      </c>
      <c r="B224" s="23">
        <v>8732050</v>
      </c>
      <c r="C224" s="23" t="s">
        <v>436</v>
      </c>
      <c r="D224" s="239">
        <v>115</v>
      </c>
      <c r="E224" s="239">
        <v>115</v>
      </c>
      <c r="F224" s="239">
        <v>0</v>
      </c>
      <c r="G224" s="30">
        <v>407987.66564591596</v>
      </c>
      <c r="H224" s="30">
        <v>0</v>
      </c>
      <c r="I224" s="30">
        <v>0</v>
      </c>
      <c r="J224" s="30">
        <v>20009.452706085431</v>
      </c>
      <c r="K224" s="30">
        <v>0</v>
      </c>
      <c r="L224" s="30">
        <v>34301.918924717873</v>
      </c>
      <c r="M224" s="30">
        <v>0</v>
      </c>
      <c r="N224" s="30">
        <v>1638.4050080982026</v>
      </c>
      <c r="O224" s="30">
        <v>2270.8591373005906</v>
      </c>
      <c r="P224" s="30">
        <v>2216.0795026181622</v>
      </c>
      <c r="Q224" s="30">
        <v>0</v>
      </c>
      <c r="R224" s="30">
        <v>0</v>
      </c>
      <c r="S224" s="30">
        <v>0</v>
      </c>
      <c r="T224" s="30">
        <v>0</v>
      </c>
      <c r="U224" s="30">
        <v>0</v>
      </c>
      <c r="V224" s="30">
        <v>0</v>
      </c>
      <c r="W224" s="30">
        <v>0</v>
      </c>
      <c r="X224" s="30">
        <v>0</v>
      </c>
      <c r="Y224" s="30">
        <v>0</v>
      </c>
      <c r="Z224" s="30">
        <v>0</v>
      </c>
      <c r="AA224" s="30">
        <v>0</v>
      </c>
      <c r="AB224" s="30">
        <v>55173.922193459228</v>
      </c>
      <c r="AC224" s="30">
        <v>0</v>
      </c>
      <c r="AD224" s="30">
        <v>1051.7661551829806</v>
      </c>
      <c r="AE224" s="30">
        <v>0</v>
      </c>
      <c r="AF224" s="30">
        <v>133861.1470232892</v>
      </c>
      <c r="AG224" s="30">
        <v>7332.4953338084633</v>
      </c>
      <c r="AH224" s="30">
        <v>0</v>
      </c>
      <c r="AI224" s="30">
        <v>0</v>
      </c>
      <c r="AJ224" s="30">
        <v>5171.2</v>
      </c>
      <c r="AK224" s="30">
        <v>0</v>
      </c>
      <c r="AL224" s="30">
        <v>0</v>
      </c>
      <c r="AM224" s="30">
        <v>0</v>
      </c>
      <c r="AN224" s="30">
        <v>0</v>
      </c>
      <c r="AO224" s="30">
        <v>0</v>
      </c>
      <c r="AP224" s="30">
        <v>0</v>
      </c>
      <c r="AQ224" s="30">
        <v>0</v>
      </c>
      <c r="AR224" s="30">
        <v>0</v>
      </c>
      <c r="AS224" s="30">
        <v>407987.66564591596</v>
      </c>
      <c r="AT224" s="30">
        <v>116662.40362746247</v>
      </c>
      <c r="AU224" s="30">
        <v>146364.84235709769</v>
      </c>
      <c r="AV224" s="30">
        <v>59332.669824904653</v>
      </c>
      <c r="AW224" s="38">
        <v>671014.91163047613</v>
      </c>
      <c r="AX224" s="30">
        <v>665843.71163047617</v>
      </c>
      <c r="AY224" s="30">
        <v>4610</v>
      </c>
      <c r="AZ224" s="30">
        <v>530150</v>
      </c>
      <c r="BA224" s="30">
        <v>0</v>
      </c>
      <c r="BB224" s="30">
        <v>0</v>
      </c>
      <c r="BC224" s="30">
        <v>671014.91163047613</v>
      </c>
      <c r="BD224" s="30">
        <v>671014.91163047613</v>
      </c>
      <c r="BE224" s="30">
        <v>0</v>
      </c>
      <c r="BF224" s="30">
        <v>535321.2</v>
      </c>
      <c r="BG224" s="30">
        <v>388956.35764290224</v>
      </c>
      <c r="BH224" s="30">
        <v>524650.06927337847</v>
      </c>
      <c r="BI224" s="30">
        <v>4562.1745154206819</v>
      </c>
      <c r="BJ224" s="30">
        <v>4436.1947817195114</v>
      </c>
      <c r="BK224" s="197">
        <v>0.028398151997361031</v>
      </c>
      <c r="BL224" s="30">
        <v>0</v>
      </c>
      <c r="BM224" s="30">
        <v>0</v>
      </c>
      <c r="BN224" s="38">
        <v>671014.91163047613</v>
      </c>
      <c r="BO224" s="30">
        <v>5789.94531852588</v>
      </c>
      <c r="BP224" s="30" t="s">
        <v>545</v>
      </c>
      <c r="BQ224" s="30">
        <v>5834.9122750476181</v>
      </c>
      <c r="BR224" s="197">
        <v>0.029348715279260418</v>
      </c>
      <c r="BS224" s="30">
        <v>0</v>
      </c>
      <c r="BT224" s="30">
        <v>671014.91163047613</v>
      </c>
      <c r="BU224" s="30">
        <v>0</v>
      </c>
      <c r="BV224" s="38">
        <v>671014.91163047613</v>
      </c>
      <c r="BW224" s="218">
        <v>5171.2</v>
      </c>
      <c r="BX224" s="219">
        <v>665843.71163047617</v>
      </c>
      <c r="BZ224" s="23">
        <v>8732050</v>
      </c>
      <c r="CB224" s="495">
        <f>BX224*$CB$4</f>
        <v>16646.092790761904</v>
      </c>
    </row>
    <row r="225" spans="1:80">
      <c r="A225" s="23">
        <v>137867</v>
      </c>
      <c r="B225" s="23">
        <v>8732078</v>
      </c>
      <c r="C225" s="23" t="s">
        <v>437</v>
      </c>
      <c r="D225" s="239">
        <v>215</v>
      </c>
      <c r="E225" s="239">
        <v>215</v>
      </c>
      <c r="F225" s="239">
        <v>0</v>
      </c>
      <c r="G225" s="30">
        <v>762759.54881627765</v>
      </c>
      <c r="H225" s="30">
        <v>0</v>
      </c>
      <c r="I225" s="30">
        <v>0</v>
      </c>
      <c r="J225" s="30">
        <v>54171.932935987359</v>
      </c>
      <c r="K225" s="30">
        <v>0</v>
      </c>
      <c r="L225" s="30">
        <v>92288.49615459799</v>
      </c>
      <c r="M225" s="30">
        <v>0</v>
      </c>
      <c r="N225" s="30">
        <v>5643.6380786293039</v>
      </c>
      <c r="O225" s="30">
        <v>4848.1250857673267</v>
      </c>
      <c r="P225" s="30">
        <v>23154.924148851416</v>
      </c>
      <c r="Q225" s="30">
        <v>22809.701432422571</v>
      </c>
      <c r="R225" s="30">
        <v>0</v>
      </c>
      <c r="S225" s="30">
        <v>0</v>
      </c>
      <c r="T225" s="30">
        <v>0</v>
      </c>
      <c r="U225" s="30">
        <v>0</v>
      </c>
      <c r="V225" s="30">
        <v>0</v>
      </c>
      <c r="W225" s="30">
        <v>0</v>
      </c>
      <c r="X225" s="30">
        <v>0</v>
      </c>
      <c r="Y225" s="30">
        <v>0</v>
      </c>
      <c r="Z225" s="30">
        <v>19698.393037043326</v>
      </c>
      <c r="AA225" s="30">
        <v>0</v>
      </c>
      <c r="AB225" s="30">
        <v>140882.11732782656</v>
      </c>
      <c r="AC225" s="30">
        <v>0</v>
      </c>
      <c r="AD225" s="30">
        <v>5832.5214060147409</v>
      </c>
      <c r="AE225" s="30">
        <v>0</v>
      </c>
      <c r="AF225" s="30">
        <v>133861.1470232892</v>
      </c>
      <c r="AG225" s="30">
        <v>0</v>
      </c>
      <c r="AH225" s="30">
        <v>0</v>
      </c>
      <c r="AI225" s="30">
        <v>0</v>
      </c>
      <c r="AJ225" s="30">
        <v>5529.6</v>
      </c>
      <c r="AK225" s="30">
        <v>0</v>
      </c>
      <c r="AL225" s="30">
        <v>0</v>
      </c>
      <c r="AM225" s="30">
        <v>0</v>
      </c>
      <c r="AN225" s="30">
        <v>0</v>
      </c>
      <c r="AO225" s="30">
        <v>0</v>
      </c>
      <c r="AP225" s="30">
        <v>0</v>
      </c>
      <c r="AQ225" s="30">
        <v>0</v>
      </c>
      <c r="AR225" s="30">
        <v>0</v>
      </c>
      <c r="AS225" s="30">
        <v>762759.54881627765</v>
      </c>
      <c r="AT225" s="30">
        <v>369329.84960714058</v>
      </c>
      <c r="AU225" s="30">
        <v>139390.74702328921</v>
      </c>
      <c r="AV225" s="30">
        <v>166150.86019481011</v>
      </c>
      <c r="AW225" s="38">
        <v>1271480.1454467075</v>
      </c>
      <c r="AX225" s="30">
        <v>1265950.5454467074</v>
      </c>
      <c r="AY225" s="30">
        <v>4610</v>
      </c>
      <c r="AZ225" s="30">
        <v>991150</v>
      </c>
      <c r="BA225" s="30">
        <v>0</v>
      </c>
      <c r="BB225" s="30">
        <v>0</v>
      </c>
      <c r="BC225" s="30">
        <v>1271480.1454467075</v>
      </c>
      <c r="BD225" s="30">
        <v>1271480.1454467075</v>
      </c>
      <c r="BE225" s="30">
        <v>0</v>
      </c>
      <c r="BF225" s="30">
        <v>996679.6</v>
      </c>
      <c r="BG225" s="30">
        <v>857288.85297671077</v>
      </c>
      <c r="BH225" s="30">
        <v>1132089.3984234182</v>
      </c>
      <c r="BI225" s="30">
        <v>5265.5320856903172</v>
      </c>
      <c r="BJ225" s="30">
        <v>5149.1709978013059</v>
      </c>
      <c r="BK225" s="197">
        <v>0.022598023631123811</v>
      </c>
      <c r="BL225" s="30">
        <v>0</v>
      </c>
      <c r="BM225" s="30">
        <v>0</v>
      </c>
      <c r="BN225" s="38">
        <v>1271480.1454467075</v>
      </c>
      <c r="BO225" s="30">
        <v>5888.1420718451509</v>
      </c>
      <c r="BP225" s="30" t="s">
        <v>545</v>
      </c>
      <c r="BQ225" s="30">
        <v>5913.8611416125932</v>
      </c>
      <c r="BR225" s="197">
        <v>0.031099226488085385</v>
      </c>
      <c r="BS225" s="30">
        <v>0</v>
      </c>
      <c r="BT225" s="30">
        <v>1271480.1454467075</v>
      </c>
      <c r="BU225" s="30">
        <v>0</v>
      </c>
      <c r="BV225" s="38">
        <v>1271480.1454467075</v>
      </c>
      <c r="BW225" s="218">
        <v>5529.6</v>
      </c>
      <c r="BX225" s="219">
        <v>1265950.5454467074</v>
      </c>
      <c r="BZ225" s="23">
        <v>8732078</v>
      </c>
      <c r="CB225" s="495">
        <f>BX225*$CB$4</f>
        <v>31648.763636167685</v>
      </c>
    </row>
    <row r="226" spans="1:80">
      <c r="A226" s="23">
        <v>143955</v>
      </c>
      <c r="B226" s="23">
        <v>8732001</v>
      </c>
      <c r="C226" s="23" t="s">
        <v>438</v>
      </c>
      <c r="D226" s="239">
        <v>502</v>
      </c>
      <c r="E226" s="239">
        <v>502</v>
      </c>
      <c r="F226" s="239">
        <v>0</v>
      </c>
      <c r="G226" s="30">
        <v>1780954.8535152157</v>
      </c>
      <c r="H226" s="30">
        <v>0</v>
      </c>
      <c r="I226" s="30">
        <v>0</v>
      </c>
      <c r="J226" s="30">
        <v>42459.082571449653</v>
      </c>
      <c r="K226" s="30">
        <v>0</v>
      </c>
      <c r="L226" s="30">
        <v>75954.249047589416</v>
      </c>
      <c r="M226" s="30">
        <v>0</v>
      </c>
      <c r="N226" s="30">
        <v>0</v>
      </c>
      <c r="O226" s="30">
        <v>1142.2557985219416</v>
      </c>
      <c r="P226" s="30">
        <v>1783.5221007043178</v>
      </c>
      <c r="Q226" s="30">
        <v>0</v>
      </c>
      <c r="R226" s="30">
        <v>0</v>
      </c>
      <c r="S226" s="30">
        <v>0</v>
      </c>
      <c r="T226" s="30">
        <v>0</v>
      </c>
      <c r="U226" s="30">
        <v>0</v>
      </c>
      <c r="V226" s="30">
        <v>0</v>
      </c>
      <c r="W226" s="30">
        <v>0</v>
      </c>
      <c r="X226" s="30">
        <v>0</v>
      </c>
      <c r="Y226" s="30">
        <v>0</v>
      </c>
      <c r="Z226" s="30">
        <v>24582.709899155368</v>
      </c>
      <c r="AA226" s="30">
        <v>0</v>
      </c>
      <c r="AB226" s="30">
        <v>156820.67810122517</v>
      </c>
      <c r="AC226" s="30">
        <v>0</v>
      </c>
      <c r="AD226" s="30">
        <v>0</v>
      </c>
      <c r="AE226" s="30">
        <v>0</v>
      </c>
      <c r="AF226" s="30">
        <v>133861.1470232892</v>
      </c>
      <c r="AG226" s="30">
        <v>0</v>
      </c>
      <c r="AH226" s="30">
        <v>0</v>
      </c>
      <c r="AI226" s="30">
        <v>0</v>
      </c>
      <c r="AJ226" s="30">
        <v>33536</v>
      </c>
      <c r="AK226" s="30">
        <v>0</v>
      </c>
      <c r="AL226" s="30">
        <v>0</v>
      </c>
      <c r="AM226" s="30">
        <v>0</v>
      </c>
      <c r="AN226" s="30">
        <v>0</v>
      </c>
      <c r="AO226" s="30">
        <v>0</v>
      </c>
      <c r="AP226" s="30">
        <v>0</v>
      </c>
      <c r="AQ226" s="30">
        <v>0</v>
      </c>
      <c r="AR226" s="30">
        <v>0</v>
      </c>
      <c r="AS226" s="30">
        <v>1780954.8535152157</v>
      </c>
      <c r="AT226" s="30">
        <v>302742.49751864583</v>
      </c>
      <c r="AU226" s="30">
        <v>167397.1470232892</v>
      </c>
      <c r="AV226" s="30">
        <v>191462.26294278787</v>
      </c>
      <c r="AW226" s="38">
        <v>2251094.4980571507</v>
      </c>
      <c r="AX226" s="30">
        <v>2217558.4980571507</v>
      </c>
      <c r="AY226" s="30">
        <v>4610</v>
      </c>
      <c r="AZ226" s="30">
        <v>2314220</v>
      </c>
      <c r="BA226" s="30">
        <v>96661.501942849252</v>
      </c>
      <c r="BB226" s="30">
        <v>0</v>
      </c>
      <c r="BC226" s="30">
        <v>2347756</v>
      </c>
      <c r="BD226" s="30">
        <v>2347756</v>
      </c>
      <c r="BE226" s="30">
        <v>0</v>
      </c>
      <c r="BF226" s="30">
        <v>2347756</v>
      </c>
      <c r="BG226" s="30">
        <v>2180358.852976711</v>
      </c>
      <c r="BH226" s="30">
        <v>2180358.852976711</v>
      </c>
      <c r="BI226" s="30">
        <v>4343.3443286388665</v>
      </c>
      <c r="BJ226" s="30">
        <v>4307.0130348881212</v>
      </c>
      <c r="BK226" s="197">
        <v>0.0084353804960539333</v>
      </c>
      <c r="BL226" s="30">
        <v>0</v>
      </c>
      <c r="BM226" s="30">
        <v>0</v>
      </c>
      <c r="BN226" s="38">
        <v>2347756</v>
      </c>
      <c r="BO226" s="30">
        <v>4610</v>
      </c>
      <c r="BP226" s="30" t="s">
        <v>545</v>
      </c>
      <c r="BQ226" s="30">
        <v>4676.8047808764941</v>
      </c>
      <c r="BR226" s="197">
        <v>0.010485641865287665</v>
      </c>
      <c r="BS226" s="30">
        <v>-4520.9500000000007</v>
      </c>
      <c r="BT226" s="30">
        <v>2343235.05</v>
      </c>
      <c r="BU226" s="30">
        <v>-5020</v>
      </c>
      <c r="BV226" s="38">
        <v>2338215.05</v>
      </c>
      <c r="BW226" s="218">
        <v>33792</v>
      </c>
      <c r="BX226" s="219">
        <v>2304423.05</v>
      </c>
      <c r="BZ226" s="23">
        <v>8732001</v>
      </c>
      <c r="CB226" s="495">
        <f>BX226*$CB$4</f>
        <v>57610.57625</v>
      </c>
    </row>
    <row r="227" spans="1:80">
      <c r="A227" s="23">
        <v>146310</v>
      </c>
      <c r="B227" s="23">
        <v>8733326</v>
      </c>
      <c r="C227" s="23" t="s">
        <v>439</v>
      </c>
      <c r="D227" s="239">
        <v>103</v>
      </c>
      <c r="E227" s="239">
        <v>103</v>
      </c>
      <c r="F227" s="239">
        <v>0</v>
      </c>
      <c r="G227" s="30">
        <v>365415.03966547258</v>
      </c>
      <c r="H227" s="30">
        <v>0</v>
      </c>
      <c r="I227" s="30">
        <v>0</v>
      </c>
      <c r="J227" s="30">
        <v>7320.5314778361262</v>
      </c>
      <c r="K227" s="30">
        <v>0</v>
      </c>
      <c r="L227" s="30">
        <v>12250.685330256374</v>
      </c>
      <c r="M227" s="30">
        <v>0</v>
      </c>
      <c r="N227" s="30">
        <v>0</v>
      </c>
      <c r="O227" s="30">
        <v>0</v>
      </c>
      <c r="P227" s="30">
        <v>0</v>
      </c>
      <c r="Q227" s="30">
        <v>0</v>
      </c>
      <c r="R227" s="30">
        <v>0</v>
      </c>
      <c r="S227" s="30">
        <v>0</v>
      </c>
      <c r="T227" s="30">
        <v>0</v>
      </c>
      <c r="U227" s="30">
        <v>0</v>
      </c>
      <c r="V227" s="30">
        <v>0</v>
      </c>
      <c r="W227" s="30">
        <v>0</v>
      </c>
      <c r="X227" s="30">
        <v>0</v>
      </c>
      <c r="Y227" s="30">
        <v>0</v>
      </c>
      <c r="Z227" s="30">
        <v>2751.1978844038463</v>
      </c>
      <c r="AA227" s="30">
        <v>0</v>
      </c>
      <c r="AB227" s="30">
        <v>8472.482577613735</v>
      </c>
      <c r="AC227" s="30">
        <v>0</v>
      </c>
      <c r="AD227" s="30">
        <v>3652.4970116354625</v>
      </c>
      <c r="AE227" s="30">
        <v>0</v>
      </c>
      <c r="AF227" s="30">
        <v>133861.1470232892</v>
      </c>
      <c r="AG227" s="30">
        <v>0</v>
      </c>
      <c r="AH227" s="30">
        <v>0</v>
      </c>
      <c r="AI227" s="30">
        <v>0</v>
      </c>
      <c r="AJ227" s="30">
        <v>3046.4</v>
      </c>
      <c r="AK227" s="30">
        <v>0</v>
      </c>
      <c r="AL227" s="30">
        <v>0</v>
      </c>
      <c r="AM227" s="30">
        <v>0</v>
      </c>
      <c r="AN227" s="30">
        <v>0</v>
      </c>
      <c r="AO227" s="30">
        <v>0</v>
      </c>
      <c r="AP227" s="30">
        <v>0</v>
      </c>
      <c r="AQ227" s="30">
        <v>0</v>
      </c>
      <c r="AR227" s="30">
        <v>0</v>
      </c>
      <c r="AS227" s="30">
        <v>365415.03966547258</v>
      </c>
      <c r="AT227" s="30">
        <v>34447.394281745539</v>
      </c>
      <c r="AU227" s="30">
        <v>136907.5470232892</v>
      </c>
      <c r="AV227" s="30">
        <v>27694.641220663783</v>
      </c>
      <c r="AW227" s="38">
        <v>536769.98097050725</v>
      </c>
      <c r="AX227" s="30">
        <v>533723.58097050723</v>
      </c>
      <c r="AY227" s="30">
        <v>4610</v>
      </c>
      <c r="AZ227" s="30">
        <v>474830</v>
      </c>
      <c r="BA227" s="30">
        <v>0</v>
      </c>
      <c r="BB227" s="30">
        <v>0</v>
      </c>
      <c r="BC227" s="30">
        <v>536769.98097050725</v>
      </c>
      <c r="BD227" s="30">
        <v>536769.98097050725</v>
      </c>
      <c r="BE227" s="30">
        <v>0</v>
      </c>
      <c r="BF227" s="30">
        <v>477876.4</v>
      </c>
      <c r="BG227" s="30">
        <v>340968.85297671077</v>
      </c>
      <c r="BH227" s="30">
        <v>399862.433947218</v>
      </c>
      <c r="BI227" s="30">
        <v>3882.1595528856114</v>
      </c>
      <c r="BJ227" s="30">
        <v>3818.98324069737</v>
      </c>
      <c r="BK227" s="197">
        <v>0.016542704747954058</v>
      </c>
      <c r="BL227" s="30">
        <v>0</v>
      </c>
      <c r="BM227" s="30">
        <v>0</v>
      </c>
      <c r="BN227" s="38">
        <v>536769.98097050725</v>
      </c>
      <c r="BO227" s="30">
        <v>5181.7823395194873</v>
      </c>
      <c r="BP227" s="30" t="s">
        <v>545</v>
      </c>
      <c r="BQ227" s="30">
        <v>5211.3590385486141</v>
      </c>
      <c r="BR227" s="197">
        <v>0.030412502638099026</v>
      </c>
      <c r="BS227" s="30">
        <v>0</v>
      </c>
      <c r="BT227" s="30">
        <v>536769.98097050725</v>
      </c>
      <c r="BU227" s="30">
        <v>0</v>
      </c>
      <c r="BV227" s="38">
        <v>536769.98097050725</v>
      </c>
      <c r="BW227" s="218">
        <v>3046.4</v>
      </c>
      <c r="BX227" s="219">
        <v>533723.58097050723</v>
      </c>
      <c r="BZ227" s="23">
        <v>8733326</v>
      </c>
      <c r="CB227" s="495">
        <f>BX227*$CB$4</f>
        <v>13343.089524262681</v>
      </c>
    </row>
    <row r="228" spans="1:80">
      <c r="A228" s="23">
        <v>136814</v>
      </c>
      <c r="B228" s="23">
        <v>8732064</v>
      </c>
      <c r="C228" s="23" t="s">
        <v>440</v>
      </c>
      <c r="D228" s="239">
        <v>86</v>
      </c>
      <c r="E228" s="239">
        <v>86</v>
      </c>
      <c r="F228" s="239">
        <v>0</v>
      </c>
      <c r="G228" s="30">
        <v>305103.81952651107</v>
      </c>
      <c r="H228" s="30">
        <v>0</v>
      </c>
      <c r="I228" s="30">
        <v>0</v>
      </c>
      <c r="J228" s="30">
        <v>11224.814932682051</v>
      </c>
      <c r="K228" s="30">
        <v>0</v>
      </c>
      <c r="L228" s="30">
        <v>18784.384173059756</v>
      </c>
      <c r="M228" s="30">
        <v>0</v>
      </c>
      <c r="N228" s="30">
        <v>2106.5207246976961</v>
      </c>
      <c r="O228" s="30">
        <v>18166.873098404743</v>
      </c>
      <c r="P228" s="30">
        <v>0</v>
      </c>
      <c r="Q228" s="30">
        <v>0</v>
      </c>
      <c r="R228" s="30">
        <v>0</v>
      </c>
      <c r="S228" s="30">
        <v>0</v>
      </c>
      <c r="T228" s="30">
        <v>0</v>
      </c>
      <c r="U228" s="30">
        <v>0</v>
      </c>
      <c r="V228" s="30">
        <v>0</v>
      </c>
      <c r="W228" s="30">
        <v>0</v>
      </c>
      <c r="X228" s="30">
        <v>0</v>
      </c>
      <c r="Y228" s="30">
        <v>0</v>
      </c>
      <c r="Z228" s="30">
        <v>1329.9096569473863</v>
      </c>
      <c r="AA228" s="30">
        <v>0</v>
      </c>
      <c r="AB228" s="30">
        <v>30952.383150682625</v>
      </c>
      <c r="AC228" s="30">
        <v>0</v>
      </c>
      <c r="AD228" s="30">
        <v>0</v>
      </c>
      <c r="AE228" s="30">
        <v>0</v>
      </c>
      <c r="AF228" s="30">
        <v>133861.1470232892</v>
      </c>
      <c r="AG228" s="30">
        <v>48442.912115251085</v>
      </c>
      <c r="AH228" s="30">
        <v>0</v>
      </c>
      <c r="AI228" s="30">
        <v>0</v>
      </c>
      <c r="AJ228" s="30">
        <v>19860.2</v>
      </c>
      <c r="AK228" s="30">
        <v>0</v>
      </c>
      <c r="AL228" s="30">
        <v>0</v>
      </c>
      <c r="AM228" s="30">
        <v>0</v>
      </c>
      <c r="AN228" s="30">
        <v>0</v>
      </c>
      <c r="AO228" s="30">
        <v>0</v>
      </c>
      <c r="AP228" s="30">
        <v>0</v>
      </c>
      <c r="AQ228" s="30">
        <v>0</v>
      </c>
      <c r="AR228" s="30">
        <v>0</v>
      </c>
      <c r="AS228" s="30">
        <v>305103.81952651107</v>
      </c>
      <c r="AT228" s="30">
        <v>82564.885736474243</v>
      </c>
      <c r="AU228" s="30">
        <v>202164.25913854031</v>
      </c>
      <c r="AV228" s="30">
        <v>50440.766867298866</v>
      </c>
      <c r="AW228" s="38">
        <v>589832.96440152568</v>
      </c>
      <c r="AX228" s="30">
        <v>569972.76440152572</v>
      </c>
      <c r="AY228" s="30">
        <v>4610</v>
      </c>
      <c r="AZ228" s="30">
        <v>396460</v>
      </c>
      <c r="BA228" s="30">
        <v>0</v>
      </c>
      <c r="BB228" s="30">
        <v>0</v>
      </c>
      <c r="BC228" s="30">
        <v>589832.96440152568</v>
      </c>
      <c r="BD228" s="30">
        <v>589832.96440152556</v>
      </c>
      <c r="BE228" s="30">
        <v>0</v>
      </c>
      <c r="BF228" s="30">
        <v>416320.2</v>
      </c>
      <c r="BG228" s="30">
        <v>214155.94086145971</v>
      </c>
      <c r="BH228" s="30">
        <v>387668.70526298537</v>
      </c>
      <c r="BI228" s="30">
        <v>4507.7756425928528</v>
      </c>
      <c r="BJ228" s="30">
        <v>4423.352701855858</v>
      </c>
      <c r="BK228" s="197">
        <v>0.019085735736509197</v>
      </c>
      <c r="BL228" s="30">
        <v>0</v>
      </c>
      <c r="BM228" s="30">
        <v>0</v>
      </c>
      <c r="BN228" s="38">
        <v>589832.96440152568</v>
      </c>
      <c r="BO228" s="30">
        <v>6627.5902837386711</v>
      </c>
      <c r="BP228" s="30" t="s">
        <v>545</v>
      </c>
      <c r="BQ228" s="30">
        <v>6858.5228418782053</v>
      </c>
      <c r="BR228" s="197">
        <v>0.028082265338912338</v>
      </c>
      <c r="BS228" s="30">
        <v>-812.14999999999986</v>
      </c>
      <c r="BT228" s="30">
        <v>589020.81440152565</v>
      </c>
      <c r="BU228" s="30">
        <v>-860</v>
      </c>
      <c r="BV228" s="38">
        <v>588160.81440152565</v>
      </c>
      <c r="BW228" s="218">
        <v>17839.25</v>
      </c>
      <c r="BX228" s="219">
        <v>570321.56440152565</v>
      </c>
      <c r="BZ228" s="23">
        <v>8732064</v>
      </c>
      <c r="CB228" s="495">
        <f>BX228*$CB$4</f>
        <v>14258.039110038142</v>
      </c>
    </row>
    <row r="229" spans="1:80">
      <c r="A229" s="23">
        <v>145246</v>
      </c>
      <c r="B229" s="23">
        <v>8734010</v>
      </c>
      <c r="C229" s="23" t="s">
        <v>441</v>
      </c>
      <c r="D229" s="239">
        <v>485</v>
      </c>
      <c r="E229" s="239">
        <v>0</v>
      </c>
      <c r="F229" s="239">
        <v>485</v>
      </c>
      <c r="G229" s="30">
        <v>0</v>
      </c>
      <c r="H229" s="30">
        <v>1580589.4096774554</v>
      </c>
      <c r="I229" s="30">
        <v>952873.2398642539</v>
      </c>
      <c r="J229" s="30">
        <v>0</v>
      </c>
      <c r="K229" s="30">
        <v>90774.590325167926</v>
      </c>
      <c r="L229" s="30">
        <v>0</v>
      </c>
      <c r="M229" s="30">
        <v>231866.62966534024</v>
      </c>
      <c r="N229" s="30">
        <v>0</v>
      </c>
      <c r="O229" s="30">
        <v>0</v>
      </c>
      <c r="P229" s="30">
        <v>0</v>
      </c>
      <c r="Q229" s="30">
        <v>0</v>
      </c>
      <c r="R229" s="30">
        <v>0</v>
      </c>
      <c r="S229" s="30">
        <v>0</v>
      </c>
      <c r="T229" s="30">
        <v>2380.2733721683467</v>
      </c>
      <c r="U229" s="30">
        <v>5400.620256180282</v>
      </c>
      <c r="V229" s="30">
        <v>1260.144726442066</v>
      </c>
      <c r="W229" s="30">
        <v>690.07925495636948</v>
      </c>
      <c r="X229" s="30">
        <v>0</v>
      </c>
      <c r="Y229" s="30">
        <v>0</v>
      </c>
      <c r="Z229" s="30">
        <v>0</v>
      </c>
      <c r="AA229" s="30">
        <v>82259.160691891884</v>
      </c>
      <c r="AB229" s="30">
        <v>0</v>
      </c>
      <c r="AC229" s="30">
        <v>238295.9160721293</v>
      </c>
      <c r="AD229" s="30">
        <v>0</v>
      </c>
      <c r="AE229" s="30">
        <v>9483.8232288374711</v>
      </c>
      <c r="AF229" s="30">
        <v>133861.1470232892</v>
      </c>
      <c r="AG229" s="30">
        <v>10668.664805065027</v>
      </c>
      <c r="AH229" s="30">
        <v>0</v>
      </c>
      <c r="AI229" s="30">
        <v>0</v>
      </c>
      <c r="AJ229" s="30">
        <v>19558.4</v>
      </c>
      <c r="AK229" s="30">
        <v>0</v>
      </c>
      <c r="AL229" s="30">
        <v>0</v>
      </c>
      <c r="AM229" s="30">
        <v>0</v>
      </c>
      <c r="AN229" s="30">
        <v>0</v>
      </c>
      <c r="AO229" s="30">
        <v>0</v>
      </c>
      <c r="AP229" s="30">
        <v>0</v>
      </c>
      <c r="AQ229" s="30">
        <v>0</v>
      </c>
      <c r="AR229" s="30">
        <v>0</v>
      </c>
      <c r="AS229" s="30">
        <v>2533462.6495417096</v>
      </c>
      <c r="AT229" s="30">
        <v>662411.23759311391</v>
      </c>
      <c r="AU229" s="30">
        <v>164088.21182835422</v>
      </c>
      <c r="AV229" s="30">
        <v>298803.38141132181</v>
      </c>
      <c r="AW229" s="38">
        <v>3359962.0989631778</v>
      </c>
      <c r="AX229" s="30">
        <v>3340403.6989631779</v>
      </c>
      <c r="AY229" s="30">
        <v>5995</v>
      </c>
      <c r="AZ229" s="30">
        <v>2907575</v>
      </c>
      <c r="BA229" s="30">
        <v>0</v>
      </c>
      <c r="BB229" s="30">
        <v>0</v>
      </c>
      <c r="BC229" s="30">
        <v>3359962.0989631778</v>
      </c>
      <c r="BD229" s="30">
        <v>0</v>
      </c>
      <c r="BE229" s="30">
        <v>3359962.0989631778</v>
      </c>
      <c r="BF229" s="30">
        <v>2927133.4</v>
      </c>
      <c r="BG229" s="30">
        <v>2763045.1881716456</v>
      </c>
      <c r="BH229" s="30">
        <v>3195873.8871348235</v>
      </c>
      <c r="BI229" s="30">
        <v>6589.4306951233475</v>
      </c>
      <c r="BJ229" s="30">
        <v>6478.3824059502131</v>
      </c>
      <c r="BK229" s="197">
        <v>0.0171413606382883</v>
      </c>
      <c r="BL229" s="30">
        <v>0</v>
      </c>
      <c r="BM229" s="30">
        <v>0</v>
      </c>
      <c r="BN229" s="38">
        <v>3359962.0989631778</v>
      </c>
      <c r="BO229" s="30">
        <v>6887.4303071405729</v>
      </c>
      <c r="BP229" s="30" t="s">
        <v>545</v>
      </c>
      <c r="BQ229" s="30">
        <v>6927.756905078717</v>
      </c>
      <c r="BR229" s="197">
        <v>0.013816482590091494</v>
      </c>
      <c r="BS229" s="30">
        <v>0</v>
      </c>
      <c r="BT229" s="30">
        <v>3359962.0989631778</v>
      </c>
      <c r="BU229" s="30">
        <v>0</v>
      </c>
      <c r="BV229" s="38">
        <v>3359962.0989631778</v>
      </c>
      <c r="BW229" s="218">
        <v>19558.4</v>
      </c>
      <c r="BX229" s="219">
        <v>3340403.6989631779</v>
      </c>
      <c r="BZ229" s="23">
        <v>8734010</v>
      </c>
      <c r="CB229" s="495">
        <f>BX229*$CB$4</f>
        <v>83510.092474079458</v>
      </c>
    </row>
    <row r="230" spans="1:80">
      <c r="A230" s="23">
        <v>110630</v>
      </c>
      <c r="B230" s="23">
        <v>8732000</v>
      </c>
      <c r="C230" s="23" t="s">
        <v>442</v>
      </c>
      <c r="D230" s="239">
        <v>236</v>
      </c>
      <c r="E230" s="239">
        <v>236</v>
      </c>
      <c r="F230" s="239">
        <v>0</v>
      </c>
      <c r="G230" s="30">
        <v>837261.64428205357</v>
      </c>
      <c r="H230" s="30">
        <v>0</v>
      </c>
      <c r="I230" s="30">
        <v>0</v>
      </c>
      <c r="J230" s="30">
        <v>56124.074663410276</v>
      </c>
      <c r="K230" s="30">
        <v>0</v>
      </c>
      <c r="L230" s="30">
        <v>93921.920865298816</v>
      </c>
      <c r="M230" s="30">
        <v>0</v>
      </c>
      <c r="N230" s="30">
        <v>0</v>
      </c>
      <c r="O230" s="30">
        <v>0</v>
      </c>
      <c r="P230" s="30">
        <v>0</v>
      </c>
      <c r="Q230" s="30">
        <v>0</v>
      </c>
      <c r="R230" s="30">
        <v>0</v>
      </c>
      <c r="S230" s="30">
        <v>0</v>
      </c>
      <c r="T230" s="30">
        <v>0</v>
      </c>
      <c r="U230" s="30">
        <v>0</v>
      </c>
      <c r="V230" s="30">
        <v>0</v>
      </c>
      <c r="W230" s="30">
        <v>0</v>
      </c>
      <c r="X230" s="30">
        <v>0</v>
      </c>
      <c r="Y230" s="30">
        <v>0</v>
      </c>
      <c r="Z230" s="30">
        <v>32954.077283456187</v>
      </c>
      <c r="AA230" s="30">
        <v>0</v>
      </c>
      <c r="AB230" s="30">
        <v>128816.88964134731</v>
      </c>
      <c r="AC230" s="30">
        <v>0</v>
      </c>
      <c r="AD230" s="30">
        <v>9408.5263336368353</v>
      </c>
      <c r="AE230" s="30">
        <v>0</v>
      </c>
      <c r="AF230" s="30">
        <v>133861.1470232892</v>
      </c>
      <c r="AG230" s="30">
        <v>0</v>
      </c>
      <c r="AH230" s="30">
        <v>0</v>
      </c>
      <c r="AI230" s="30">
        <v>0</v>
      </c>
      <c r="AJ230" s="30">
        <v>13135.719999999998</v>
      </c>
      <c r="AK230" s="30">
        <v>0</v>
      </c>
      <c r="AL230" s="30">
        <v>0</v>
      </c>
      <c r="AM230" s="30">
        <v>0</v>
      </c>
      <c r="AN230" s="30">
        <v>0</v>
      </c>
      <c r="AO230" s="30">
        <v>0</v>
      </c>
      <c r="AP230" s="30">
        <v>0</v>
      </c>
      <c r="AQ230" s="30">
        <v>0</v>
      </c>
      <c r="AR230" s="30">
        <v>0</v>
      </c>
      <c r="AS230" s="30">
        <v>837261.64428205357</v>
      </c>
      <c r="AT230" s="30">
        <v>321225.48878714943</v>
      </c>
      <c r="AU230" s="30">
        <v>146996.8670232892</v>
      </c>
      <c r="AV230" s="30">
        <v>123207.89854840041</v>
      </c>
      <c r="AW230" s="38">
        <v>1305484.0000924922</v>
      </c>
      <c r="AX230" s="30">
        <v>1292348.2800924922</v>
      </c>
      <c r="AY230" s="30">
        <v>4610</v>
      </c>
      <c r="AZ230" s="30">
        <v>1087960</v>
      </c>
      <c r="BA230" s="30">
        <v>0</v>
      </c>
      <c r="BB230" s="30">
        <v>0</v>
      </c>
      <c r="BC230" s="30">
        <v>1305484.0000924922</v>
      </c>
      <c r="BD230" s="30">
        <v>1305484.0000924922</v>
      </c>
      <c r="BE230" s="30">
        <v>0</v>
      </c>
      <c r="BF230" s="30">
        <v>1101095.72</v>
      </c>
      <c r="BG230" s="30">
        <v>954098.85297671077</v>
      </c>
      <c r="BH230" s="30">
        <v>1158487.133069203</v>
      </c>
      <c r="BI230" s="30">
        <v>4908.8437841915384</v>
      </c>
      <c r="BJ230" s="30">
        <v>4765.5403512236362</v>
      </c>
      <c r="BK230" s="197">
        <v>0.0300707626850975</v>
      </c>
      <c r="BL230" s="30">
        <v>0</v>
      </c>
      <c r="BM230" s="30">
        <v>0</v>
      </c>
      <c r="BN230" s="38">
        <v>1305484.0000924922</v>
      </c>
      <c r="BO230" s="30">
        <v>5476.0520342902209</v>
      </c>
      <c r="BP230" s="30" t="s">
        <v>545</v>
      </c>
      <c r="BQ230" s="30">
        <v>5531.7118647986954</v>
      </c>
      <c r="BR230" s="197">
        <v>0.046636428850692857</v>
      </c>
      <c r="BS230" s="30">
        <v>-2469.9499999999994</v>
      </c>
      <c r="BT230" s="30">
        <v>1303014.0500924923</v>
      </c>
      <c r="BU230" s="30">
        <v>-2360</v>
      </c>
      <c r="BV230" s="38">
        <v>1300654.0500924923</v>
      </c>
      <c r="BW230" s="218">
        <v>11264</v>
      </c>
      <c r="BX230" s="219">
        <v>1289390.0500924923</v>
      </c>
      <c r="BZ230" s="23">
        <v>8732000</v>
      </c>
      <c r="CB230" s="495">
        <f>BX230*$CB$4</f>
        <v>32234.751252312308</v>
      </c>
    </row>
    <row r="231" spans="1:80">
      <c r="A231" s="23">
        <v>145034</v>
      </c>
      <c r="B231" s="23">
        <v>8732051</v>
      </c>
      <c r="C231" s="23" t="s">
        <v>443</v>
      </c>
      <c r="D231" s="239">
        <v>403</v>
      </c>
      <c r="E231" s="239">
        <v>403</v>
      </c>
      <c r="F231" s="239">
        <v>0</v>
      </c>
      <c r="G231" s="30">
        <v>1429730.6891765576</v>
      </c>
      <c r="H231" s="30">
        <v>0</v>
      </c>
      <c r="I231" s="30">
        <v>0</v>
      </c>
      <c r="J231" s="30">
        <v>55636.039231554576</v>
      </c>
      <c r="K231" s="30">
        <v>0</v>
      </c>
      <c r="L231" s="30">
        <v>93921.920865298976</v>
      </c>
      <c r="M231" s="30">
        <v>0</v>
      </c>
      <c r="N231" s="30">
        <v>234.64009177810115</v>
      </c>
      <c r="O231" s="30">
        <v>0</v>
      </c>
      <c r="P231" s="30">
        <v>0</v>
      </c>
      <c r="Q231" s="30">
        <v>0</v>
      </c>
      <c r="R231" s="30">
        <v>0</v>
      </c>
      <c r="S231" s="30">
        <v>0</v>
      </c>
      <c r="T231" s="30">
        <v>0</v>
      </c>
      <c r="U231" s="30">
        <v>0</v>
      </c>
      <c r="V231" s="30">
        <v>0</v>
      </c>
      <c r="W231" s="30">
        <v>0</v>
      </c>
      <c r="X231" s="30">
        <v>0</v>
      </c>
      <c r="Y231" s="30">
        <v>0</v>
      </c>
      <c r="Z231" s="30">
        <v>75931.704877656812</v>
      </c>
      <c r="AA231" s="30">
        <v>0</v>
      </c>
      <c r="AB231" s="30">
        <v>146832.93862378394</v>
      </c>
      <c r="AC231" s="30">
        <v>0</v>
      </c>
      <c r="AD231" s="30">
        <v>784.04386113641272</v>
      </c>
      <c r="AE231" s="30">
        <v>0</v>
      </c>
      <c r="AF231" s="30">
        <v>133861.1470232892</v>
      </c>
      <c r="AG231" s="30">
        <v>0</v>
      </c>
      <c r="AH231" s="30">
        <v>0</v>
      </c>
      <c r="AI231" s="30">
        <v>0</v>
      </c>
      <c r="AJ231" s="30">
        <v>27904</v>
      </c>
      <c r="AK231" s="30">
        <v>0</v>
      </c>
      <c r="AL231" s="30">
        <v>0</v>
      </c>
      <c r="AM231" s="30">
        <v>0</v>
      </c>
      <c r="AN231" s="30">
        <v>0</v>
      </c>
      <c r="AO231" s="30">
        <v>0</v>
      </c>
      <c r="AP231" s="30">
        <v>0</v>
      </c>
      <c r="AQ231" s="30">
        <v>0</v>
      </c>
      <c r="AR231" s="30">
        <v>0</v>
      </c>
      <c r="AS231" s="30">
        <v>1429730.6891765576</v>
      </c>
      <c r="AT231" s="30">
        <v>373341.28755120881</v>
      </c>
      <c r="AU231" s="30">
        <v>161765.1470232892</v>
      </c>
      <c r="AV231" s="30">
        <v>166990.43980981517</v>
      </c>
      <c r="AW231" s="38">
        <v>1964837.1237510557</v>
      </c>
      <c r="AX231" s="30">
        <v>1936933.1237510557</v>
      </c>
      <c r="AY231" s="30">
        <v>4610</v>
      </c>
      <c r="AZ231" s="30">
        <v>1857830</v>
      </c>
      <c r="BA231" s="30">
        <v>0</v>
      </c>
      <c r="BB231" s="30">
        <v>0</v>
      </c>
      <c r="BC231" s="30">
        <v>1964837.1237510557</v>
      </c>
      <c r="BD231" s="30">
        <v>1964837.1237510554</v>
      </c>
      <c r="BE231" s="30">
        <v>0</v>
      </c>
      <c r="BF231" s="30">
        <v>1885734</v>
      </c>
      <c r="BG231" s="30">
        <v>1723968.8529767108</v>
      </c>
      <c r="BH231" s="30">
        <v>1803071.9767277665</v>
      </c>
      <c r="BI231" s="30">
        <v>4474.12401173143</v>
      </c>
      <c r="BJ231" s="30">
        <v>4453.3879195092541</v>
      </c>
      <c r="BK231" s="197">
        <v>0.0046562510603075976</v>
      </c>
      <c r="BL231" s="30">
        <v>0.00034374893969240251</v>
      </c>
      <c r="BM231" s="30">
        <v>616.931492274215</v>
      </c>
      <c r="BN231" s="38">
        <v>1965454.0552433298</v>
      </c>
      <c r="BO231" s="30">
        <v>4807.816514251439</v>
      </c>
      <c r="BP231" s="30" t="s">
        <v>545</v>
      </c>
      <c r="BQ231" s="30">
        <v>4877.05720904052</v>
      </c>
      <c r="BR231" s="197">
        <v>0.016286321112832791</v>
      </c>
      <c r="BS231" s="30">
        <v>0</v>
      </c>
      <c r="BT231" s="30">
        <v>1965454.0552433298</v>
      </c>
      <c r="BU231" s="30">
        <v>0</v>
      </c>
      <c r="BV231" s="38">
        <v>1965454.0552433298</v>
      </c>
      <c r="BW231" s="218">
        <v>27904</v>
      </c>
      <c r="BX231" s="219">
        <v>1937550.0552433298</v>
      </c>
      <c r="BZ231" s="23">
        <v>8732051</v>
      </c>
      <c r="CB231" s="495">
        <f>BX231*$CB$4</f>
        <v>48438.751381083246</v>
      </c>
    </row>
    <row r="232" spans="1:80">
      <c r="A232" s="23">
        <v>136802</v>
      </c>
      <c r="B232" s="23">
        <v>8732034</v>
      </c>
      <c r="C232" s="23" t="s">
        <v>444</v>
      </c>
      <c r="D232" s="239">
        <v>621</v>
      </c>
      <c r="E232" s="239">
        <v>621</v>
      </c>
      <c r="F232" s="239">
        <v>0</v>
      </c>
      <c r="G232" s="30">
        <v>2203133.3944879463</v>
      </c>
      <c r="H232" s="30">
        <v>0</v>
      </c>
      <c r="I232" s="30">
        <v>0</v>
      </c>
      <c r="J232" s="30">
        <v>21473.559001652648</v>
      </c>
      <c r="K232" s="30">
        <v>0</v>
      </c>
      <c r="L232" s="30">
        <v>39202.193056820426</v>
      </c>
      <c r="M232" s="30">
        <v>0</v>
      </c>
      <c r="N232" s="30">
        <v>7021.7357489923043</v>
      </c>
      <c r="O232" s="30">
        <v>3690.1460981134651</v>
      </c>
      <c r="P232" s="30">
        <v>0</v>
      </c>
      <c r="Q232" s="30">
        <v>0</v>
      </c>
      <c r="R232" s="30">
        <v>0</v>
      </c>
      <c r="S232" s="30">
        <v>1354.5473210689977</v>
      </c>
      <c r="T232" s="30">
        <v>0</v>
      </c>
      <c r="U232" s="30">
        <v>0</v>
      </c>
      <c r="V232" s="30">
        <v>0</v>
      </c>
      <c r="W232" s="30">
        <v>0</v>
      </c>
      <c r="X232" s="30">
        <v>0</v>
      </c>
      <c r="Y232" s="30">
        <v>0</v>
      </c>
      <c r="Z232" s="30">
        <v>71878.3835624344</v>
      </c>
      <c r="AA232" s="30">
        <v>0</v>
      </c>
      <c r="AB232" s="30">
        <v>178256.07854783724</v>
      </c>
      <c r="AC232" s="30">
        <v>0</v>
      </c>
      <c r="AD232" s="30">
        <v>5554.6207298212239</v>
      </c>
      <c r="AE232" s="30">
        <v>0</v>
      </c>
      <c r="AF232" s="30">
        <v>133861.1470232892</v>
      </c>
      <c r="AG232" s="30">
        <v>0</v>
      </c>
      <c r="AH232" s="30">
        <v>0</v>
      </c>
      <c r="AI232" s="30">
        <v>0</v>
      </c>
      <c r="AJ232" s="30">
        <v>27392</v>
      </c>
      <c r="AK232" s="30">
        <v>0</v>
      </c>
      <c r="AL232" s="30">
        <v>0</v>
      </c>
      <c r="AM232" s="30">
        <v>0</v>
      </c>
      <c r="AN232" s="30">
        <v>0</v>
      </c>
      <c r="AO232" s="30">
        <v>0</v>
      </c>
      <c r="AP232" s="30">
        <v>0</v>
      </c>
      <c r="AQ232" s="30">
        <v>0</v>
      </c>
      <c r="AR232" s="30">
        <v>0</v>
      </c>
      <c r="AS232" s="30">
        <v>2203133.3944879463</v>
      </c>
      <c r="AT232" s="30">
        <v>328431.2640667407</v>
      </c>
      <c r="AU232" s="30">
        <v>161253.1470232892</v>
      </c>
      <c r="AV232" s="30">
        <v>227520.63609778194</v>
      </c>
      <c r="AW232" s="38">
        <v>2692817.8055779762</v>
      </c>
      <c r="AX232" s="30">
        <v>2665425.8055779762</v>
      </c>
      <c r="AY232" s="30">
        <v>4610</v>
      </c>
      <c r="AZ232" s="30">
        <v>2862810</v>
      </c>
      <c r="BA232" s="30">
        <v>197384.19442202384</v>
      </c>
      <c r="BB232" s="30">
        <v>0</v>
      </c>
      <c r="BC232" s="30">
        <v>2890202</v>
      </c>
      <c r="BD232" s="30">
        <v>2890202</v>
      </c>
      <c r="BE232" s="30">
        <v>0</v>
      </c>
      <c r="BF232" s="30">
        <v>2890202</v>
      </c>
      <c r="BG232" s="30">
        <v>2728948.852976711</v>
      </c>
      <c r="BH232" s="30">
        <v>2728948.852976711</v>
      </c>
      <c r="BI232" s="30">
        <v>4394.4425973860079</v>
      </c>
      <c r="BJ232" s="30">
        <v>4326.9779065541979</v>
      </c>
      <c r="BK232" s="197">
        <v>0.015591642085719757</v>
      </c>
      <c r="BL232" s="30">
        <v>0</v>
      </c>
      <c r="BM232" s="30">
        <v>0</v>
      </c>
      <c r="BN232" s="38">
        <v>2890202</v>
      </c>
      <c r="BO232" s="30">
        <v>4610</v>
      </c>
      <c r="BP232" s="30" t="s">
        <v>545</v>
      </c>
      <c r="BQ232" s="30">
        <v>4654.1095008051534</v>
      </c>
      <c r="BR232" s="197">
        <v>0.022620249512656176</v>
      </c>
      <c r="BS232" s="30">
        <v>0</v>
      </c>
      <c r="BT232" s="30">
        <v>2890202</v>
      </c>
      <c r="BU232" s="30">
        <v>0</v>
      </c>
      <c r="BV232" s="38">
        <v>2890202</v>
      </c>
      <c r="BW232" s="218">
        <v>27392</v>
      </c>
      <c r="BX232" s="219">
        <v>2862810</v>
      </c>
      <c r="BZ232" s="23">
        <v>8732034</v>
      </c>
      <c r="CB232" s="495">
        <f>BX232*$CB$4</f>
        <v>71570.25</v>
      </c>
    </row>
    <row r="233" spans="1:80">
      <c r="A233" s="23">
        <v>144770</v>
      </c>
      <c r="B233" s="23">
        <v>8732226</v>
      </c>
      <c r="C233" s="23" t="s">
        <v>445</v>
      </c>
      <c r="D233" s="239">
        <v>203</v>
      </c>
      <c r="E233" s="239">
        <v>203</v>
      </c>
      <c r="F233" s="239">
        <v>0</v>
      </c>
      <c r="G233" s="30">
        <v>720186.92283583421</v>
      </c>
      <c r="H233" s="30">
        <v>0</v>
      </c>
      <c r="I233" s="30">
        <v>0</v>
      </c>
      <c r="J233" s="30">
        <v>17081.240114950939</v>
      </c>
      <c r="K233" s="30">
        <v>0</v>
      </c>
      <c r="L233" s="30">
        <v>28584.932437264833</v>
      </c>
      <c r="M233" s="30">
        <v>0</v>
      </c>
      <c r="N233" s="30">
        <v>0</v>
      </c>
      <c r="O233" s="30">
        <v>4897.959301765216</v>
      </c>
      <c r="P233" s="30">
        <v>0</v>
      </c>
      <c r="Q233" s="30">
        <v>0</v>
      </c>
      <c r="R233" s="30">
        <v>0</v>
      </c>
      <c r="S233" s="30">
        <v>0</v>
      </c>
      <c r="T233" s="30">
        <v>0</v>
      </c>
      <c r="U233" s="30">
        <v>0</v>
      </c>
      <c r="V233" s="30">
        <v>0</v>
      </c>
      <c r="W233" s="30">
        <v>0</v>
      </c>
      <c r="X233" s="30">
        <v>0</v>
      </c>
      <c r="Y233" s="30">
        <v>0</v>
      </c>
      <c r="Z233" s="30">
        <v>3488.00594780774</v>
      </c>
      <c r="AA233" s="30">
        <v>0</v>
      </c>
      <c r="AB233" s="30">
        <v>76478.670748865712</v>
      </c>
      <c r="AC233" s="30">
        <v>0</v>
      </c>
      <c r="AD233" s="30">
        <v>0</v>
      </c>
      <c r="AE233" s="30">
        <v>0</v>
      </c>
      <c r="AF233" s="30">
        <v>133861.1470232892</v>
      </c>
      <c r="AG233" s="30">
        <v>0</v>
      </c>
      <c r="AH233" s="30">
        <v>0</v>
      </c>
      <c r="AI233" s="30">
        <v>0</v>
      </c>
      <c r="AJ233" s="30">
        <v>4659.2</v>
      </c>
      <c r="AK233" s="30">
        <v>0</v>
      </c>
      <c r="AL233" s="30">
        <v>0</v>
      </c>
      <c r="AM233" s="30">
        <v>0</v>
      </c>
      <c r="AN233" s="30">
        <v>0</v>
      </c>
      <c r="AO233" s="30">
        <v>0</v>
      </c>
      <c r="AP233" s="30">
        <v>0</v>
      </c>
      <c r="AQ233" s="30">
        <v>0</v>
      </c>
      <c r="AR233" s="30">
        <v>0</v>
      </c>
      <c r="AS233" s="30">
        <v>720186.92283583421</v>
      </c>
      <c r="AT233" s="30">
        <v>130530.80855065444</v>
      </c>
      <c r="AU233" s="30">
        <v>138520.34702328921</v>
      </c>
      <c r="AV233" s="30">
        <v>85866.7039386851</v>
      </c>
      <c r="AW233" s="38">
        <v>989238.07840977784</v>
      </c>
      <c r="AX233" s="30">
        <v>984578.87840977788</v>
      </c>
      <c r="AY233" s="30">
        <v>4610</v>
      </c>
      <c r="AZ233" s="30">
        <v>935830</v>
      </c>
      <c r="BA233" s="30">
        <v>0</v>
      </c>
      <c r="BB233" s="30">
        <v>0</v>
      </c>
      <c r="BC233" s="30">
        <v>989238.07840977784</v>
      </c>
      <c r="BD233" s="30">
        <v>989238.07840977772</v>
      </c>
      <c r="BE233" s="30">
        <v>0</v>
      </c>
      <c r="BF233" s="30">
        <v>940489.2</v>
      </c>
      <c r="BG233" s="30">
        <v>801968.85297671077</v>
      </c>
      <c r="BH233" s="30">
        <v>850717.73138648865</v>
      </c>
      <c r="BI233" s="30">
        <v>4190.7277408201408</v>
      </c>
      <c r="BJ233" s="30">
        <v>4156.5413977721619</v>
      </c>
      <c r="BK233" s="197">
        <v>0.0082247089049328845</v>
      </c>
      <c r="BL233" s="30">
        <v>0</v>
      </c>
      <c r="BM233" s="30">
        <v>0</v>
      </c>
      <c r="BN233" s="38">
        <v>989238.07840977784</v>
      </c>
      <c r="BO233" s="30">
        <v>4850.1422581762454</v>
      </c>
      <c r="BP233" s="30" t="s">
        <v>545</v>
      </c>
      <c r="BQ233" s="30">
        <v>4873.0939823141762</v>
      </c>
      <c r="BR233" s="197">
        <v>-0.001716474978775695</v>
      </c>
      <c r="BS233" s="30">
        <v>0</v>
      </c>
      <c r="BT233" s="30">
        <v>989238.07840977784</v>
      </c>
      <c r="BU233" s="30">
        <v>0</v>
      </c>
      <c r="BV233" s="38">
        <v>989238.07840977784</v>
      </c>
      <c r="BW233" s="218">
        <v>4659.2</v>
      </c>
      <c r="BX233" s="219">
        <v>984578.87840977788</v>
      </c>
      <c r="BZ233" s="23">
        <v>8732226</v>
      </c>
      <c r="CB233" s="495">
        <f>BX233*$CB$4</f>
        <v>24614.471960244449</v>
      </c>
    </row>
    <row r="234" spans="1:80">
      <c r="A234" s="23">
        <v>141500</v>
      </c>
      <c r="B234" s="23">
        <v>8734016</v>
      </c>
      <c r="C234" s="23" t="s">
        <v>446</v>
      </c>
      <c r="D234" s="239">
        <v>503</v>
      </c>
      <c r="E234" s="239">
        <v>0</v>
      </c>
      <c r="F234" s="239">
        <v>503</v>
      </c>
      <c r="G234" s="30">
        <v>0</v>
      </c>
      <c r="H234" s="30">
        <v>1510563.2965904796</v>
      </c>
      <c r="I234" s="30">
        <v>1133298.9420870712</v>
      </c>
      <c r="J234" s="30">
        <v>0</v>
      </c>
      <c r="K234" s="30">
        <v>61004.428981967831</v>
      </c>
      <c r="L234" s="30">
        <v>0</v>
      </c>
      <c r="M234" s="30">
        <v>158960.112090156</v>
      </c>
      <c r="N234" s="30">
        <v>0</v>
      </c>
      <c r="O234" s="30">
        <v>0</v>
      </c>
      <c r="P234" s="30">
        <v>0</v>
      </c>
      <c r="Q234" s="30">
        <v>0</v>
      </c>
      <c r="R234" s="30">
        <v>0</v>
      </c>
      <c r="S234" s="30">
        <v>0</v>
      </c>
      <c r="T234" s="30">
        <v>1693.1841513362465</v>
      </c>
      <c r="U234" s="30">
        <v>12997.678338198843</v>
      </c>
      <c r="V234" s="30">
        <v>0</v>
      </c>
      <c r="W234" s="30">
        <v>0</v>
      </c>
      <c r="X234" s="30">
        <v>0</v>
      </c>
      <c r="Y234" s="30">
        <v>0</v>
      </c>
      <c r="Z234" s="30">
        <v>0</v>
      </c>
      <c r="AA234" s="30">
        <v>14207.807453365602</v>
      </c>
      <c r="AB234" s="30">
        <v>0</v>
      </c>
      <c r="AC234" s="30">
        <v>243187.00146744121</v>
      </c>
      <c r="AD234" s="30">
        <v>0</v>
      </c>
      <c r="AE234" s="30">
        <v>0</v>
      </c>
      <c r="AF234" s="30">
        <v>133861.1470232892</v>
      </c>
      <c r="AG234" s="30">
        <v>26729.0698086434</v>
      </c>
      <c r="AH234" s="30">
        <v>0</v>
      </c>
      <c r="AI234" s="30">
        <v>0</v>
      </c>
      <c r="AJ234" s="30">
        <v>33792</v>
      </c>
      <c r="AK234" s="30">
        <v>0</v>
      </c>
      <c r="AL234" s="30">
        <v>0</v>
      </c>
      <c r="AM234" s="30">
        <v>0</v>
      </c>
      <c r="AN234" s="30">
        <v>0</v>
      </c>
      <c r="AO234" s="30">
        <v>0</v>
      </c>
      <c r="AP234" s="30">
        <v>0</v>
      </c>
      <c r="AQ234" s="30">
        <v>0</v>
      </c>
      <c r="AR234" s="30">
        <v>0</v>
      </c>
      <c r="AS234" s="30">
        <v>2643862.238677551</v>
      </c>
      <c r="AT234" s="30">
        <v>492050.21248246572</v>
      </c>
      <c r="AU234" s="30">
        <v>194382.2168319326</v>
      </c>
      <c r="AV234" s="30">
        <v>301080.48595536523</v>
      </c>
      <c r="AW234" s="38">
        <v>3330294.6679919497</v>
      </c>
      <c r="AX234" s="30">
        <v>3296502.6679919497</v>
      </c>
      <c r="AY234" s="30">
        <v>5995</v>
      </c>
      <c r="AZ234" s="30">
        <v>3015485</v>
      </c>
      <c r="BA234" s="30">
        <v>0</v>
      </c>
      <c r="BB234" s="30">
        <v>0</v>
      </c>
      <c r="BC234" s="30">
        <v>3330294.6679919497</v>
      </c>
      <c r="BD234" s="30">
        <v>0</v>
      </c>
      <c r="BE234" s="30">
        <v>3330294.6679919492</v>
      </c>
      <c r="BF234" s="30">
        <v>3049277</v>
      </c>
      <c r="BG234" s="30">
        <v>2854894.7831680672</v>
      </c>
      <c r="BH234" s="30">
        <v>3135912.4511600169</v>
      </c>
      <c r="BI234" s="30">
        <v>6234.4183919682246</v>
      </c>
      <c r="BJ234" s="30">
        <v>6082.8111756716562</v>
      </c>
      <c r="BK234" s="197">
        <v>0.02492387350488947</v>
      </c>
      <c r="BL234" s="30">
        <v>0</v>
      </c>
      <c r="BM234" s="30">
        <v>0</v>
      </c>
      <c r="BN234" s="38">
        <v>3330294.6679919497</v>
      </c>
      <c r="BO234" s="30">
        <v>6553.6832365645123</v>
      </c>
      <c r="BP234" s="30" t="s">
        <v>545</v>
      </c>
      <c r="BQ234" s="30">
        <v>6620.8641510774351</v>
      </c>
      <c r="BR234" s="197">
        <v>0.036149468650511274</v>
      </c>
      <c r="BS234" s="30">
        <v>0</v>
      </c>
      <c r="BT234" s="30">
        <v>3330294.6679919497</v>
      </c>
      <c r="BU234" s="30">
        <v>0</v>
      </c>
      <c r="BV234" s="38">
        <v>3330294.6679919497</v>
      </c>
      <c r="BW234" s="218">
        <v>33792</v>
      </c>
      <c r="BX234" s="219">
        <v>3296502.6679919497</v>
      </c>
      <c r="BZ234" s="23">
        <v>8734016</v>
      </c>
      <c r="CB234" s="495">
        <f>BX234*$CB$4</f>
        <v>82412.566699798743</v>
      </c>
    </row>
    <row r="235" spans="1:80">
      <c r="A235" s="23">
        <v>146050</v>
      </c>
      <c r="B235" s="23">
        <v>8732256</v>
      </c>
      <c r="C235" s="23" t="s">
        <v>447</v>
      </c>
      <c r="D235" s="239">
        <v>325</v>
      </c>
      <c r="E235" s="239">
        <v>325</v>
      </c>
      <c r="F235" s="239">
        <v>0</v>
      </c>
      <c r="G235" s="30">
        <v>1153008.6203036755</v>
      </c>
      <c r="H235" s="30">
        <v>0</v>
      </c>
      <c r="I235" s="30">
        <v>0</v>
      </c>
      <c r="J235" s="30">
        <v>41971.047139593858</v>
      </c>
      <c r="K235" s="30">
        <v>0</v>
      </c>
      <c r="L235" s="30">
        <v>71870.687270837472</v>
      </c>
      <c r="M235" s="30">
        <v>0</v>
      </c>
      <c r="N235" s="30">
        <v>0</v>
      </c>
      <c r="O235" s="30">
        <v>35198.31662815922</v>
      </c>
      <c r="P235" s="30">
        <v>0</v>
      </c>
      <c r="Q235" s="30">
        <v>0</v>
      </c>
      <c r="R235" s="30">
        <v>0</v>
      </c>
      <c r="S235" s="30">
        <v>0</v>
      </c>
      <c r="T235" s="30">
        <v>0</v>
      </c>
      <c r="U235" s="30">
        <v>0</v>
      </c>
      <c r="V235" s="30">
        <v>0</v>
      </c>
      <c r="W235" s="30">
        <v>0</v>
      </c>
      <c r="X235" s="30">
        <v>0</v>
      </c>
      <c r="Y235" s="30">
        <v>0</v>
      </c>
      <c r="Z235" s="30">
        <v>4808.879448013281</v>
      </c>
      <c r="AA235" s="30">
        <v>0</v>
      </c>
      <c r="AB235" s="30">
        <v>100043.94356150279</v>
      </c>
      <c r="AC235" s="30">
        <v>0</v>
      </c>
      <c r="AD235" s="30">
        <v>3346.5286755822422</v>
      </c>
      <c r="AE235" s="30">
        <v>0</v>
      </c>
      <c r="AF235" s="30">
        <v>133861.1470232892</v>
      </c>
      <c r="AG235" s="30">
        <v>0</v>
      </c>
      <c r="AH235" s="30">
        <v>0</v>
      </c>
      <c r="AI235" s="30">
        <v>0</v>
      </c>
      <c r="AJ235" s="30">
        <v>6604.8</v>
      </c>
      <c r="AK235" s="30">
        <v>0</v>
      </c>
      <c r="AL235" s="30">
        <v>0</v>
      </c>
      <c r="AM235" s="30">
        <v>0</v>
      </c>
      <c r="AN235" s="30">
        <v>0</v>
      </c>
      <c r="AO235" s="30">
        <v>0</v>
      </c>
      <c r="AP235" s="30">
        <v>0</v>
      </c>
      <c r="AQ235" s="30">
        <v>0</v>
      </c>
      <c r="AR235" s="30">
        <v>0</v>
      </c>
      <c r="AS235" s="30">
        <v>1153008.6203036755</v>
      </c>
      <c r="AT235" s="30">
        <v>257239.40272368887</v>
      </c>
      <c r="AU235" s="30">
        <v>140465.94702328919</v>
      </c>
      <c r="AV235" s="30">
        <v>151983.20273305933</v>
      </c>
      <c r="AW235" s="38">
        <v>1550713.9700506537</v>
      </c>
      <c r="AX235" s="30">
        <v>1544109.1700506536</v>
      </c>
      <c r="AY235" s="30">
        <v>4610</v>
      </c>
      <c r="AZ235" s="30">
        <v>1498250</v>
      </c>
      <c r="BA235" s="30">
        <v>0</v>
      </c>
      <c r="BB235" s="30">
        <v>0</v>
      </c>
      <c r="BC235" s="30">
        <v>1550713.9700506537</v>
      </c>
      <c r="BD235" s="30">
        <v>1550713.9700506537</v>
      </c>
      <c r="BE235" s="30">
        <v>0</v>
      </c>
      <c r="BF235" s="30">
        <v>1504854.8</v>
      </c>
      <c r="BG235" s="30">
        <v>1364388.8529767108</v>
      </c>
      <c r="BH235" s="30">
        <v>1410248.0230273644</v>
      </c>
      <c r="BI235" s="30">
        <v>4339.2246862380443</v>
      </c>
      <c r="BJ235" s="30">
        <v>4336.5917218519844</v>
      </c>
      <c r="BK235" s="197">
        <v>0.00060715062771357815</v>
      </c>
      <c r="BL235" s="30">
        <v>0.0043928493722864221</v>
      </c>
      <c r="BM235" s="30">
        <v>6191.2481225399952</v>
      </c>
      <c r="BN235" s="38">
        <v>1556905.2181731937</v>
      </c>
      <c r="BO235" s="30">
        <v>4770.1551328405958</v>
      </c>
      <c r="BP235" s="30" t="s">
        <v>545</v>
      </c>
      <c r="BQ235" s="30">
        <v>4790.4775943790573</v>
      </c>
      <c r="BR235" s="197">
        <v>0.007161912469791254</v>
      </c>
      <c r="BS235" s="30">
        <v>0</v>
      </c>
      <c r="BT235" s="30">
        <v>1556905.2181731937</v>
      </c>
      <c r="BU235" s="30">
        <v>0</v>
      </c>
      <c r="BV235" s="38">
        <v>1556905.2181731937</v>
      </c>
      <c r="BW235" s="218">
        <v>6604.8</v>
      </c>
      <c r="BX235" s="219">
        <v>1550300.4181731937</v>
      </c>
      <c r="BZ235" s="23">
        <v>8732256</v>
      </c>
      <c r="CB235" s="495">
        <f>BX235*$CB$4</f>
        <v>38757.510454329844</v>
      </c>
    </row>
    <row r="236" spans="1:80">
      <c r="A236" s="23">
        <v>146929</v>
      </c>
      <c r="B236" s="23">
        <v>8732048</v>
      </c>
      <c r="C236" s="23" t="s">
        <v>448</v>
      </c>
      <c r="D236" s="239">
        <v>517</v>
      </c>
      <c r="E236" s="239">
        <v>517</v>
      </c>
      <c r="F236" s="239">
        <v>0</v>
      </c>
      <c r="G236" s="30">
        <v>1834170.63599077</v>
      </c>
      <c r="H236" s="30">
        <v>0</v>
      </c>
      <c r="I236" s="30">
        <v>0</v>
      </c>
      <c r="J236" s="30">
        <v>45387.295162584087</v>
      </c>
      <c r="K236" s="30">
        <v>0</v>
      </c>
      <c r="L236" s="30">
        <v>77587.6737582904</v>
      </c>
      <c r="M236" s="30">
        <v>0</v>
      </c>
      <c r="N236" s="30">
        <v>0</v>
      </c>
      <c r="O236" s="30">
        <v>568.81500677539032</v>
      </c>
      <c r="P236" s="30">
        <v>0</v>
      </c>
      <c r="Q236" s="30">
        <v>0</v>
      </c>
      <c r="R236" s="30">
        <v>0</v>
      </c>
      <c r="S236" s="30">
        <v>0</v>
      </c>
      <c r="T236" s="30">
        <v>0</v>
      </c>
      <c r="U236" s="30">
        <v>0</v>
      </c>
      <c r="V236" s="30">
        <v>0</v>
      </c>
      <c r="W236" s="30">
        <v>0</v>
      </c>
      <c r="X236" s="30">
        <v>0</v>
      </c>
      <c r="Y236" s="30">
        <v>0</v>
      </c>
      <c r="Z236" s="30">
        <v>27292.35786944742</v>
      </c>
      <c r="AA236" s="30">
        <v>0</v>
      </c>
      <c r="AB236" s="30">
        <v>184832.98047208335</v>
      </c>
      <c r="AC236" s="30">
        <v>0</v>
      </c>
      <c r="AD236" s="30">
        <v>0</v>
      </c>
      <c r="AE236" s="30">
        <v>0</v>
      </c>
      <c r="AF236" s="30">
        <v>133861.1470232892</v>
      </c>
      <c r="AG236" s="30">
        <v>0</v>
      </c>
      <c r="AH236" s="30">
        <v>0</v>
      </c>
      <c r="AI236" s="30">
        <v>0</v>
      </c>
      <c r="AJ236" s="30">
        <v>118614.6</v>
      </c>
      <c r="AK236" s="30">
        <v>0</v>
      </c>
      <c r="AL236" s="30">
        <v>0</v>
      </c>
      <c r="AM236" s="30">
        <v>0</v>
      </c>
      <c r="AN236" s="30">
        <v>0</v>
      </c>
      <c r="AO236" s="30">
        <v>0</v>
      </c>
      <c r="AP236" s="30">
        <v>0</v>
      </c>
      <c r="AQ236" s="30">
        <v>0</v>
      </c>
      <c r="AR236" s="30">
        <v>0</v>
      </c>
      <c r="AS236" s="30">
        <v>1834170.63599077</v>
      </c>
      <c r="AT236" s="30">
        <v>335669.12226918066</v>
      </c>
      <c r="AU236" s="30">
        <v>252475.74702328921</v>
      </c>
      <c r="AV236" s="30">
        <v>205949.18751905271</v>
      </c>
      <c r="AW236" s="38">
        <v>2422315.5052832398</v>
      </c>
      <c r="AX236" s="30">
        <v>2303700.9052832397</v>
      </c>
      <c r="AY236" s="30">
        <v>4610</v>
      </c>
      <c r="AZ236" s="30">
        <v>2383370</v>
      </c>
      <c r="BA236" s="30">
        <v>79669.09471676033</v>
      </c>
      <c r="BB236" s="30">
        <v>0</v>
      </c>
      <c r="BC236" s="30">
        <v>2501984.6</v>
      </c>
      <c r="BD236" s="30">
        <v>2501984.6</v>
      </c>
      <c r="BE236" s="30">
        <v>0</v>
      </c>
      <c r="BF236" s="30">
        <v>2501984.6</v>
      </c>
      <c r="BG236" s="30">
        <v>2249508.852976711</v>
      </c>
      <c r="BH236" s="30">
        <v>2249508.852976711</v>
      </c>
      <c r="BI236" s="30">
        <v>4351.08095353329</v>
      </c>
      <c r="BJ236" s="30">
        <v>4273.4671347520143</v>
      </c>
      <c r="BK236" s="197">
        <v>0.018161791429286291</v>
      </c>
      <c r="BL236" s="30">
        <v>0</v>
      </c>
      <c r="BM236" s="30">
        <v>0</v>
      </c>
      <c r="BN236" s="38">
        <v>2501984.6</v>
      </c>
      <c r="BO236" s="30">
        <v>4610</v>
      </c>
      <c r="BP236" s="30" t="s">
        <v>545</v>
      </c>
      <c r="BQ236" s="30">
        <v>4839.4286266924564</v>
      </c>
      <c r="BR236" s="197">
        <v>0.011041747584742412</v>
      </c>
      <c r="BS236" s="30">
        <v>-4671.85</v>
      </c>
      <c r="BT236" s="30">
        <v>2497312.75</v>
      </c>
      <c r="BU236" s="30">
        <v>-5170</v>
      </c>
      <c r="BV236" s="38">
        <v>2492142.75</v>
      </c>
      <c r="BW236" s="218">
        <v>97280</v>
      </c>
      <c r="BX236" s="219">
        <v>2394862.75</v>
      </c>
      <c r="BZ236" s="23">
        <v>8732048</v>
      </c>
      <c r="CB236" s="495">
        <f>BX236*$CB$4</f>
        <v>59871.568750000006</v>
      </c>
    </row>
    <row r="237" spans="1:80">
      <c r="A237" s="23">
        <v>110621</v>
      </c>
      <c r="B237" s="23">
        <v>8732232</v>
      </c>
      <c r="C237" s="23" t="s">
        <v>449</v>
      </c>
      <c r="D237" s="239">
        <v>248</v>
      </c>
      <c r="E237" s="239">
        <v>248</v>
      </c>
      <c r="F237" s="239">
        <v>0</v>
      </c>
      <c r="G237" s="30">
        <v>879834.270262497</v>
      </c>
      <c r="H237" s="30">
        <v>0</v>
      </c>
      <c r="I237" s="30">
        <v>0</v>
      </c>
      <c r="J237" s="30">
        <v>24889.807024642887</v>
      </c>
      <c r="K237" s="30">
        <v>0</v>
      </c>
      <c r="L237" s="30">
        <v>43285.754833572566</v>
      </c>
      <c r="M237" s="30">
        <v>0</v>
      </c>
      <c r="N237" s="30">
        <v>234.05785829974332</v>
      </c>
      <c r="O237" s="30">
        <v>283.85739216257411</v>
      </c>
      <c r="P237" s="30">
        <v>0</v>
      </c>
      <c r="Q237" s="30">
        <v>0</v>
      </c>
      <c r="R237" s="30">
        <v>0</v>
      </c>
      <c r="S237" s="30">
        <v>0</v>
      </c>
      <c r="T237" s="30">
        <v>0</v>
      </c>
      <c r="U237" s="30">
        <v>0</v>
      </c>
      <c r="V237" s="30">
        <v>0</v>
      </c>
      <c r="W237" s="30">
        <v>0</v>
      </c>
      <c r="X237" s="30">
        <v>0</v>
      </c>
      <c r="Y237" s="30">
        <v>0</v>
      </c>
      <c r="Z237" s="30">
        <v>21154.841984930576</v>
      </c>
      <c r="AA237" s="30">
        <v>0</v>
      </c>
      <c r="AB237" s="30">
        <v>66818.4095585983</v>
      </c>
      <c r="AC237" s="30">
        <v>0</v>
      </c>
      <c r="AD237" s="30">
        <v>0</v>
      </c>
      <c r="AE237" s="30">
        <v>0</v>
      </c>
      <c r="AF237" s="30">
        <v>133861.1470232892</v>
      </c>
      <c r="AG237" s="30">
        <v>0</v>
      </c>
      <c r="AH237" s="30">
        <v>0</v>
      </c>
      <c r="AI237" s="30">
        <v>0</v>
      </c>
      <c r="AJ237" s="30">
        <v>25948</v>
      </c>
      <c r="AK237" s="30">
        <v>0</v>
      </c>
      <c r="AL237" s="30">
        <v>0</v>
      </c>
      <c r="AM237" s="30">
        <v>0</v>
      </c>
      <c r="AN237" s="30">
        <v>0</v>
      </c>
      <c r="AO237" s="30">
        <v>0</v>
      </c>
      <c r="AP237" s="30">
        <v>0</v>
      </c>
      <c r="AQ237" s="30">
        <v>0</v>
      </c>
      <c r="AR237" s="30">
        <v>0</v>
      </c>
      <c r="AS237" s="30">
        <v>879834.270262497</v>
      </c>
      <c r="AT237" s="30">
        <v>156666.72865220666</v>
      </c>
      <c r="AU237" s="30">
        <v>159809.1470232892</v>
      </c>
      <c r="AV237" s="30">
        <v>90064.333140787334</v>
      </c>
      <c r="AW237" s="38">
        <v>1196310.145937993</v>
      </c>
      <c r="AX237" s="30">
        <v>1170362.145937993</v>
      </c>
      <c r="AY237" s="30">
        <v>4610</v>
      </c>
      <c r="AZ237" s="30">
        <v>1143280</v>
      </c>
      <c r="BA237" s="30">
        <v>0</v>
      </c>
      <c r="BB237" s="30">
        <v>0</v>
      </c>
      <c r="BC237" s="30">
        <v>1196310.145937993</v>
      </c>
      <c r="BD237" s="30">
        <v>1196310.1459379927</v>
      </c>
      <c r="BE237" s="30">
        <v>0</v>
      </c>
      <c r="BF237" s="30">
        <v>1169228</v>
      </c>
      <c r="BG237" s="30">
        <v>1009418.8529767108</v>
      </c>
      <c r="BH237" s="30">
        <v>1036500.9989147037</v>
      </c>
      <c r="BI237" s="30">
        <v>4179.4395117528375</v>
      </c>
      <c r="BJ237" s="30">
        <v>4139.561820654485</v>
      </c>
      <c r="BK237" s="197">
        <v>0.0096333121296513415</v>
      </c>
      <c r="BL237" s="30">
        <v>0</v>
      </c>
      <c r="BM237" s="30">
        <v>0</v>
      </c>
      <c r="BN237" s="38">
        <v>1196310.145937993</v>
      </c>
      <c r="BO237" s="30">
        <v>4719.2022013628748</v>
      </c>
      <c r="BP237" s="30" t="s">
        <v>545</v>
      </c>
      <c r="BQ237" s="30">
        <v>4823.8312336209392</v>
      </c>
      <c r="BR237" s="197">
        <v>0.024386820347102711</v>
      </c>
      <c r="BS237" s="30">
        <v>-2270.7500000000005</v>
      </c>
      <c r="BT237" s="30">
        <v>1194039.395937993</v>
      </c>
      <c r="BU237" s="30">
        <v>-2480</v>
      </c>
      <c r="BV237" s="38">
        <v>1191559.395937993</v>
      </c>
      <c r="BW237" s="218">
        <v>23078.75</v>
      </c>
      <c r="BX237" s="219">
        <v>1168480.645937993</v>
      </c>
      <c r="BZ237" s="23">
        <v>8732232</v>
      </c>
      <c r="CB237" s="495">
        <f>BX237*$CB$4</f>
        <v>29212.016148449824</v>
      </c>
    </row>
    <row r="238" spans="1:80">
      <c r="A238" s="23">
        <v>110698</v>
      </c>
      <c r="B238" s="23">
        <v>8732079</v>
      </c>
      <c r="C238" s="23" t="s">
        <v>450</v>
      </c>
      <c r="D238" s="239">
        <v>771</v>
      </c>
      <c r="E238" s="239">
        <v>771</v>
      </c>
      <c r="F238" s="239">
        <v>0</v>
      </c>
      <c r="G238" s="30">
        <v>2735291.2192434887</v>
      </c>
      <c r="H238" s="30">
        <v>0</v>
      </c>
      <c r="I238" s="30">
        <v>0</v>
      </c>
      <c r="J238" s="30">
        <v>124937.07055506988</v>
      </c>
      <c r="K238" s="30">
        <v>0</v>
      </c>
      <c r="L238" s="30">
        <v>211528.50003576025</v>
      </c>
      <c r="M238" s="30">
        <v>0</v>
      </c>
      <c r="N238" s="30">
        <v>26248.524908960218</v>
      </c>
      <c r="O238" s="30">
        <v>31833.316270159117</v>
      </c>
      <c r="P238" s="30">
        <v>59024.27024337004</v>
      </c>
      <c r="Q238" s="30">
        <v>8706.2917041891851</v>
      </c>
      <c r="R238" s="30">
        <v>0</v>
      </c>
      <c r="S238" s="30">
        <v>0</v>
      </c>
      <c r="T238" s="30">
        <v>0</v>
      </c>
      <c r="U238" s="30">
        <v>0</v>
      </c>
      <c r="V238" s="30">
        <v>0</v>
      </c>
      <c r="W238" s="30">
        <v>0</v>
      </c>
      <c r="X238" s="30">
        <v>0</v>
      </c>
      <c r="Y238" s="30">
        <v>0</v>
      </c>
      <c r="Z238" s="30">
        <v>14722.978407532895</v>
      </c>
      <c r="AA238" s="30">
        <v>0</v>
      </c>
      <c r="AB238" s="30">
        <v>290783.24763285415</v>
      </c>
      <c r="AC238" s="30">
        <v>0</v>
      </c>
      <c r="AD238" s="30">
        <v>0</v>
      </c>
      <c r="AE238" s="30">
        <v>0</v>
      </c>
      <c r="AF238" s="30">
        <v>133861.1470232892</v>
      </c>
      <c r="AG238" s="30">
        <v>0</v>
      </c>
      <c r="AH238" s="30">
        <v>0</v>
      </c>
      <c r="AI238" s="30">
        <v>53484.699368680282</v>
      </c>
      <c r="AJ238" s="30">
        <v>9011.2</v>
      </c>
      <c r="AK238" s="30">
        <v>0</v>
      </c>
      <c r="AL238" s="30">
        <v>0</v>
      </c>
      <c r="AM238" s="30">
        <v>0</v>
      </c>
      <c r="AN238" s="30">
        <v>0</v>
      </c>
      <c r="AO238" s="30">
        <v>0</v>
      </c>
      <c r="AP238" s="30">
        <v>0</v>
      </c>
      <c r="AQ238" s="30">
        <v>0</v>
      </c>
      <c r="AR238" s="30">
        <v>0</v>
      </c>
      <c r="AS238" s="30">
        <v>2735291.2192434887</v>
      </c>
      <c r="AT238" s="30">
        <v>767784.19975789567</v>
      </c>
      <c r="AU238" s="30">
        <v>196357.04639196949</v>
      </c>
      <c r="AV238" s="30">
        <v>422975.79399348563</v>
      </c>
      <c r="AW238" s="38">
        <v>3699432.4653933542</v>
      </c>
      <c r="AX238" s="30">
        <v>3636936.5660246736</v>
      </c>
      <c r="AY238" s="30">
        <v>4610</v>
      </c>
      <c r="AZ238" s="30">
        <v>3554310</v>
      </c>
      <c r="BA238" s="30">
        <v>0</v>
      </c>
      <c r="BB238" s="30">
        <v>0</v>
      </c>
      <c r="BC238" s="30">
        <v>3699432.4653933542</v>
      </c>
      <c r="BD238" s="30">
        <v>3699432.4653933542</v>
      </c>
      <c r="BE238" s="30">
        <v>0</v>
      </c>
      <c r="BF238" s="30">
        <v>3616805.8993686805</v>
      </c>
      <c r="BG238" s="30">
        <v>3473933.5523453914</v>
      </c>
      <c r="BH238" s="30">
        <v>3556560.118370065</v>
      </c>
      <c r="BI238" s="30">
        <v>4612.9184414657129</v>
      </c>
      <c r="BJ238" s="30">
        <v>4498.036907990866</v>
      </c>
      <c r="BK238" s="197">
        <v>0.025540371460882692</v>
      </c>
      <c r="BL238" s="30">
        <v>0</v>
      </c>
      <c r="BM238" s="30">
        <v>0</v>
      </c>
      <c r="BN238" s="38">
        <v>3699432.4653933542</v>
      </c>
      <c r="BO238" s="30">
        <v>4717.1680493186432</v>
      </c>
      <c r="BP238" s="30" t="s">
        <v>545</v>
      </c>
      <c r="BQ238" s="30">
        <v>4798.2262845568794</v>
      </c>
      <c r="BR238" s="197">
        <v>0.025368719279729612</v>
      </c>
      <c r="BS238" s="30">
        <v>0</v>
      </c>
      <c r="BT238" s="30">
        <v>3699432.4653933542</v>
      </c>
      <c r="BU238" s="30">
        <v>0</v>
      </c>
      <c r="BV238" s="38">
        <v>3699432.4653933542</v>
      </c>
      <c r="BW238" s="218">
        <v>9011.2</v>
      </c>
      <c r="BX238" s="219">
        <v>3690421.265393354</v>
      </c>
      <c r="BZ238" s="23">
        <v>8732079</v>
      </c>
      <c r="CB238" s="495">
        <f>BX238*$CB$4</f>
        <v>92260.531634833853</v>
      </c>
    </row>
    <row r="239" spans="1:80">
      <c r="A239" s="23">
        <v>146407</v>
      </c>
      <c r="B239" s="23">
        <v>8733392</v>
      </c>
      <c r="C239" s="23" t="s">
        <v>451</v>
      </c>
      <c r="D239" s="239">
        <v>301</v>
      </c>
      <c r="E239" s="239">
        <v>301</v>
      </c>
      <c r="F239" s="239">
        <v>0</v>
      </c>
      <c r="G239" s="30">
        <v>1067863.3683427887</v>
      </c>
      <c r="H239" s="30">
        <v>0</v>
      </c>
      <c r="I239" s="30">
        <v>0</v>
      </c>
      <c r="J239" s="30">
        <v>25377.842456498507</v>
      </c>
      <c r="K239" s="30">
        <v>0</v>
      </c>
      <c r="L239" s="30">
        <v>42469.042478221992</v>
      </c>
      <c r="M239" s="30">
        <v>0</v>
      </c>
      <c r="N239" s="30">
        <v>0</v>
      </c>
      <c r="O239" s="30">
        <v>567.71478432514823</v>
      </c>
      <c r="P239" s="30">
        <v>0</v>
      </c>
      <c r="Q239" s="30">
        <v>0</v>
      </c>
      <c r="R239" s="30">
        <v>0</v>
      </c>
      <c r="S239" s="30">
        <v>0</v>
      </c>
      <c r="T239" s="30">
        <v>0</v>
      </c>
      <c r="U239" s="30">
        <v>0</v>
      </c>
      <c r="V239" s="30">
        <v>0</v>
      </c>
      <c r="W239" s="30">
        <v>0</v>
      </c>
      <c r="X239" s="30">
        <v>0</v>
      </c>
      <c r="Y239" s="30">
        <v>0</v>
      </c>
      <c r="Z239" s="30">
        <v>18275.216097682889</v>
      </c>
      <c r="AA239" s="30">
        <v>0</v>
      </c>
      <c r="AB239" s="30">
        <v>120696.85032483956</v>
      </c>
      <c r="AC239" s="30">
        <v>0</v>
      </c>
      <c r="AD239" s="30">
        <v>0</v>
      </c>
      <c r="AE239" s="30">
        <v>0</v>
      </c>
      <c r="AF239" s="30">
        <v>133861.1470232892</v>
      </c>
      <c r="AG239" s="30">
        <v>0</v>
      </c>
      <c r="AH239" s="30">
        <v>0</v>
      </c>
      <c r="AI239" s="30">
        <v>0</v>
      </c>
      <c r="AJ239" s="30">
        <v>6860.7999999999984</v>
      </c>
      <c r="AK239" s="30">
        <v>0</v>
      </c>
      <c r="AL239" s="30">
        <v>0</v>
      </c>
      <c r="AM239" s="30">
        <v>0</v>
      </c>
      <c r="AN239" s="30">
        <v>0</v>
      </c>
      <c r="AO239" s="30">
        <v>0</v>
      </c>
      <c r="AP239" s="30">
        <v>0</v>
      </c>
      <c r="AQ239" s="30">
        <v>0</v>
      </c>
      <c r="AR239" s="30">
        <v>0</v>
      </c>
      <c r="AS239" s="30">
        <v>1067863.3683427887</v>
      </c>
      <c r="AT239" s="30">
        <v>207386.6661415681</v>
      </c>
      <c r="AU239" s="30">
        <v>140721.94702328919</v>
      </c>
      <c r="AV239" s="30">
        <v>125595.85932846103</v>
      </c>
      <c r="AW239" s="38">
        <v>1415971.9815076459</v>
      </c>
      <c r="AX239" s="30">
        <v>1409111.1815076459</v>
      </c>
      <c r="AY239" s="30">
        <v>4610</v>
      </c>
      <c r="AZ239" s="30">
        <v>1387610</v>
      </c>
      <c r="BA239" s="30">
        <v>0</v>
      </c>
      <c r="BB239" s="30">
        <v>0</v>
      </c>
      <c r="BC239" s="30">
        <v>1415971.9815076459</v>
      </c>
      <c r="BD239" s="30">
        <v>1415971.9815076459</v>
      </c>
      <c r="BE239" s="30">
        <v>0</v>
      </c>
      <c r="BF239" s="30">
        <v>1394470.8</v>
      </c>
      <c r="BG239" s="30">
        <v>1253748.8529767108</v>
      </c>
      <c r="BH239" s="30">
        <v>1275250.0344843566</v>
      </c>
      <c r="BI239" s="30">
        <v>4236.7110780211187</v>
      </c>
      <c r="BJ239" s="30">
        <v>4176.8605275576892</v>
      </c>
      <c r="BK239" s="197">
        <v>0.014329075646302597</v>
      </c>
      <c r="BL239" s="30">
        <v>0</v>
      </c>
      <c r="BM239" s="30">
        <v>0</v>
      </c>
      <c r="BN239" s="38">
        <v>1415971.9815076459</v>
      </c>
      <c r="BO239" s="30">
        <v>4681.4324967031425</v>
      </c>
      <c r="BP239" s="30" t="s">
        <v>545</v>
      </c>
      <c r="BQ239" s="30">
        <v>4704.22585218487</v>
      </c>
      <c r="BR239" s="197">
        <v>0.022649981075615777</v>
      </c>
      <c r="BS239" s="30">
        <v>-2709.9999999999991</v>
      </c>
      <c r="BT239" s="30">
        <v>1413261.9815076459</v>
      </c>
      <c r="BU239" s="30">
        <v>-3010</v>
      </c>
      <c r="BV239" s="38">
        <v>1410251.9815076459</v>
      </c>
      <c r="BW239" s="218">
        <v>7014.4</v>
      </c>
      <c r="BX239" s="219">
        <v>1403237.581507646</v>
      </c>
      <c r="BZ239" s="23">
        <v>8733392</v>
      </c>
      <c r="CB239" s="495">
        <f>BX239*$CB$4</f>
        <v>35080.939537691149</v>
      </c>
    </row>
    <row r="240" spans="1:80">
      <c r="A240" s="23">
        <v>131197</v>
      </c>
      <c r="B240" s="23">
        <v>8733054</v>
      </c>
      <c r="C240" s="23" t="s">
        <v>172</v>
      </c>
      <c r="D240" s="239">
        <v>110</v>
      </c>
      <c r="E240" s="239">
        <v>110</v>
      </c>
      <c r="F240" s="239">
        <v>0</v>
      </c>
      <c r="G240" s="30">
        <v>390249.07148739789</v>
      </c>
      <c r="H240" s="30">
        <v>0</v>
      </c>
      <c r="I240" s="30">
        <v>0</v>
      </c>
      <c r="J240" s="30">
        <v>10736.779500826322</v>
      </c>
      <c r="K240" s="30">
        <v>0</v>
      </c>
      <c r="L240" s="30">
        <v>17967.671817709353</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63171.478800885365</v>
      </c>
      <c r="AC240" s="30">
        <v>0</v>
      </c>
      <c r="AD240" s="30">
        <v>0</v>
      </c>
      <c r="AE240" s="30">
        <v>0</v>
      </c>
      <c r="AF240" s="30">
        <v>133861.1470232892</v>
      </c>
      <c r="AG240" s="30">
        <v>30219.873075031242</v>
      </c>
      <c r="AH240" s="30">
        <v>0</v>
      </c>
      <c r="AI240" s="30">
        <v>0</v>
      </c>
      <c r="AJ240" s="30">
        <v>14364.96</v>
      </c>
      <c r="AK240" s="30">
        <v>0</v>
      </c>
      <c r="AL240" s="30">
        <v>0</v>
      </c>
      <c r="AM240" s="30">
        <v>0</v>
      </c>
      <c r="AN240" s="30">
        <v>0</v>
      </c>
      <c r="AO240" s="30">
        <v>0</v>
      </c>
      <c r="AP240" s="30">
        <v>0</v>
      </c>
      <c r="AQ240" s="30">
        <v>0</v>
      </c>
      <c r="AR240" s="30">
        <v>0</v>
      </c>
      <c r="AS240" s="30">
        <v>390249.07148739789</v>
      </c>
      <c r="AT240" s="30">
        <v>91875.930119421042</v>
      </c>
      <c r="AU240" s="30">
        <v>178445.98009832043</v>
      </c>
      <c r="AV240" s="30">
        <v>54712.554881495846</v>
      </c>
      <c r="AW240" s="38">
        <v>660570.98170513939</v>
      </c>
      <c r="AX240" s="30">
        <v>646206.02170513943</v>
      </c>
      <c r="AY240" s="30">
        <v>4610</v>
      </c>
      <c r="AZ240" s="30">
        <v>507100</v>
      </c>
      <c r="BA240" s="30">
        <v>0</v>
      </c>
      <c r="BB240" s="30">
        <v>0</v>
      </c>
      <c r="BC240" s="30">
        <v>660570.98170513939</v>
      </c>
      <c r="BD240" s="30">
        <v>660570.98170513939</v>
      </c>
      <c r="BE240" s="30">
        <v>0</v>
      </c>
      <c r="BF240" s="30">
        <v>521464.96</v>
      </c>
      <c r="BG240" s="30">
        <v>343018.97990167956</v>
      </c>
      <c r="BH240" s="30">
        <v>482125.00160681893</v>
      </c>
      <c r="BI240" s="30">
        <v>4382.95456006199</v>
      </c>
      <c r="BJ240" s="30">
        <v>4152.507422048132</v>
      </c>
      <c r="BK240" s="197">
        <v>0.055495900330069847</v>
      </c>
      <c r="BL240" s="30">
        <v>0</v>
      </c>
      <c r="BM240" s="30">
        <v>0</v>
      </c>
      <c r="BN240" s="38">
        <v>660570.98170513939</v>
      </c>
      <c r="BO240" s="30">
        <v>5874.60019731945</v>
      </c>
      <c r="BP240" s="30" t="s">
        <v>545</v>
      </c>
      <c r="BQ240" s="30">
        <v>6005.1907427739943</v>
      </c>
      <c r="BR240" s="197">
        <v>0.067155937362201046</v>
      </c>
      <c r="BS240" s="30">
        <v>-1004.3</v>
      </c>
      <c r="BT240" s="30">
        <v>659566.68170513934</v>
      </c>
      <c r="BU240" s="30">
        <v>-1100</v>
      </c>
      <c r="BV240" s="38">
        <v>658466.68170513934</v>
      </c>
      <c r="BW240" s="218">
        <v>12849.25</v>
      </c>
      <c r="BX240" s="219">
        <v>645617.43170513934</v>
      </c>
      <c r="BZ240" s="23">
        <v>8733054</v>
      </c>
      <c r="CB240" s="495">
        <f>BX240*$CB$4</f>
        <v>16140.435792628485</v>
      </c>
    </row>
    <row r="241" spans="1:80">
      <c r="A241" s="23">
        <v>110804</v>
      </c>
      <c r="B241" s="23">
        <v>8732027</v>
      </c>
      <c r="C241" s="23" t="s">
        <v>452</v>
      </c>
      <c r="D241" s="239">
        <v>210</v>
      </c>
      <c r="E241" s="239">
        <v>210</v>
      </c>
      <c r="F241" s="239">
        <v>0</v>
      </c>
      <c r="G241" s="30">
        <v>745020.95465775963</v>
      </c>
      <c r="H241" s="30">
        <v>0</v>
      </c>
      <c r="I241" s="30">
        <v>0</v>
      </c>
      <c r="J241" s="30">
        <v>26353.913320210046</v>
      </c>
      <c r="K241" s="30">
        <v>0</v>
      </c>
      <c r="L241" s="30">
        <v>45735.891899623864</v>
      </c>
      <c r="M241" s="30">
        <v>0</v>
      </c>
      <c r="N241" s="30">
        <v>9128.25647369</v>
      </c>
      <c r="O241" s="30">
        <v>1703.1443529754458</v>
      </c>
      <c r="P241" s="30">
        <v>443.21590052363246</v>
      </c>
      <c r="Q241" s="30">
        <v>966.111055227794</v>
      </c>
      <c r="R241" s="30">
        <v>0</v>
      </c>
      <c r="S241" s="30">
        <v>0</v>
      </c>
      <c r="T241" s="30">
        <v>0</v>
      </c>
      <c r="U241" s="30">
        <v>0</v>
      </c>
      <c r="V241" s="30">
        <v>0</v>
      </c>
      <c r="W241" s="30">
        <v>0</v>
      </c>
      <c r="X241" s="30">
        <v>0</v>
      </c>
      <c r="Y241" s="30">
        <v>0</v>
      </c>
      <c r="Z241" s="30">
        <v>4113.44149706982</v>
      </c>
      <c r="AA241" s="30">
        <v>0</v>
      </c>
      <c r="AB241" s="30">
        <v>76916.999390498226</v>
      </c>
      <c r="AC241" s="30">
        <v>0</v>
      </c>
      <c r="AD241" s="30">
        <v>2294.7625203992375</v>
      </c>
      <c r="AE241" s="30">
        <v>0</v>
      </c>
      <c r="AF241" s="30">
        <v>133861.1470232892</v>
      </c>
      <c r="AG241" s="30">
        <v>0</v>
      </c>
      <c r="AH241" s="30">
        <v>0</v>
      </c>
      <c r="AI241" s="30">
        <v>0</v>
      </c>
      <c r="AJ241" s="30">
        <v>6195.2</v>
      </c>
      <c r="AK241" s="30">
        <v>0</v>
      </c>
      <c r="AL241" s="30">
        <v>0</v>
      </c>
      <c r="AM241" s="30">
        <v>0</v>
      </c>
      <c r="AN241" s="30">
        <v>0</v>
      </c>
      <c r="AO241" s="30">
        <v>0</v>
      </c>
      <c r="AP241" s="30">
        <v>0</v>
      </c>
      <c r="AQ241" s="30">
        <v>0</v>
      </c>
      <c r="AR241" s="30">
        <v>0</v>
      </c>
      <c r="AS241" s="30">
        <v>745020.95465775963</v>
      </c>
      <c r="AT241" s="30">
        <v>167655.73641021806</v>
      </c>
      <c r="AU241" s="30">
        <v>140056.34702328921</v>
      </c>
      <c r="AV241" s="30">
        <v>95703.433363985823</v>
      </c>
      <c r="AW241" s="38">
        <v>1052733.038091267</v>
      </c>
      <c r="AX241" s="30">
        <v>1046537.838091267</v>
      </c>
      <c r="AY241" s="30">
        <v>4610</v>
      </c>
      <c r="AZ241" s="30">
        <v>968100</v>
      </c>
      <c r="BA241" s="30">
        <v>0</v>
      </c>
      <c r="BB241" s="30">
        <v>0</v>
      </c>
      <c r="BC241" s="30">
        <v>1052733.038091267</v>
      </c>
      <c r="BD241" s="30">
        <v>1052733.038091267</v>
      </c>
      <c r="BE241" s="30">
        <v>0</v>
      </c>
      <c r="BF241" s="30">
        <v>974295.2</v>
      </c>
      <c r="BG241" s="30">
        <v>834238.85297671077</v>
      </c>
      <c r="BH241" s="30">
        <v>912676.69106797781</v>
      </c>
      <c r="BI241" s="30">
        <v>4346.0794812760851</v>
      </c>
      <c r="BJ241" s="30">
        <v>4255.8302672982845</v>
      </c>
      <c r="BK241" s="197">
        <v>0.021206018170243705</v>
      </c>
      <c r="BL241" s="30">
        <v>0</v>
      </c>
      <c r="BM241" s="30">
        <v>0</v>
      </c>
      <c r="BN241" s="38">
        <v>1052733.038091267</v>
      </c>
      <c r="BO241" s="30">
        <v>4983.5135147203191</v>
      </c>
      <c r="BP241" s="30" t="s">
        <v>545</v>
      </c>
      <c r="BQ241" s="30">
        <v>5013.0144671012713</v>
      </c>
      <c r="BR241" s="197">
        <v>0.028866252157094818</v>
      </c>
      <c r="BS241" s="30">
        <v>0</v>
      </c>
      <c r="BT241" s="30">
        <v>1052733.038091267</v>
      </c>
      <c r="BU241" s="30">
        <v>0</v>
      </c>
      <c r="BV241" s="38">
        <v>1052733.038091267</v>
      </c>
      <c r="BW241" s="218">
        <v>6195.2</v>
      </c>
      <c r="BX241" s="219">
        <v>1046537.838091267</v>
      </c>
      <c r="BZ241" s="23">
        <v>8732027</v>
      </c>
      <c r="CB241" s="495">
        <f>BX241*$CB$4</f>
        <v>26163.445952281676</v>
      </c>
    </row>
    <row r="242" spans="1:80">
      <c r="A242" s="23">
        <v>141211</v>
      </c>
      <c r="B242" s="23">
        <v>8733032</v>
      </c>
      <c r="C242" s="23" t="s">
        <v>453</v>
      </c>
      <c r="D242" s="239">
        <v>185</v>
      </c>
      <c r="E242" s="239">
        <v>185</v>
      </c>
      <c r="F242" s="239">
        <v>0</v>
      </c>
      <c r="G242" s="30">
        <v>656327.98386516911</v>
      </c>
      <c r="H242" s="30">
        <v>0</v>
      </c>
      <c r="I242" s="30">
        <v>0</v>
      </c>
      <c r="J242" s="30">
        <v>10248.744068970624</v>
      </c>
      <c r="K242" s="30">
        <v>0</v>
      </c>
      <c r="L242" s="30">
        <v>17967.671817709364</v>
      </c>
      <c r="M242" s="30">
        <v>0</v>
      </c>
      <c r="N242" s="30">
        <v>0</v>
      </c>
      <c r="O242" s="30">
        <v>0</v>
      </c>
      <c r="P242" s="30">
        <v>0</v>
      </c>
      <c r="Q242" s="30">
        <v>0</v>
      </c>
      <c r="R242" s="30">
        <v>0</v>
      </c>
      <c r="S242" s="30">
        <v>0</v>
      </c>
      <c r="T242" s="30">
        <v>0</v>
      </c>
      <c r="U242" s="30">
        <v>0</v>
      </c>
      <c r="V242" s="30">
        <v>0</v>
      </c>
      <c r="W242" s="30">
        <v>0</v>
      </c>
      <c r="X242" s="30">
        <v>0</v>
      </c>
      <c r="Y242" s="30">
        <v>0</v>
      </c>
      <c r="Z242" s="30">
        <v>2013.1922670844358</v>
      </c>
      <c r="AA242" s="30">
        <v>0</v>
      </c>
      <c r="AB242" s="30">
        <v>56397.838708047355</v>
      </c>
      <c r="AC242" s="30">
        <v>0</v>
      </c>
      <c r="AD242" s="30">
        <v>0</v>
      </c>
      <c r="AE242" s="30">
        <v>0</v>
      </c>
      <c r="AF242" s="30">
        <v>133861.1470232892</v>
      </c>
      <c r="AG242" s="30">
        <v>0</v>
      </c>
      <c r="AH242" s="30">
        <v>0</v>
      </c>
      <c r="AI242" s="30">
        <v>0</v>
      </c>
      <c r="AJ242" s="30">
        <v>24993.66</v>
      </c>
      <c r="AK242" s="30">
        <v>0</v>
      </c>
      <c r="AL242" s="30">
        <v>0</v>
      </c>
      <c r="AM242" s="30">
        <v>0</v>
      </c>
      <c r="AN242" s="30">
        <v>0</v>
      </c>
      <c r="AO242" s="30">
        <v>0</v>
      </c>
      <c r="AP242" s="30">
        <v>0</v>
      </c>
      <c r="AQ242" s="30">
        <v>0</v>
      </c>
      <c r="AR242" s="30">
        <v>0</v>
      </c>
      <c r="AS242" s="30">
        <v>656327.98386516911</v>
      </c>
      <c r="AT242" s="30">
        <v>86627.446861811783</v>
      </c>
      <c r="AU242" s="30">
        <v>158854.80702328921</v>
      </c>
      <c r="AV242" s="30">
        <v>67580.348039199453</v>
      </c>
      <c r="AW242" s="38">
        <v>901810.23775027017</v>
      </c>
      <c r="AX242" s="30">
        <v>876816.57775027014</v>
      </c>
      <c r="AY242" s="30">
        <v>4610</v>
      </c>
      <c r="AZ242" s="30">
        <v>852850</v>
      </c>
      <c r="BA242" s="30">
        <v>0</v>
      </c>
      <c r="BB242" s="30">
        <v>0</v>
      </c>
      <c r="BC242" s="30">
        <v>901810.23775027017</v>
      </c>
      <c r="BD242" s="30">
        <v>901810.23775027017</v>
      </c>
      <c r="BE242" s="30">
        <v>0</v>
      </c>
      <c r="BF242" s="30">
        <v>877843.66</v>
      </c>
      <c r="BG242" s="30">
        <v>718988.85297671077</v>
      </c>
      <c r="BH242" s="30">
        <v>742955.43072698091</v>
      </c>
      <c r="BI242" s="30">
        <v>4015.9753012269239</v>
      </c>
      <c r="BJ242" s="30">
        <v>3995.9452093368695</v>
      </c>
      <c r="BK242" s="197">
        <v>0.0050126042377288621</v>
      </c>
      <c r="BL242" s="30">
        <v>0</v>
      </c>
      <c r="BM242" s="30">
        <v>0</v>
      </c>
      <c r="BN242" s="38">
        <v>901810.23775027017</v>
      </c>
      <c r="BO242" s="30">
        <v>4739.5490689203789</v>
      </c>
      <c r="BP242" s="30" t="s">
        <v>545</v>
      </c>
      <c r="BQ242" s="30">
        <v>4874.6499337852438</v>
      </c>
      <c r="BR242" s="197">
        <v>0.025612722182926762</v>
      </c>
      <c r="BS242" s="30">
        <v>-1614.65</v>
      </c>
      <c r="BT242" s="30">
        <v>900195.58775027015</v>
      </c>
      <c r="BU242" s="30">
        <v>-1850</v>
      </c>
      <c r="BV242" s="38">
        <v>898345.58775027015</v>
      </c>
      <c r="BW242" s="218">
        <v>22205.5</v>
      </c>
      <c r="BX242" s="219">
        <v>876140.08775027015</v>
      </c>
      <c r="BZ242" s="23">
        <v>8733032</v>
      </c>
      <c r="CB242" s="495">
        <f>BX242*$CB$4</f>
        <v>21903.502193756754</v>
      </c>
    </row>
    <row r="243" spans="1:80">
      <c r="A243" s="23">
        <v>110795</v>
      </c>
      <c r="B243" s="23">
        <v>8732054</v>
      </c>
      <c r="C243" s="23" t="s">
        <v>454</v>
      </c>
      <c r="D243" s="239">
        <v>337</v>
      </c>
      <c r="E243" s="239">
        <v>337</v>
      </c>
      <c r="F243" s="239">
        <v>0</v>
      </c>
      <c r="G243" s="30">
        <v>1195581.2462841189</v>
      </c>
      <c r="H243" s="30">
        <v>0</v>
      </c>
      <c r="I243" s="30">
        <v>0</v>
      </c>
      <c r="J243" s="30">
        <v>37090.6928210364</v>
      </c>
      <c r="K243" s="30">
        <v>0</v>
      </c>
      <c r="L243" s="30">
        <v>62886.851361982735</v>
      </c>
      <c r="M243" s="30">
        <v>0</v>
      </c>
      <c r="N243" s="30">
        <v>234.05785829974295</v>
      </c>
      <c r="O243" s="30">
        <v>48255.756667637623</v>
      </c>
      <c r="P243" s="30">
        <v>0</v>
      </c>
      <c r="Q243" s="30">
        <v>0</v>
      </c>
      <c r="R243" s="30">
        <v>0</v>
      </c>
      <c r="S243" s="30">
        <v>4063.6419632069878</v>
      </c>
      <c r="T243" s="30">
        <v>0</v>
      </c>
      <c r="U243" s="30">
        <v>0</v>
      </c>
      <c r="V243" s="30">
        <v>0</v>
      </c>
      <c r="W243" s="30">
        <v>0</v>
      </c>
      <c r="X243" s="30">
        <v>0</v>
      </c>
      <c r="Y243" s="30">
        <v>0</v>
      </c>
      <c r="Z243" s="30">
        <v>10243.077225462053</v>
      </c>
      <c r="AA243" s="30">
        <v>0</v>
      </c>
      <c r="AB243" s="30">
        <v>99181.080768788888</v>
      </c>
      <c r="AC243" s="30">
        <v>0</v>
      </c>
      <c r="AD243" s="30">
        <v>0</v>
      </c>
      <c r="AE243" s="30">
        <v>0</v>
      </c>
      <c r="AF243" s="30">
        <v>133861.1470232892</v>
      </c>
      <c r="AG243" s="30">
        <v>0</v>
      </c>
      <c r="AH243" s="30">
        <v>0</v>
      </c>
      <c r="AI243" s="30">
        <v>0</v>
      </c>
      <c r="AJ243" s="30">
        <v>47360</v>
      </c>
      <c r="AK243" s="30">
        <v>0</v>
      </c>
      <c r="AL243" s="30">
        <v>0</v>
      </c>
      <c r="AM243" s="30">
        <v>0</v>
      </c>
      <c r="AN243" s="30">
        <v>0</v>
      </c>
      <c r="AO243" s="30">
        <v>0</v>
      </c>
      <c r="AP243" s="30">
        <v>0</v>
      </c>
      <c r="AQ243" s="30">
        <v>0</v>
      </c>
      <c r="AR243" s="30">
        <v>0</v>
      </c>
      <c r="AS243" s="30">
        <v>1195581.2462841189</v>
      </c>
      <c r="AT243" s="30">
        <v>261955.15866641444</v>
      </c>
      <c r="AU243" s="30">
        <v>181221.1470232892</v>
      </c>
      <c r="AV243" s="30">
        <v>165779.20790816229</v>
      </c>
      <c r="AW243" s="38">
        <v>1638757.5519738225</v>
      </c>
      <c r="AX243" s="30">
        <v>1591397.5519738225</v>
      </c>
      <c r="AY243" s="30">
        <v>4610</v>
      </c>
      <c r="AZ243" s="30">
        <v>1553570</v>
      </c>
      <c r="BA243" s="30">
        <v>0</v>
      </c>
      <c r="BB243" s="30">
        <v>0</v>
      </c>
      <c r="BC243" s="30">
        <v>1638757.5519738225</v>
      </c>
      <c r="BD243" s="30">
        <v>1638757.5519738225</v>
      </c>
      <c r="BE243" s="30">
        <v>0</v>
      </c>
      <c r="BF243" s="30">
        <v>1600930</v>
      </c>
      <c r="BG243" s="30">
        <v>1419708.8529767108</v>
      </c>
      <c r="BH243" s="30">
        <v>1457536.4049505333</v>
      </c>
      <c r="BI243" s="30">
        <v>4325.0338425831851</v>
      </c>
      <c r="BJ243" s="30">
        <v>4293.1057432852913</v>
      </c>
      <c r="BK243" s="197">
        <v>0.0074370633306276085</v>
      </c>
      <c r="BL243" s="30">
        <v>0</v>
      </c>
      <c r="BM243" s="30">
        <v>0</v>
      </c>
      <c r="BN243" s="38">
        <v>1638757.5519738225</v>
      </c>
      <c r="BO243" s="30">
        <v>4722.2479287057049</v>
      </c>
      <c r="BP243" s="30" t="s">
        <v>545</v>
      </c>
      <c r="BQ243" s="30">
        <v>4862.7820533347849</v>
      </c>
      <c r="BR243" s="197">
        <v>0.016438508645615579</v>
      </c>
      <c r="BS243" s="30">
        <v>-3116.7999999999997</v>
      </c>
      <c r="BT243" s="30">
        <v>1635640.7519738225</v>
      </c>
      <c r="BU243" s="30">
        <v>-3370</v>
      </c>
      <c r="BV243" s="38">
        <v>1632270.7519738225</v>
      </c>
      <c r="BW243" s="218">
        <v>41984</v>
      </c>
      <c r="BX243" s="219">
        <v>1590286.7519738225</v>
      </c>
      <c r="BZ243" s="23">
        <v>8732054</v>
      </c>
      <c r="CB243" s="495">
        <f>BX243*$CB$4</f>
        <v>39757.168799345563</v>
      </c>
    </row>
    <row r="244" spans="1:80">
      <c r="A244" s="23">
        <v>110622</v>
      </c>
      <c r="B244" s="23">
        <v>8732005</v>
      </c>
      <c r="C244" s="23" t="s">
        <v>455</v>
      </c>
      <c r="D244" s="239">
        <v>234</v>
      </c>
      <c r="E244" s="239">
        <v>234</v>
      </c>
      <c r="F244" s="239">
        <v>0</v>
      </c>
      <c r="G244" s="30">
        <v>830166.20661864639</v>
      </c>
      <c r="H244" s="30">
        <v>0</v>
      </c>
      <c r="I244" s="30">
        <v>0</v>
      </c>
      <c r="J244" s="30">
        <v>47827.472321862726</v>
      </c>
      <c r="K244" s="30">
        <v>0</v>
      </c>
      <c r="L244" s="30">
        <v>80854.523179692071</v>
      </c>
      <c r="M244" s="30">
        <v>0</v>
      </c>
      <c r="N244" s="30">
        <v>10577.80793088537</v>
      </c>
      <c r="O244" s="30">
        <v>12543.329226205406</v>
      </c>
      <c r="P244" s="30">
        <v>0</v>
      </c>
      <c r="Q244" s="30">
        <v>0</v>
      </c>
      <c r="R244" s="30">
        <v>0</v>
      </c>
      <c r="S244" s="30">
        <v>0</v>
      </c>
      <c r="T244" s="30">
        <v>0</v>
      </c>
      <c r="U244" s="30">
        <v>0</v>
      </c>
      <c r="V244" s="30">
        <v>0</v>
      </c>
      <c r="W244" s="30">
        <v>0</v>
      </c>
      <c r="X244" s="30">
        <v>0</v>
      </c>
      <c r="Y244" s="30">
        <v>0</v>
      </c>
      <c r="Z244" s="30">
        <v>11629.900693208074</v>
      </c>
      <c r="AA244" s="30">
        <v>0</v>
      </c>
      <c r="AB244" s="30">
        <v>97373.629590850047</v>
      </c>
      <c r="AC244" s="30">
        <v>0</v>
      </c>
      <c r="AD244" s="30">
        <v>1874.0560583260537</v>
      </c>
      <c r="AE244" s="30">
        <v>0</v>
      </c>
      <c r="AF244" s="30">
        <v>133861.1470232892</v>
      </c>
      <c r="AG244" s="30">
        <v>0</v>
      </c>
      <c r="AH244" s="30">
        <v>0</v>
      </c>
      <c r="AI244" s="30">
        <v>0</v>
      </c>
      <c r="AJ244" s="30">
        <v>5171.2</v>
      </c>
      <c r="AK244" s="30">
        <v>0</v>
      </c>
      <c r="AL244" s="30">
        <v>0</v>
      </c>
      <c r="AM244" s="30">
        <v>0</v>
      </c>
      <c r="AN244" s="30">
        <v>0</v>
      </c>
      <c r="AO244" s="30">
        <v>0</v>
      </c>
      <c r="AP244" s="30">
        <v>0</v>
      </c>
      <c r="AQ244" s="30">
        <v>0</v>
      </c>
      <c r="AR244" s="30">
        <v>0</v>
      </c>
      <c r="AS244" s="30">
        <v>830166.20661864639</v>
      </c>
      <c r="AT244" s="30">
        <v>262680.71900102973</v>
      </c>
      <c r="AU244" s="30">
        <v>139032.34702328921</v>
      </c>
      <c r="AV244" s="30">
        <v>123837.15813097489</v>
      </c>
      <c r="AW244" s="38">
        <v>1231879.2726429654</v>
      </c>
      <c r="AX244" s="30">
        <v>1226708.0726429655</v>
      </c>
      <c r="AY244" s="30">
        <v>4610</v>
      </c>
      <c r="AZ244" s="30">
        <v>1078740</v>
      </c>
      <c r="BA244" s="30">
        <v>0</v>
      </c>
      <c r="BB244" s="30">
        <v>0</v>
      </c>
      <c r="BC244" s="30">
        <v>1231879.2726429654</v>
      </c>
      <c r="BD244" s="30">
        <v>1231879.2726429652</v>
      </c>
      <c r="BE244" s="30">
        <v>0</v>
      </c>
      <c r="BF244" s="30">
        <v>1083911.2</v>
      </c>
      <c r="BG244" s="30">
        <v>944878.85297671077</v>
      </c>
      <c r="BH244" s="30">
        <v>1092846.9256196762</v>
      </c>
      <c r="BI244" s="30">
        <v>4670.2860069216931</v>
      </c>
      <c r="BJ244" s="30">
        <v>4588.2378628014594</v>
      </c>
      <c r="BK244" s="197">
        <v>0.017882277809838139</v>
      </c>
      <c r="BL244" s="30">
        <v>0</v>
      </c>
      <c r="BM244" s="30">
        <v>0</v>
      </c>
      <c r="BN244" s="38">
        <v>1231879.2726429654</v>
      </c>
      <c r="BO244" s="30">
        <v>5242.3421907819038</v>
      </c>
      <c r="BP244" s="30" t="s">
        <v>545</v>
      </c>
      <c r="BQ244" s="30">
        <v>5264.4413360810486</v>
      </c>
      <c r="BR244" s="197">
        <v>0.0026845469564233948</v>
      </c>
      <c r="BS244" s="30">
        <v>0</v>
      </c>
      <c r="BT244" s="30">
        <v>1231879.2726429654</v>
      </c>
      <c r="BU244" s="30">
        <v>0</v>
      </c>
      <c r="BV244" s="38">
        <v>1231879.2726429654</v>
      </c>
      <c r="BW244" s="218">
        <v>5171.2</v>
      </c>
      <c r="BX244" s="219">
        <v>1226708.0726429655</v>
      </c>
      <c r="BZ244" s="23">
        <v>8732005</v>
      </c>
      <c r="CB244" s="495">
        <f>BX244*$CB$4</f>
        <v>30667.701816074139</v>
      </c>
    </row>
    <row r="245" spans="1:80">
      <c r="A245" s="23">
        <v>138280</v>
      </c>
      <c r="B245" s="23">
        <v>8732073</v>
      </c>
      <c r="C245" s="23" t="s">
        <v>456</v>
      </c>
      <c r="D245" s="239">
        <v>161</v>
      </c>
      <c r="E245" s="239">
        <v>161</v>
      </c>
      <c r="F245" s="239">
        <v>0</v>
      </c>
      <c r="G245" s="30">
        <v>571182.73190428235</v>
      </c>
      <c r="H245" s="30">
        <v>0</v>
      </c>
      <c r="I245" s="30">
        <v>0</v>
      </c>
      <c r="J245" s="30">
        <v>22449.629865364146</v>
      </c>
      <c r="K245" s="30">
        <v>0</v>
      </c>
      <c r="L245" s="30">
        <v>39655.922143126249</v>
      </c>
      <c r="M245" s="30">
        <v>0</v>
      </c>
      <c r="N245" s="30">
        <v>1794.4435802980311</v>
      </c>
      <c r="O245" s="30">
        <v>1450.8266710531543</v>
      </c>
      <c r="P245" s="30">
        <v>0</v>
      </c>
      <c r="Q245" s="30">
        <v>0</v>
      </c>
      <c r="R245" s="30">
        <v>0</v>
      </c>
      <c r="S245" s="30">
        <v>0</v>
      </c>
      <c r="T245" s="30">
        <v>0</v>
      </c>
      <c r="U245" s="30">
        <v>0</v>
      </c>
      <c r="V245" s="30">
        <v>0</v>
      </c>
      <c r="W245" s="30">
        <v>0</v>
      </c>
      <c r="X245" s="30">
        <v>0</v>
      </c>
      <c r="Y245" s="30">
        <v>0</v>
      </c>
      <c r="Z245" s="30">
        <v>20607.934628884483</v>
      </c>
      <c r="AA245" s="30">
        <v>0</v>
      </c>
      <c r="AB245" s="30">
        <v>100528.84836641212</v>
      </c>
      <c r="AC245" s="30">
        <v>0</v>
      </c>
      <c r="AD245" s="30">
        <v>32303.032034842334</v>
      </c>
      <c r="AE245" s="30">
        <v>0</v>
      </c>
      <c r="AF245" s="30">
        <v>133861.1470232892</v>
      </c>
      <c r="AG245" s="30">
        <v>0</v>
      </c>
      <c r="AH245" s="30">
        <v>0</v>
      </c>
      <c r="AI245" s="30">
        <v>0</v>
      </c>
      <c r="AJ245" s="30">
        <v>30208</v>
      </c>
      <c r="AK245" s="30">
        <v>0</v>
      </c>
      <c r="AL245" s="30">
        <v>0</v>
      </c>
      <c r="AM245" s="30">
        <v>0</v>
      </c>
      <c r="AN245" s="30">
        <v>0</v>
      </c>
      <c r="AO245" s="30">
        <v>0</v>
      </c>
      <c r="AP245" s="30">
        <v>0</v>
      </c>
      <c r="AQ245" s="30">
        <v>0</v>
      </c>
      <c r="AR245" s="30">
        <v>0</v>
      </c>
      <c r="AS245" s="30">
        <v>571182.73190428235</v>
      </c>
      <c r="AT245" s="30">
        <v>218790.63728998051</v>
      </c>
      <c r="AU245" s="30">
        <v>164069.1470232892</v>
      </c>
      <c r="AV245" s="30">
        <v>88153.453568504818</v>
      </c>
      <c r="AW245" s="38">
        <v>954042.51621755213</v>
      </c>
      <c r="AX245" s="30">
        <v>923834.51621755213</v>
      </c>
      <c r="AY245" s="30">
        <v>4610</v>
      </c>
      <c r="AZ245" s="30">
        <v>742210</v>
      </c>
      <c r="BA245" s="30">
        <v>0</v>
      </c>
      <c r="BB245" s="30">
        <v>0</v>
      </c>
      <c r="BC245" s="30">
        <v>954042.51621755213</v>
      </c>
      <c r="BD245" s="30">
        <v>954042.51621755213</v>
      </c>
      <c r="BE245" s="30">
        <v>0</v>
      </c>
      <c r="BF245" s="30">
        <v>772418</v>
      </c>
      <c r="BG245" s="30">
        <v>608348.85297671077</v>
      </c>
      <c r="BH245" s="30">
        <v>789973.36919426289</v>
      </c>
      <c r="BI245" s="30">
        <v>4906.6668894053591</v>
      </c>
      <c r="BJ245" s="30">
        <v>5763.1261625740535</v>
      </c>
      <c r="BK245" s="197">
        <v>-0.14861018985330762</v>
      </c>
      <c r="BL245" s="30">
        <v>0.15361018985330763</v>
      </c>
      <c r="BM245" s="30">
        <v>142529.2595410319</v>
      </c>
      <c r="BN245" s="38">
        <v>1096571.775758584</v>
      </c>
      <c r="BO245" s="30">
        <v>6623.377489183752</v>
      </c>
      <c r="BP245" s="30" t="s">
        <v>545</v>
      </c>
      <c r="BQ245" s="30">
        <v>6811.0048183762983</v>
      </c>
      <c r="BR245" s="197">
        <v>-0.034565253136717877</v>
      </c>
      <c r="BS245" s="30">
        <v>0</v>
      </c>
      <c r="BT245" s="30">
        <v>1096571.775758584</v>
      </c>
      <c r="BU245" s="30">
        <v>0</v>
      </c>
      <c r="BV245" s="38">
        <v>1096571.775758584</v>
      </c>
      <c r="BW245" s="218">
        <v>30208</v>
      </c>
      <c r="BX245" s="219">
        <v>1066363.775758584</v>
      </c>
      <c r="BZ245" s="23">
        <v>8732073</v>
      </c>
      <c r="CB245" s="495">
        <f>BX245*$CB$4</f>
        <v>26659.094393964602</v>
      </c>
    </row>
    <row r="246" spans="1:80">
      <c r="A246" s="23">
        <v>145924</v>
      </c>
      <c r="B246" s="548">
        <v>8734017</v>
      </c>
      <c r="C246" s="548" t="s">
        <v>626</v>
      </c>
      <c r="D246" s="239">
        <v>52.5</v>
      </c>
      <c r="E246" s="239">
        <v>0</v>
      </c>
      <c r="F246" s="239">
        <v>52.5</v>
      </c>
      <c r="G246" s="30">
        <v>0</v>
      </c>
      <c r="H246" s="30">
        <v>262597.92407615948</v>
      </c>
      <c r="I246" s="30">
        <v>0</v>
      </c>
      <c r="J246" s="30">
        <v>0</v>
      </c>
      <c r="K246" s="30">
        <v>9985.8551514280716</v>
      </c>
      <c r="L246" s="30">
        <v>0</v>
      </c>
      <c r="M246" s="30">
        <v>24935.6103937669</v>
      </c>
      <c r="N246" s="30">
        <v>0</v>
      </c>
      <c r="O246" s="30">
        <v>0</v>
      </c>
      <c r="P246" s="30">
        <v>0</v>
      </c>
      <c r="Q246" s="30">
        <v>0</v>
      </c>
      <c r="R246" s="30">
        <v>0</v>
      </c>
      <c r="S246" s="30">
        <v>0</v>
      </c>
      <c r="T246" s="30">
        <v>5817.1579636138486</v>
      </c>
      <c r="U246" s="30">
        <v>5625.6301011942669</v>
      </c>
      <c r="V246" s="30">
        <v>4569.0213706494505</v>
      </c>
      <c r="W246" s="30">
        <v>2764.7327420399188</v>
      </c>
      <c r="X246" s="30">
        <v>4417.96278459886</v>
      </c>
      <c r="Y246" s="30">
        <v>0</v>
      </c>
      <c r="Z246" s="30">
        <v>0</v>
      </c>
      <c r="AA246" s="30">
        <v>2928.1323604606428</v>
      </c>
      <c r="AB246" s="30">
        <v>0</v>
      </c>
      <c r="AC246" s="30">
        <v>25879.47249919378</v>
      </c>
      <c r="AD246" s="30">
        <v>0</v>
      </c>
      <c r="AE246" s="30">
        <v>0</v>
      </c>
      <c r="AF246" s="30">
        <v>78085.6690969187</v>
      </c>
      <c r="AG246" s="30">
        <v>24111.274311920584</v>
      </c>
      <c r="AH246" s="30">
        <v>0</v>
      </c>
      <c r="AI246" s="30">
        <v>0</v>
      </c>
      <c r="AJ246" s="30">
        <v>0</v>
      </c>
      <c r="AK246" s="30">
        <v>0</v>
      </c>
      <c r="AL246" s="30">
        <v>0</v>
      </c>
      <c r="AM246" s="30">
        <v>0</v>
      </c>
      <c r="AN246" s="30">
        <v>0</v>
      </c>
      <c r="AO246" s="30">
        <v>0</v>
      </c>
      <c r="AP246" s="30">
        <v>0</v>
      </c>
      <c r="AQ246" s="30">
        <v>0</v>
      </c>
      <c r="AR246" s="30">
        <v>0</v>
      </c>
      <c r="AS246" s="30">
        <v>262597.92407615948</v>
      </c>
      <c r="AT246" s="30">
        <v>86923.575366945734</v>
      </c>
      <c r="AU246" s="30">
        <v>102196.94340883929</v>
      </c>
      <c r="AV246" s="30">
        <v>48289.663345298526</v>
      </c>
      <c r="AW246" s="38">
        <v>451718.44285194448</v>
      </c>
      <c r="AX246" s="30">
        <v>451718.44285194448</v>
      </c>
      <c r="AY246" s="30">
        <v>5771</v>
      </c>
      <c r="AZ246" s="30">
        <v>302977.5</v>
      </c>
      <c r="BA246" s="30">
        <v>0</v>
      </c>
      <c r="BB246" s="30">
        <v>0</v>
      </c>
      <c r="BC246" s="30">
        <v>451718.44285194448</v>
      </c>
      <c r="BD246" s="30">
        <v>0</v>
      </c>
      <c r="BE246" s="30">
        <v>451718.44285194454</v>
      </c>
      <c r="BF246" s="30">
        <v>302977.5</v>
      </c>
      <c r="BG246" s="30">
        <v>200780.55659116071</v>
      </c>
      <c r="BH246" s="30">
        <v>349521.49944310519</v>
      </c>
      <c r="BI246" s="30">
        <v>6657.5523703448607</v>
      </c>
      <c r="BJ246" s="30">
        <v>0</v>
      </c>
      <c r="BK246" s="197">
        <v>0</v>
      </c>
      <c r="BL246" s="30">
        <v>0.005</v>
      </c>
      <c r="BM246" s="30">
        <v>0</v>
      </c>
      <c r="BN246" s="38">
        <v>451718.44285194448</v>
      </c>
      <c r="BO246" s="30">
        <v>8604.1608162275134</v>
      </c>
      <c r="BP246" s="30" t="s">
        <v>545</v>
      </c>
      <c r="BQ246" s="30">
        <v>8604.1608162275134</v>
      </c>
      <c r="BR246" s="197">
        <v>0</v>
      </c>
      <c r="BS246" s="30">
        <v>0</v>
      </c>
      <c r="BT246" s="30">
        <v>451718.44285194448</v>
      </c>
      <c r="BU246" s="30">
        <v>0</v>
      </c>
      <c r="BV246" s="38">
        <v>451718.44285194448</v>
      </c>
      <c r="BW246" s="218">
        <v>0</v>
      </c>
      <c r="BX246" s="219">
        <v>451718.44285194448</v>
      </c>
      <c r="BZ246" s="548">
        <v>8734017</v>
      </c>
      <c r="CB246" s="495">
        <f>BX246*$CB$4</f>
        <v>11292.961071298612</v>
      </c>
    </row>
    <row r="247" spans="1:80">
      <c r="A247" s="23">
        <v>142810</v>
      </c>
      <c r="B247" s="23">
        <v>8732040</v>
      </c>
      <c r="C247" s="23" t="s">
        <v>458</v>
      </c>
      <c r="D247" s="239">
        <v>188</v>
      </c>
      <c r="E247" s="239">
        <v>188</v>
      </c>
      <c r="F247" s="239">
        <v>0</v>
      </c>
      <c r="G247" s="30">
        <v>666971.14036028</v>
      </c>
      <c r="H247" s="30">
        <v>0</v>
      </c>
      <c r="I247" s="30">
        <v>0</v>
      </c>
      <c r="J247" s="30">
        <v>42459.082571449493</v>
      </c>
      <c r="K247" s="30">
        <v>0</v>
      </c>
      <c r="L247" s="30">
        <v>71053.9749154869</v>
      </c>
      <c r="M247" s="30">
        <v>0</v>
      </c>
      <c r="N247" s="30">
        <v>4213.0414493953767</v>
      </c>
      <c r="O247" s="30">
        <v>9083.43654920238</v>
      </c>
      <c r="P247" s="30">
        <v>54072.339863883179</v>
      </c>
      <c r="Q247" s="30">
        <v>0</v>
      </c>
      <c r="R247" s="30">
        <v>0</v>
      </c>
      <c r="S247" s="30">
        <v>0</v>
      </c>
      <c r="T247" s="30">
        <v>0</v>
      </c>
      <c r="U247" s="30">
        <v>0</v>
      </c>
      <c r="V247" s="30">
        <v>0</v>
      </c>
      <c r="W247" s="30">
        <v>0</v>
      </c>
      <c r="X247" s="30">
        <v>0</v>
      </c>
      <c r="Y247" s="30">
        <v>0</v>
      </c>
      <c r="Z247" s="30">
        <v>690.47053700814911</v>
      </c>
      <c r="AA247" s="30">
        <v>0</v>
      </c>
      <c r="AB247" s="30">
        <v>67878.194951558689</v>
      </c>
      <c r="AC247" s="30">
        <v>0</v>
      </c>
      <c r="AD247" s="30">
        <v>10249.939257783346</v>
      </c>
      <c r="AE247" s="30">
        <v>0</v>
      </c>
      <c r="AF247" s="30">
        <v>133861.1470232892</v>
      </c>
      <c r="AG247" s="30">
        <v>0</v>
      </c>
      <c r="AH247" s="30">
        <v>0</v>
      </c>
      <c r="AI247" s="30">
        <v>0</v>
      </c>
      <c r="AJ247" s="30">
        <v>5273.6</v>
      </c>
      <c r="AK247" s="30">
        <v>0</v>
      </c>
      <c r="AL247" s="30">
        <v>0</v>
      </c>
      <c r="AM247" s="30">
        <v>0</v>
      </c>
      <c r="AN247" s="30">
        <v>0</v>
      </c>
      <c r="AO247" s="30">
        <v>0</v>
      </c>
      <c r="AP247" s="30">
        <v>0</v>
      </c>
      <c r="AQ247" s="30">
        <v>0</v>
      </c>
      <c r="AR247" s="30">
        <v>0</v>
      </c>
      <c r="AS247" s="30">
        <v>666971.14036028</v>
      </c>
      <c r="AT247" s="30">
        <v>259700.4800957675</v>
      </c>
      <c r="AU247" s="30">
        <v>139134.74702328921</v>
      </c>
      <c r="AV247" s="30">
        <v>132441.37529537256</v>
      </c>
      <c r="AW247" s="38">
        <v>1065806.3674793369</v>
      </c>
      <c r="AX247" s="30">
        <v>1060532.7674793368</v>
      </c>
      <c r="AY247" s="30">
        <v>4610</v>
      </c>
      <c r="AZ247" s="30">
        <v>866680</v>
      </c>
      <c r="BA247" s="30">
        <v>0</v>
      </c>
      <c r="BB247" s="30">
        <v>0</v>
      </c>
      <c r="BC247" s="30">
        <v>1065806.3674793369</v>
      </c>
      <c r="BD247" s="30">
        <v>1065806.3674793369</v>
      </c>
      <c r="BE247" s="30">
        <v>0</v>
      </c>
      <c r="BF247" s="30">
        <v>871953.6</v>
      </c>
      <c r="BG247" s="30">
        <v>732818.85297671077</v>
      </c>
      <c r="BH247" s="30">
        <v>926671.62045604771</v>
      </c>
      <c r="BI247" s="30">
        <v>4929.104364127913</v>
      </c>
      <c r="BJ247" s="30">
        <v>4668.1005785604184</v>
      </c>
      <c r="BK247" s="197">
        <v>0.055912202656092883</v>
      </c>
      <c r="BL247" s="30">
        <v>0</v>
      </c>
      <c r="BM247" s="30">
        <v>0</v>
      </c>
      <c r="BN247" s="38">
        <v>1065806.3674793369</v>
      </c>
      <c r="BO247" s="30">
        <v>5641.1317419113657</v>
      </c>
      <c r="BP247" s="30" t="s">
        <v>545</v>
      </c>
      <c r="BQ247" s="30">
        <v>5669.182805741154</v>
      </c>
      <c r="BR247" s="197">
        <v>0.034060888954910995</v>
      </c>
      <c r="BS247" s="30">
        <v>0</v>
      </c>
      <c r="BT247" s="30">
        <v>1065806.3674793369</v>
      </c>
      <c r="BU247" s="30">
        <v>0</v>
      </c>
      <c r="BV247" s="38">
        <v>1065806.3674793369</v>
      </c>
      <c r="BW247" s="218">
        <v>5273.6</v>
      </c>
      <c r="BX247" s="219">
        <v>1060532.7674793368</v>
      </c>
      <c r="BZ247" s="23">
        <v>8732040</v>
      </c>
      <c r="CB247" s="495">
        <f>BX247*$CB$4</f>
        <v>26513.319186983423</v>
      </c>
    </row>
    <row r="248" spans="1:80">
      <c r="A248" s="23">
        <v>137547</v>
      </c>
      <c r="B248" s="23">
        <v>8734055</v>
      </c>
      <c r="C248" s="23" t="s">
        <v>459</v>
      </c>
      <c r="D248" s="239">
        <v>748</v>
      </c>
      <c r="E248" s="239">
        <v>0</v>
      </c>
      <c r="F248" s="239">
        <v>748</v>
      </c>
      <c r="G248" s="30">
        <v>0</v>
      </c>
      <c r="H248" s="30">
        <v>2390891.575398176</v>
      </c>
      <c r="I248" s="30">
        <v>1522341.862505021</v>
      </c>
      <c r="J248" s="30">
        <v>0</v>
      </c>
      <c r="K248" s="30">
        <v>88334.413165889113</v>
      </c>
      <c r="L248" s="30">
        <v>0</v>
      </c>
      <c r="M248" s="30">
        <v>224695.49678909266</v>
      </c>
      <c r="N248" s="30">
        <v>0</v>
      </c>
      <c r="O248" s="30">
        <v>0</v>
      </c>
      <c r="P248" s="30">
        <v>0</v>
      </c>
      <c r="Q248" s="30">
        <v>0</v>
      </c>
      <c r="R248" s="30">
        <v>0</v>
      </c>
      <c r="S248" s="30">
        <v>0</v>
      </c>
      <c r="T248" s="30">
        <v>3725.0051329397497</v>
      </c>
      <c r="U248" s="30">
        <v>4033.762242889286</v>
      </c>
      <c r="V248" s="30">
        <v>0</v>
      </c>
      <c r="W248" s="30">
        <v>0</v>
      </c>
      <c r="X248" s="30">
        <v>737.0331011698986</v>
      </c>
      <c r="Y248" s="30">
        <v>0</v>
      </c>
      <c r="Z248" s="30">
        <v>0</v>
      </c>
      <c r="AA248" s="30">
        <v>17365.097998557951</v>
      </c>
      <c r="AB248" s="30">
        <v>0</v>
      </c>
      <c r="AC248" s="30">
        <v>364688.62559058395</v>
      </c>
      <c r="AD248" s="30">
        <v>0</v>
      </c>
      <c r="AE248" s="30">
        <v>0</v>
      </c>
      <c r="AF248" s="30">
        <v>133861.1470232892</v>
      </c>
      <c r="AG248" s="30">
        <v>0</v>
      </c>
      <c r="AH248" s="30">
        <v>0</v>
      </c>
      <c r="AI248" s="30">
        <v>0</v>
      </c>
      <c r="AJ248" s="30">
        <v>24576</v>
      </c>
      <c r="AK248" s="30">
        <v>0</v>
      </c>
      <c r="AL248" s="30">
        <v>0</v>
      </c>
      <c r="AM248" s="30">
        <v>0</v>
      </c>
      <c r="AN248" s="30">
        <v>0</v>
      </c>
      <c r="AO248" s="30">
        <v>0</v>
      </c>
      <c r="AP248" s="30">
        <v>0</v>
      </c>
      <c r="AQ248" s="30">
        <v>0</v>
      </c>
      <c r="AR248" s="30">
        <v>0</v>
      </c>
      <c r="AS248" s="30">
        <v>3913233.437903197</v>
      </c>
      <c r="AT248" s="30">
        <v>703579.43402112252</v>
      </c>
      <c r="AU248" s="30">
        <v>158437.1470232892</v>
      </c>
      <c r="AV248" s="30">
        <v>436578.72914320196</v>
      </c>
      <c r="AW248" s="38">
        <v>4775250.0189476088</v>
      </c>
      <c r="AX248" s="30">
        <v>4750674.0189476088</v>
      </c>
      <c r="AY248" s="30">
        <v>5995</v>
      </c>
      <c r="AZ248" s="30">
        <v>4484260</v>
      </c>
      <c r="BA248" s="30">
        <v>0</v>
      </c>
      <c r="BB248" s="30">
        <v>0</v>
      </c>
      <c r="BC248" s="30">
        <v>4775250.0189476088</v>
      </c>
      <c r="BD248" s="30">
        <v>0</v>
      </c>
      <c r="BE248" s="30">
        <v>4775250.01894761</v>
      </c>
      <c r="BF248" s="30">
        <v>4508836</v>
      </c>
      <c r="BG248" s="30">
        <v>4350398.8529767105</v>
      </c>
      <c r="BH248" s="30">
        <v>4616812.8719243193</v>
      </c>
      <c r="BI248" s="30">
        <v>6172.209721823956</v>
      </c>
      <c r="BJ248" s="30">
        <v>6083.4654905539874</v>
      </c>
      <c r="BK248" s="197">
        <v>0.014587775899734277</v>
      </c>
      <c r="BL248" s="30">
        <v>0</v>
      </c>
      <c r="BM248" s="30">
        <v>0</v>
      </c>
      <c r="BN248" s="38">
        <v>4775250.0189476088</v>
      </c>
      <c r="BO248" s="30">
        <v>6351.1684745288885</v>
      </c>
      <c r="BP248" s="30" t="s">
        <v>545</v>
      </c>
      <c r="BQ248" s="30">
        <v>6384.0240895021507</v>
      </c>
      <c r="BR248" s="197">
        <v>0.01161276803179212</v>
      </c>
      <c r="BS248" s="30">
        <v>0</v>
      </c>
      <c r="BT248" s="30">
        <v>4775250.0189476088</v>
      </c>
      <c r="BU248" s="30">
        <v>0</v>
      </c>
      <c r="BV248" s="38">
        <v>4775250.0189476088</v>
      </c>
      <c r="BW248" s="218">
        <v>24576</v>
      </c>
      <c r="BX248" s="219">
        <v>4750674.0189476088</v>
      </c>
      <c r="BZ248" s="23">
        <v>8734055</v>
      </c>
      <c r="CB248" s="495">
        <f>BX248*$CB$4</f>
        <v>118766.85047369023</v>
      </c>
    </row>
    <row r="249" spans="1:80">
      <c r="A249" s="23">
        <v>110703</v>
      </c>
      <c r="B249" s="23">
        <v>8732240</v>
      </c>
      <c r="C249" s="23" t="s">
        <v>460</v>
      </c>
      <c r="D249" s="239">
        <v>153</v>
      </c>
      <c r="E249" s="239">
        <v>153</v>
      </c>
      <c r="F249" s="239">
        <v>0</v>
      </c>
      <c r="G249" s="30">
        <v>542800.98125065339</v>
      </c>
      <c r="H249" s="30">
        <v>0</v>
      </c>
      <c r="I249" s="30">
        <v>0</v>
      </c>
      <c r="J249" s="30">
        <v>12688.9212282493</v>
      </c>
      <c r="K249" s="30">
        <v>0</v>
      </c>
      <c r="L249" s="30">
        <v>22051.233594461464</v>
      </c>
      <c r="M249" s="30">
        <v>0</v>
      </c>
      <c r="N249" s="30">
        <v>234.05785829974323</v>
      </c>
      <c r="O249" s="30">
        <v>567.714784325148</v>
      </c>
      <c r="P249" s="30">
        <v>0</v>
      </c>
      <c r="Q249" s="30">
        <v>0</v>
      </c>
      <c r="R249" s="30">
        <v>0</v>
      </c>
      <c r="S249" s="30">
        <v>0</v>
      </c>
      <c r="T249" s="30">
        <v>0</v>
      </c>
      <c r="U249" s="30">
        <v>0</v>
      </c>
      <c r="V249" s="30">
        <v>0</v>
      </c>
      <c r="W249" s="30">
        <v>0</v>
      </c>
      <c r="X249" s="30">
        <v>0</v>
      </c>
      <c r="Y249" s="30">
        <v>0</v>
      </c>
      <c r="Z249" s="30">
        <v>4086.7308379979463</v>
      </c>
      <c r="AA249" s="30">
        <v>0</v>
      </c>
      <c r="AB249" s="30">
        <v>53496.5443844843</v>
      </c>
      <c r="AC249" s="30">
        <v>0</v>
      </c>
      <c r="AD249" s="30">
        <v>7477.1012123008513</v>
      </c>
      <c r="AE249" s="30">
        <v>0</v>
      </c>
      <c r="AF249" s="30">
        <v>133861.1470232892</v>
      </c>
      <c r="AG249" s="30">
        <v>0</v>
      </c>
      <c r="AH249" s="30">
        <v>0</v>
      </c>
      <c r="AI249" s="30">
        <v>0</v>
      </c>
      <c r="AJ249" s="30">
        <v>19473.48</v>
      </c>
      <c r="AK249" s="30">
        <v>0</v>
      </c>
      <c r="AL249" s="30">
        <v>0</v>
      </c>
      <c r="AM249" s="30">
        <v>0</v>
      </c>
      <c r="AN249" s="30">
        <v>0</v>
      </c>
      <c r="AO249" s="30">
        <v>0</v>
      </c>
      <c r="AP249" s="30">
        <v>0</v>
      </c>
      <c r="AQ249" s="30">
        <v>0</v>
      </c>
      <c r="AR249" s="30">
        <v>0</v>
      </c>
      <c r="AS249" s="30">
        <v>542800.98125065339</v>
      </c>
      <c r="AT249" s="30">
        <v>100602.30390011876</v>
      </c>
      <c r="AU249" s="30">
        <v>153334.62702328921</v>
      </c>
      <c r="AV249" s="30">
        <v>60716.848812296885</v>
      </c>
      <c r="AW249" s="38">
        <v>796737.91217406141</v>
      </c>
      <c r="AX249" s="30">
        <v>777264.43217406143</v>
      </c>
      <c r="AY249" s="30">
        <v>4610</v>
      </c>
      <c r="AZ249" s="30">
        <v>705330</v>
      </c>
      <c r="BA249" s="30">
        <v>0</v>
      </c>
      <c r="BB249" s="30">
        <v>0</v>
      </c>
      <c r="BC249" s="30">
        <v>796737.91217406141</v>
      </c>
      <c r="BD249" s="30">
        <v>796737.91217406129</v>
      </c>
      <c r="BE249" s="30">
        <v>0</v>
      </c>
      <c r="BF249" s="30">
        <v>724803.48</v>
      </c>
      <c r="BG249" s="30">
        <v>571468.85297671077</v>
      </c>
      <c r="BH249" s="30">
        <v>643403.28515077219</v>
      </c>
      <c r="BI249" s="30">
        <v>4205.2502297436095</v>
      </c>
      <c r="BJ249" s="30">
        <v>4090.7701786865337</v>
      </c>
      <c r="BK249" s="197">
        <v>0.027984962746998684</v>
      </c>
      <c r="BL249" s="30">
        <v>0</v>
      </c>
      <c r="BM249" s="30">
        <v>0</v>
      </c>
      <c r="BN249" s="38">
        <v>796737.91217406141</v>
      </c>
      <c r="BO249" s="30">
        <v>5080.159687412166</v>
      </c>
      <c r="BP249" s="30" t="s">
        <v>545</v>
      </c>
      <c r="BQ249" s="30">
        <v>5207.4373344709893</v>
      </c>
      <c r="BR249" s="197">
        <v>0.05102320581579689</v>
      </c>
      <c r="BS249" s="30">
        <v>-1375.5</v>
      </c>
      <c r="BT249" s="30">
        <v>795362.41217406141</v>
      </c>
      <c r="BU249" s="30">
        <v>-1530</v>
      </c>
      <c r="BV249" s="38">
        <v>793832.41217406141</v>
      </c>
      <c r="BW249" s="218">
        <v>17340.25</v>
      </c>
      <c r="BX249" s="219">
        <v>776492.16217406141</v>
      </c>
      <c r="BZ249" s="23">
        <v>8732240</v>
      </c>
      <c r="CB249" s="495">
        <f>BX249*$CB$4</f>
        <v>19412.304054351534</v>
      </c>
    </row>
    <row r="250" spans="1:80">
      <c r="A250" s="23">
        <v>110713</v>
      </c>
      <c r="B250" s="23">
        <v>8732254</v>
      </c>
      <c r="C250" s="23" t="s">
        <v>461</v>
      </c>
      <c r="D250" s="239">
        <v>151</v>
      </c>
      <c r="E250" s="239">
        <v>151</v>
      </c>
      <c r="F250" s="239">
        <v>0</v>
      </c>
      <c r="G250" s="30">
        <v>535705.54358724621</v>
      </c>
      <c r="H250" s="30">
        <v>0</v>
      </c>
      <c r="I250" s="30">
        <v>0</v>
      </c>
      <c r="J250" s="30">
        <v>16105.169251239489</v>
      </c>
      <c r="K250" s="30">
        <v>0</v>
      </c>
      <c r="L250" s="30">
        <v>27768.22008191442</v>
      </c>
      <c r="M250" s="30">
        <v>0</v>
      </c>
      <c r="N250" s="30">
        <v>4213.0414493953776</v>
      </c>
      <c r="O250" s="30">
        <v>283.857392162574</v>
      </c>
      <c r="P250" s="30">
        <v>0</v>
      </c>
      <c r="Q250" s="30">
        <v>0</v>
      </c>
      <c r="R250" s="30">
        <v>0</v>
      </c>
      <c r="S250" s="30">
        <v>0</v>
      </c>
      <c r="T250" s="30">
        <v>0</v>
      </c>
      <c r="U250" s="30">
        <v>0</v>
      </c>
      <c r="V250" s="30">
        <v>0</v>
      </c>
      <c r="W250" s="30">
        <v>0</v>
      </c>
      <c r="X250" s="30">
        <v>0</v>
      </c>
      <c r="Y250" s="30">
        <v>0</v>
      </c>
      <c r="Z250" s="30">
        <v>3549.3123774716769</v>
      </c>
      <c r="AA250" s="30">
        <v>0</v>
      </c>
      <c r="AB250" s="30">
        <v>67119.401022518316</v>
      </c>
      <c r="AC250" s="30">
        <v>0</v>
      </c>
      <c r="AD250" s="30">
        <v>0</v>
      </c>
      <c r="AE250" s="30">
        <v>0</v>
      </c>
      <c r="AF250" s="30">
        <v>133861.1470232892</v>
      </c>
      <c r="AG250" s="30">
        <v>0</v>
      </c>
      <c r="AH250" s="30">
        <v>0</v>
      </c>
      <c r="AI250" s="30">
        <v>0</v>
      </c>
      <c r="AJ250" s="30">
        <v>19211.5</v>
      </c>
      <c r="AK250" s="30">
        <v>0</v>
      </c>
      <c r="AL250" s="30">
        <v>0</v>
      </c>
      <c r="AM250" s="30">
        <v>0</v>
      </c>
      <c r="AN250" s="30">
        <v>0</v>
      </c>
      <c r="AO250" s="30">
        <v>0</v>
      </c>
      <c r="AP250" s="30">
        <v>0</v>
      </c>
      <c r="AQ250" s="30">
        <v>0</v>
      </c>
      <c r="AR250" s="30">
        <v>0</v>
      </c>
      <c r="AS250" s="30">
        <v>535705.54358724621</v>
      </c>
      <c r="AT250" s="30">
        <v>119039.00157470185</v>
      </c>
      <c r="AU250" s="30">
        <v>153072.6470232892</v>
      </c>
      <c r="AV250" s="30">
        <v>70106.076139851866</v>
      </c>
      <c r="AW250" s="38">
        <v>807817.19218523731</v>
      </c>
      <c r="AX250" s="30">
        <v>788605.69218523731</v>
      </c>
      <c r="AY250" s="30">
        <v>4610</v>
      </c>
      <c r="AZ250" s="30">
        <v>696110</v>
      </c>
      <c r="BA250" s="30">
        <v>0</v>
      </c>
      <c r="BB250" s="30">
        <v>0</v>
      </c>
      <c r="BC250" s="30">
        <v>807817.19218523731</v>
      </c>
      <c r="BD250" s="30">
        <v>807817.19218523731</v>
      </c>
      <c r="BE250" s="30">
        <v>0</v>
      </c>
      <c r="BF250" s="30">
        <v>715321.5</v>
      </c>
      <c r="BG250" s="30">
        <v>562248.85297671077</v>
      </c>
      <c r="BH250" s="30">
        <v>654744.54516194807</v>
      </c>
      <c r="BI250" s="30">
        <v>4336.0565904764771</v>
      </c>
      <c r="BJ250" s="30">
        <v>4135.7466634599305</v>
      </c>
      <c r="BK250" s="197">
        <v>0.048433800064767288</v>
      </c>
      <c r="BL250" s="30">
        <v>0</v>
      </c>
      <c r="BM250" s="30">
        <v>0</v>
      </c>
      <c r="BN250" s="38">
        <v>807817.19218523731</v>
      </c>
      <c r="BO250" s="30">
        <v>5222.5542528823662</v>
      </c>
      <c r="BP250" s="30" t="s">
        <v>545</v>
      </c>
      <c r="BQ250" s="30">
        <v>5349.7827297035583</v>
      </c>
      <c r="BR250" s="197">
        <v>0.013001682688329463</v>
      </c>
      <c r="BS250" s="30">
        <v>-1391.6499999999999</v>
      </c>
      <c r="BT250" s="30">
        <v>806425.54218523728</v>
      </c>
      <c r="BU250" s="30">
        <v>-1510</v>
      </c>
      <c r="BV250" s="38">
        <v>804915.54218523728</v>
      </c>
      <c r="BW250" s="218">
        <v>18463</v>
      </c>
      <c r="BX250" s="219">
        <v>786452.54218523728</v>
      </c>
      <c r="BZ250" s="23">
        <v>8732254</v>
      </c>
      <c r="CB250" s="495">
        <f>BX250*$CB$4</f>
        <v>19661.313554630935</v>
      </c>
    </row>
    <row r="251" spans="1:74">
      <c r="A251" s="8" t="s">
        <v>99</v>
      </c>
      <c r="B251" s="8" t="s">
        <v>99</v>
      </c>
      <c r="C251" s="8" t="s">
        <v>99</v>
      </c>
      <c r="D251" s="76" t="s">
        <v>99</v>
      </c>
      <c r="E251" s="76" t="s">
        <v>99</v>
      </c>
      <c r="F251" s="76" t="s">
        <v>99</v>
      </c>
      <c r="G251" s="76" t="s">
        <v>99</v>
      </c>
      <c r="H251" s="76" t="s">
        <v>99</v>
      </c>
      <c r="I251" s="76" t="s">
        <v>99</v>
      </c>
      <c r="J251" s="76" t="s">
        <v>99</v>
      </c>
      <c r="K251" s="76" t="s">
        <v>99</v>
      </c>
      <c r="L251" s="76" t="s">
        <v>99</v>
      </c>
      <c r="M251" s="76" t="s">
        <v>99</v>
      </c>
      <c r="N251" s="76" t="s">
        <v>99</v>
      </c>
      <c r="O251" s="76" t="s">
        <v>99</v>
      </c>
      <c r="P251" s="76" t="s">
        <v>99</v>
      </c>
      <c r="Q251" s="76" t="s">
        <v>99</v>
      </c>
      <c r="R251" s="76" t="s">
        <v>99</v>
      </c>
      <c r="S251" s="76" t="s">
        <v>99</v>
      </c>
      <c r="T251" s="76" t="s">
        <v>99</v>
      </c>
      <c r="U251" s="76" t="s">
        <v>99</v>
      </c>
      <c r="V251" s="76" t="s">
        <v>99</v>
      </c>
      <c r="W251" s="76" t="s">
        <v>99</v>
      </c>
      <c r="X251" s="76" t="s">
        <v>99</v>
      </c>
      <c r="Y251" s="76" t="s">
        <v>99</v>
      </c>
      <c r="Z251" s="76" t="s">
        <v>99</v>
      </c>
      <c r="AA251" s="76" t="s">
        <v>99</v>
      </c>
      <c r="AB251" s="76" t="s">
        <v>99</v>
      </c>
      <c r="AC251" s="76" t="s">
        <v>99</v>
      </c>
      <c r="AD251" s="76" t="s">
        <v>99</v>
      </c>
      <c r="AE251" s="76" t="s">
        <v>99</v>
      </c>
      <c r="AF251" s="76" t="s">
        <v>99</v>
      </c>
      <c r="AG251" s="76" t="s">
        <v>99</v>
      </c>
      <c r="AH251" s="76" t="s">
        <v>99</v>
      </c>
      <c r="AI251" s="76" t="s">
        <v>99</v>
      </c>
      <c r="AJ251" s="76" t="s">
        <v>99</v>
      </c>
      <c r="AK251" s="76" t="s">
        <v>99</v>
      </c>
      <c r="AL251" s="76" t="s">
        <v>99</v>
      </c>
      <c r="AM251" s="76" t="s">
        <v>99</v>
      </c>
      <c r="AN251" s="76" t="s">
        <v>99</v>
      </c>
      <c r="AO251" s="76" t="s">
        <v>99</v>
      </c>
      <c r="AP251" s="76" t="s">
        <v>99</v>
      </c>
      <c r="AQ251" s="76" t="s">
        <v>99</v>
      </c>
      <c r="AR251" s="76" t="s">
        <v>99</v>
      </c>
      <c r="AS251" s="76" t="s">
        <v>99</v>
      </c>
      <c r="AT251" s="76" t="s">
        <v>99</v>
      </c>
      <c r="AU251" s="76" t="s">
        <v>99</v>
      </c>
      <c r="AV251" s="76" t="s">
        <v>99</v>
      </c>
      <c r="AW251" s="41" t="s">
        <v>99</v>
      </c>
      <c r="AX251" s="76" t="s">
        <v>99</v>
      </c>
      <c r="AY251" s="76" t="s">
        <v>99</v>
      </c>
      <c r="AZ251" s="76" t="s">
        <v>99</v>
      </c>
      <c r="BA251" s="76" t="s">
        <v>99</v>
      </c>
      <c r="BB251" s="76" t="s">
        <v>99</v>
      </c>
      <c r="BC251" s="76" t="s">
        <v>99</v>
      </c>
      <c r="BD251" s="76" t="s">
        <v>99</v>
      </c>
      <c r="BE251" s="76" t="s">
        <v>99</v>
      </c>
      <c r="BF251" s="76" t="s">
        <v>99</v>
      </c>
      <c r="BG251" s="76" t="s">
        <v>99</v>
      </c>
      <c r="BH251" s="76" t="s">
        <v>99</v>
      </c>
      <c r="BI251" s="76" t="s">
        <v>99</v>
      </c>
      <c r="BJ251" s="76" t="s">
        <v>99</v>
      </c>
      <c r="BK251" s="76" t="s">
        <v>99</v>
      </c>
      <c r="BL251" s="76" t="s">
        <v>99</v>
      </c>
      <c r="BM251" s="76" t="s">
        <v>99</v>
      </c>
      <c r="BN251" s="41" t="s">
        <v>99</v>
      </c>
      <c r="BO251" s="76" t="s">
        <v>99</v>
      </c>
      <c r="BP251" s="76" t="s">
        <v>99</v>
      </c>
      <c r="BQ251" s="76" t="s">
        <v>99</v>
      </c>
      <c r="BR251" s="76" t="s">
        <v>99</v>
      </c>
      <c r="BS251" s="76" t="s">
        <v>99</v>
      </c>
      <c r="BT251" s="76" t="s">
        <v>99</v>
      </c>
      <c r="BU251" s="76" t="s">
        <v>99</v>
      </c>
      <c r="BV251" s="41" t="s">
        <v>99</v>
      </c>
    </row>
    <row r="252" spans="1:74">
      <c r="A252" s="8" t="s">
        <v>99</v>
      </c>
      <c r="B252" s="8" t="s">
        <v>99</v>
      </c>
      <c r="C252" s="8" t="s">
        <v>99</v>
      </c>
      <c r="D252" s="76" t="s">
        <v>99</v>
      </c>
      <c r="E252" s="76" t="s">
        <v>99</v>
      </c>
      <c r="F252" s="76" t="s">
        <v>99</v>
      </c>
      <c r="G252" s="76" t="s">
        <v>99</v>
      </c>
      <c r="H252" s="76" t="s">
        <v>99</v>
      </c>
      <c r="I252" s="76" t="s">
        <v>99</v>
      </c>
      <c r="J252" s="76" t="s">
        <v>99</v>
      </c>
      <c r="K252" s="76" t="s">
        <v>99</v>
      </c>
      <c r="L252" s="76" t="s">
        <v>99</v>
      </c>
      <c r="M252" s="76" t="s">
        <v>99</v>
      </c>
      <c r="N252" s="76" t="s">
        <v>99</v>
      </c>
      <c r="O252" s="76" t="s">
        <v>99</v>
      </c>
      <c r="P252" s="76" t="s">
        <v>99</v>
      </c>
      <c r="Q252" s="76" t="s">
        <v>99</v>
      </c>
      <c r="R252" s="76" t="s">
        <v>99</v>
      </c>
      <c r="S252" s="76" t="s">
        <v>99</v>
      </c>
      <c r="T252" s="76" t="s">
        <v>99</v>
      </c>
      <c r="U252" s="76" t="s">
        <v>99</v>
      </c>
      <c r="V252" s="76" t="s">
        <v>99</v>
      </c>
      <c r="W252" s="76" t="s">
        <v>99</v>
      </c>
      <c r="X252" s="76" t="s">
        <v>99</v>
      </c>
      <c r="Y252" s="76" t="s">
        <v>99</v>
      </c>
      <c r="Z252" s="76" t="s">
        <v>99</v>
      </c>
      <c r="AA252" s="76" t="s">
        <v>99</v>
      </c>
      <c r="AB252" s="76" t="s">
        <v>99</v>
      </c>
      <c r="AC252" s="76" t="s">
        <v>99</v>
      </c>
      <c r="AD252" s="76" t="s">
        <v>99</v>
      </c>
      <c r="AE252" s="76" t="s">
        <v>99</v>
      </c>
      <c r="AF252" s="76" t="s">
        <v>99</v>
      </c>
      <c r="AG252" s="76" t="s">
        <v>99</v>
      </c>
      <c r="AH252" s="76" t="s">
        <v>99</v>
      </c>
      <c r="AI252" s="76" t="s">
        <v>99</v>
      </c>
      <c r="AJ252" s="76" t="s">
        <v>99</v>
      </c>
      <c r="AK252" s="76" t="s">
        <v>99</v>
      </c>
      <c r="AL252" s="76" t="s">
        <v>99</v>
      </c>
      <c r="AM252" s="76" t="s">
        <v>99</v>
      </c>
      <c r="AN252" s="76" t="s">
        <v>99</v>
      </c>
      <c r="AO252" s="76" t="s">
        <v>99</v>
      </c>
      <c r="AP252" s="76" t="s">
        <v>99</v>
      </c>
      <c r="AQ252" s="76" t="s">
        <v>99</v>
      </c>
      <c r="AR252" s="76" t="s">
        <v>99</v>
      </c>
      <c r="AS252" s="76" t="s">
        <v>99</v>
      </c>
      <c r="AT252" s="76" t="s">
        <v>99</v>
      </c>
      <c r="AU252" s="76" t="s">
        <v>99</v>
      </c>
      <c r="AV252" s="76" t="s">
        <v>99</v>
      </c>
      <c r="AW252" s="41" t="s">
        <v>99</v>
      </c>
      <c r="AX252" s="76" t="s">
        <v>99</v>
      </c>
      <c r="AY252" s="76" t="s">
        <v>99</v>
      </c>
      <c r="AZ252" s="76" t="s">
        <v>99</v>
      </c>
      <c r="BA252" s="76" t="s">
        <v>99</v>
      </c>
      <c r="BB252" s="76" t="s">
        <v>99</v>
      </c>
      <c r="BC252" s="76" t="s">
        <v>99</v>
      </c>
      <c r="BD252" s="76" t="s">
        <v>99</v>
      </c>
      <c r="BE252" s="76" t="s">
        <v>99</v>
      </c>
      <c r="BF252" s="76" t="s">
        <v>99</v>
      </c>
      <c r="BG252" s="76" t="s">
        <v>99</v>
      </c>
      <c r="BH252" s="76" t="s">
        <v>99</v>
      </c>
      <c r="BI252" s="76" t="s">
        <v>99</v>
      </c>
      <c r="BJ252" s="76" t="s">
        <v>99</v>
      </c>
      <c r="BK252" s="76" t="s">
        <v>99</v>
      </c>
      <c r="BL252" s="76" t="s">
        <v>99</v>
      </c>
      <c r="BM252" s="76" t="s">
        <v>99</v>
      </c>
      <c r="BN252" s="41" t="s">
        <v>99</v>
      </c>
      <c r="BO252" s="76" t="s">
        <v>99</v>
      </c>
      <c r="BP252" s="76" t="s">
        <v>99</v>
      </c>
      <c r="BQ252" s="76" t="s">
        <v>99</v>
      </c>
      <c r="BR252" s="76" t="s">
        <v>99</v>
      </c>
      <c r="BS252" s="76" t="s">
        <v>99</v>
      </c>
      <c r="BT252" s="76" t="s">
        <v>99</v>
      </c>
      <c r="BU252" s="76" t="s">
        <v>99</v>
      </c>
      <c r="BV252" s="41" t="s">
        <v>99</v>
      </c>
    </row>
    <row r="253" spans="1:74">
      <c r="A253" s="8" t="s">
        <v>99</v>
      </c>
      <c r="B253" s="8" t="s">
        <v>99</v>
      </c>
      <c r="C253" s="8" t="s">
        <v>99</v>
      </c>
      <c r="D253" s="76" t="s">
        <v>99</v>
      </c>
      <c r="E253" s="76" t="s">
        <v>99</v>
      </c>
      <c r="F253" s="76" t="s">
        <v>99</v>
      </c>
      <c r="G253" s="76" t="s">
        <v>99</v>
      </c>
      <c r="H253" s="76" t="s">
        <v>99</v>
      </c>
      <c r="I253" s="76" t="s">
        <v>99</v>
      </c>
      <c r="J253" s="76" t="s">
        <v>99</v>
      </c>
      <c r="K253" s="76" t="s">
        <v>99</v>
      </c>
      <c r="L253" s="76" t="s">
        <v>99</v>
      </c>
      <c r="M253" s="76" t="s">
        <v>99</v>
      </c>
      <c r="N253" s="76" t="s">
        <v>99</v>
      </c>
      <c r="O253" s="76" t="s">
        <v>99</v>
      </c>
      <c r="P253" s="76" t="s">
        <v>99</v>
      </c>
      <c r="Q253" s="76" t="s">
        <v>99</v>
      </c>
      <c r="R253" s="76" t="s">
        <v>99</v>
      </c>
      <c r="S253" s="76" t="s">
        <v>99</v>
      </c>
      <c r="T253" s="76" t="s">
        <v>99</v>
      </c>
      <c r="U253" s="76" t="s">
        <v>99</v>
      </c>
      <c r="V253" s="76" t="s">
        <v>99</v>
      </c>
      <c r="W253" s="76" t="s">
        <v>99</v>
      </c>
      <c r="X253" s="76" t="s">
        <v>99</v>
      </c>
      <c r="Y253" s="76" t="s">
        <v>99</v>
      </c>
      <c r="Z253" s="76" t="s">
        <v>99</v>
      </c>
      <c r="AA253" s="76" t="s">
        <v>99</v>
      </c>
      <c r="AB253" s="76" t="s">
        <v>99</v>
      </c>
      <c r="AC253" s="76" t="s">
        <v>99</v>
      </c>
      <c r="AD253" s="76" t="s">
        <v>99</v>
      </c>
      <c r="AE253" s="76" t="s">
        <v>99</v>
      </c>
      <c r="AF253" s="76" t="s">
        <v>99</v>
      </c>
      <c r="AG253" s="76" t="s">
        <v>99</v>
      </c>
      <c r="AH253" s="76" t="s">
        <v>99</v>
      </c>
      <c r="AI253" s="76" t="s">
        <v>99</v>
      </c>
      <c r="AJ253" s="76" t="s">
        <v>99</v>
      </c>
      <c r="AK253" s="76" t="s">
        <v>99</v>
      </c>
      <c r="AL253" s="76" t="s">
        <v>99</v>
      </c>
      <c r="AM253" s="76" t="s">
        <v>99</v>
      </c>
      <c r="AN253" s="76" t="s">
        <v>99</v>
      </c>
      <c r="AO253" s="76" t="s">
        <v>99</v>
      </c>
      <c r="AP253" s="76" t="s">
        <v>99</v>
      </c>
      <c r="AQ253" s="76" t="s">
        <v>99</v>
      </c>
      <c r="AR253" s="76" t="s">
        <v>99</v>
      </c>
      <c r="AS253" s="76" t="s">
        <v>99</v>
      </c>
      <c r="AT253" s="76" t="s">
        <v>99</v>
      </c>
      <c r="AU253" s="76" t="s">
        <v>99</v>
      </c>
      <c r="AV253" s="76" t="s">
        <v>99</v>
      </c>
      <c r="AW253" s="41" t="s">
        <v>99</v>
      </c>
      <c r="AX253" s="76" t="s">
        <v>99</v>
      </c>
      <c r="AY253" s="76" t="s">
        <v>99</v>
      </c>
      <c r="AZ253" s="76" t="s">
        <v>99</v>
      </c>
      <c r="BA253" s="76" t="s">
        <v>99</v>
      </c>
      <c r="BB253" s="76" t="s">
        <v>99</v>
      </c>
      <c r="BC253" s="76" t="s">
        <v>99</v>
      </c>
      <c r="BD253" s="76" t="s">
        <v>99</v>
      </c>
      <c r="BE253" s="76" t="s">
        <v>99</v>
      </c>
      <c r="BF253" s="76" t="s">
        <v>99</v>
      </c>
      <c r="BG253" s="76" t="s">
        <v>99</v>
      </c>
      <c r="BH253" s="76" t="s">
        <v>99</v>
      </c>
      <c r="BI253" s="76" t="s">
        <v>99</v>
      </c>
      <c r="BJ253" s="76" t="s">
        <v>99</v>
      </c>
      <c r="BK253" s="76" t="s">
        <v>99</v>
      </c>
      <c r="BL253" s="76" t="s">
        <v>99</v>
      </c>
      <c r="BM253" s="76" t="s">
        <v>99</v>
      </c>
      <c r="BN253" s="41" t="s">
        <v>99</v>
      </c>
      <c r="BO253" s="76" t="s">
        <v>99</v>
      </c>
      <c r="BP253" s="76" t="s">
        <v>99</v>
      </c>
      <c r="BQ253" s="76" t="s">
        <v>99</v>
      </c>
      <c r="BR253" s="76" t="s">
        <v>99</v>
      </c>
      <c r="BS253" s="76" t="s">
        <v>99</v>
      </c>
      <c r="BT253" s="76" t="s">
        <v>99</v>
      </c>
      <c r="BU253" s="76" t="s">
        <v>99</v>
      </c>
      <c r="BV253" s="41" t="s">
        <v>99</v>
      </c>
    </row>
    <row r="254" spans="1:74">
      <c r="A254" s="8" t="s">
        <v>99</v>
      </c>
      <c r="B254" s="8" t="s">
        <v>99</v>
      </c>
      <c r="C254" s="8" t="s">
        <v>99</v>
      </c>
      <c r="D254" s="76" t="s">
        <v>99</v>
      </c>
      <c r="E254" s="76" t="s">
        <v>99</v>
      </c>
      <c r="F254" s="76" t="s">
        <v>99</v>
      </c>
      <c r="G254" s="76" t="s">
        <v>99</v>
      </c>
      <c r="H254" s="76" t="s">
        <v>99</v>
      </c>
      <c r="I254" s="76" t="s">
        <v>99</v>
      </c>
      <c r="J254" s="76" t="s">
        <v>99</v>
      </c>
      <c r="K254" s="76" t="s">
        <v>99</v>
      </c>
      <c r="L254" s="76" t="s">
        <v>99</v>
      </c>
      <c r="M254" s="76" t="s">
        <v>99</v>
      </c>
      <c r="N254" s="76" t="s">
        <v>99</v>
      </c>
      <c r="O254" s="76" t="s">
        <v>99</v>
      </c>
      <c r="P254" s="76" t="s">
        <v>99</v>
      </c>
      <c r="Q254" s="76" t="s">
        <v>99</v>
      </c>
      <c r="R254" s="76" t="s">
        <v>99</v>
      </c>
      <c r="S254" s="76" t="s">
        <v>99</v>
      </c>
      <c r="T254" s="76" t="s">
        <v>99</v>
      </c>
      <c r="U254" s="76" t="s">
        <v>99</v>
      </c>
      <c r="V254" s="76" t="s">
        <v>99</v>
      </c>
      <c r="W254" s="76" t="s">
        <v>99</v>
      </c>
      <c r="X254" s="76" t="s">
        <v>99</v>
      </c>
      <c r="Y254" s="76" t="s">
        <v>99</v>
      </c>
      <c r="Z254" s="76" t="s">
        <v>99</v>
      </c>
      <c r="AA254" s="76" t="s">
        <v>99</v>
      </c>
      <c r="AB254" s="76" t="s">
        <v>99</v>
      </c>
      <c r="AC254" s="76" t="s">
        <v>99</v>
      </c>
      <c r="AD254" s="76" t="s">
        <v>99</v>
      </c>
      <c r="AE254" s="76" t="s">
        <v>99</v>
      </c>
      <c r="AF254" s="76" t="s">
        <v>99</v>
      </c>
      <c r="AG254" s="76" t="s">
        <v>99</v>
      </c>
      <c r="AH254" s="76" t="s">
        <v>99</v>
      </c>
      <c r="AI254" s="76" t="s">
        <v>99</v>
      </c>
      <c r="AJ254" s="76" t="s">
        <v>99</v>
      </c>
      <c r="AK254" s="76" t="s">
        <v>99</v>
      </c>
      <c r="AL254" s="76" t="s">
        <v>99</v>
      </c>
      <c r="AM254" s="76" t="s">
        <v>99</v>
      </c>
      <c r="AN254" s="76" t="s">
        <v>99</v>
      </c>
      <c r="AO254" s="76" t="s">
        <v>99</v>
      </c>
      <c r="AP254" s="76" t="s">
        <v>99</v>
      </c>
      <c r="AQ254" s="76" t="s">
        <v>99</v>
      </c>
      <c r="AR254" s="76" t="s">
        <v>99</v>
      </c>
      <c r="AS254" s="76" t="s">
        <v>99</v>
      </c>
      <c r="AT254" s="76" t="s">
        <v>99</v>
      </c>
      <c r="AU254" s="76" t="s">
        <v>99</v>
      </c>
      <c r="AV254" s="76" t="s">
        <v>99</v>
      </c>
      <c r="AW254" s="41" t="s">
        <v>99</v>
      </c>
      <c r="AX254" s="76" t="s">
        <v>99</v>
      </c>
      <c r="AY254" s="76" t="s">
        <v>99</v>
      </c>
      <c r="AZ254" s="76" t="s">
        <v>99</v>
      </c>
      <c r="BA254" s="76" t="s">
        <v>99</v>
      </c>
      <c r="BB254" s="76" t="s">
        <v>99</v>
      </c>
      <c r="BC254" s="76" t="s">
        <v>99</v>
      </c>
      <c r="BD254" s="76" t="s">
        <v>99</v>
      </c>
      <c r="BE254" s="76" t="s">
        <v>99</v>
      </c>
      <c r="BF254" s="76" t="s">
        <v>99</v>
      </c>
      <c r="BG254" s="76" t="s">
        <v>99</v>
      </c>
      <c r="BH254" s="76" t="s">
        <v>99</v>
      </c>
      <c r="BI254" s="76" t="s">
        <v>99</v>
      </c>
      <c r="BJ254" s="76" t="s">
        <v>99</v>
      </c>
      <c r="BK254" s="76" t="s">
        <v>99</v>
      </c>
      <c r="BL254" s="76" t="s">
        <v>99</v>
      </c>
      <c r="BM254" s="76" t="s">
        <v>99</v>
      </c>
      <c r="BN254" s="41" t="s">
        <v>99</v>
      </c>
      <c r="BO254" s="76" t="s">
        <v>99</v>
      </c>
      <c r="BP254" s="76" t="s">
        <v>99</v>
      </c>
      <c r="BQ254" s="76" t="s">
        <v>99</v>
      </c>
      <c r="BR254" s="76" t="s">
        <v>99</v>
      </c>
      <c r="BS254" s="76" t="s">
        <v>99</v>
      </c>
      <c r="BT254" s="76" t="s">
        <v>99</v>
      </c>
      <c r="BU254" s="76" t="s">
        <v>99</v>
      </c>
      <c r="BV254" s="41" t="s">
        <v>99</v>
      </c>
    </row>
    <row r="255" spans="1:74">
      <c r="A255" s="8" t="s">
        <v>99</v>
      </c>
      <c r="B255" s="8" t="s">
        <v>99</v>
      </c>
      <c r="C255" s="8" t="s">
        <v>99</v>
      </c>
      <c r="D255" s="76" t="s">
        <v>99</v>
      </c>
      <c r="E255" s="76" t="s">
        <v>99</v>
      </c>
      <c r="F255" s="76" t="s">
        <v>99</v>
      </c>
      <c r="G255" s="76" t="s">
        <v>99</v>
      </c>
      <c r="H255" s="76" t="s">
        <v>99</v>
      </c>
      <c r="I255" s="76" t="s">
        <v>99</v>
      </c>
      <c r="J255" s="76" t="s">
        <v>99</v>
      </c>
      <c r="K255" s="76" t="s">
        <v>99</v>
      </c>
      <c r="L255" s="76" t="s">
        <v>99</v>
      </c>
      <c r="M255" s="76" t="s">
        <v>99</v>
      </c>
      <c r="N255" s="76" t="s">
        <v>99</v>
      </c>
      <c r="O255" s="76" t="s">
        <v>99</v>
      </c>
      <c r="P255" s="76" t="s">
        <v>99</v>
      </c>
      <c r="Q255" s="76" t="s">
        <v>99</v>
      </c>
      <c r="R255" s="76" t="s">
        <v>99</v>
      </c>
      <c r="S255" s="76" t="s">
        <v>99</v>
      </c>
      <c r="T255" s="76" t="s">
        <v>99</v>
      </c>
      <c r="U255" s="76" t="s">
        <v>99</v>
      </c>
      <c r="V255" s="76" t="s">
        <v>99</v>
      </c>
      <c r="W255" s="76" t="s">
        <v>99</v>
      </c>
      <c r="X255" s="76" t="s">
        <v>99</v>
      </c>
      <c r="Y255" s="76" t="s">
        <v>99</v>
      </c>
      <c r="Z255" s="76" t="s">
        <v>99</v>
      </c>
      <c r="AA255" s="76" t="s">
        <v>99</v>
      </c>
      <c r="AB255" s="76" t="s">
        <v>99</v>
      </c>
      <c r="AC255" s="76" t="s">
        <v>99</v>
      </c>
      <c r="AD255" s="76" t="s">
        <v>99</v>
      </c>
      <c r="AE255" s="76" t="s">
        <v>99</v>
      </c>
      <c r="AF255" s="76" t="s">
        <v>99</v>
      </c>
      <c r="AG255" s="76" t="s">
        <v>99</v>
      </c>
      <c r="AH255" s="76" t="s">
        <v>99</v>
      </c>
      <c r="AI255" s="76" t="s">
        <v>99</v>
      </c>
      <c r="AJ255" s="76" t="s">
        <v>99</v>
      </c>
      <c r="AK255" s="76" t="s">
        <v>99</v>
      </c>
      <c r="AL255" s="76" t="s">
        <v>99</v>
      </c>
      <c r="AM255" s="76" t="s">
        <v>99</v>
      </c>
      <c r="AN255" s="76" t="s">
        <v>99</v>
      </c>
      <c r="AO255" s="76" t="s">
        <v>99</v>
      </c>
      <c r="AP255" s="76" t="s">
        <v>99</v>
      </c>
      <c r="AQ255" s="76" t="s">
        <v>99</v>
      </c>
      <c r="AR255" s="76" t="s">
        <v>99</v>
      </c>
      <c r="AS255" s="76" t="s">
        <v>99</v>
      </c>
      <c r="AT255" s="76" t="s">
        <v>99</v>
      </c>
      <c r="AU255" s="76" t="s">
        <v>99</v>
      </c>
      <c r="AV255" s="76" t="s">
        <v>99</v>
      </c>
      <c r="AW255" s="41" t="s">
        <v>99</v>
      </c>
      <c r="AX255" s="76" t="s">
        <v>99</v>
      </c>
      <c r="AY255" s="76" t="s">
        <v>99</v>
      </c>
      <c r="AZ255" s="76" t="s">
        <v>99</v>
      </c>
      <c r="BA255" s="76" t="s">
        <v>99</v>
      </c>
      <c r="BB255" s="76" t="s">
        <v>99</v>
      </c>
      <c r="BC255" s="76" t="s">
        <v>99</v>
      </c>
      <c r="BD255" s="76" t="s">
        <v>99</v>
      </c>
      <c r="BE255" s="76" t="s">
        <v>99</v>
      </c>
      <c r="BF255" s="76" t="s">
        <v>99</v>
      </c>
      <c r="BG255" s="76" t="s">
        <v>99</v>
      </c>
      <c r="BH255" s="76" t="s">
        <v>99</v>
      </c>
      <c r="BI255" s="76" t="s">
        <v>99</v>
      </c>
      <c r="BJ255" s="76" t="s">
        <v>99</v>
      </c>
      <c r="BK255" s="76" t="s">
        <v>99</v>
      </c>
      <c r="BL255" s="76" t="s">
        <v>99</v>
      </c>
      <c r="BM255" s="76" t="s">
        <v>99</v>
      </c>
      <c r="BN255" s="41" t="s">
        <v>99</v>
      </c>
      <c r="BO255" s="76" t="s">
        <v>99</v>
      </c>
      <c r="BP255" s="76" t="s">
        <v>99</v>
      </c>
      <c r="BQ255" s="76" t="s">
        <v>99</v>
      </c>
      <c r="BR255" s="76" t="s">
        <v>99</v>
      </c>
      <c r="BS255" s="76" t="s">
        <v>99</v>
      </c>
      <c r="BT255" s="76" t="s">
        <v>99</v>
      </c>
      <c r="BU255" s="76" t="s">
        <v>99</v>
      </c>
      <c r="BV255" s="41" t="s">
        <v>99</v>
      </c>
    </row>
    <row r="256" spans="1:74">
      <c r="A256" s="8" t="s">
        <v>99</v>
      </c>
      <c r="B256" s="8" t="s">
        <v>99</v>
      </c>
      <c r="C256" s="8" t="s">
        <v>99</v>
      </c>
      <c r="D256" s="76" t="s">
        <v>99</v>
      </c>
      <c r="E256" s="76" t="s">
        <v>99</v>
      </c>
      <c r="F256" s="76" t="s">
        <v>99</v>
      </c>
      <c r="G256" s="76" t="s">
        <v>99</v>
      </c>
      <c r="H256" s="76" t="s">
        <v>99</v>
      </c>
      <c r="I256" s="76" t="s">
        <v>99</v>
      </c>
      <c r="J256" s="76" t="s">
        <v>99</v>
      </c>
      <c r="K256" s="76" t="s">
        <v>99</v>
      </c>
      <c r="L256" s="76" t="s">
        <v>99</v>
      </c>
      <c r="M256" s="76" t="s">
        <v>99</v>
      </c>
      <c r="N256" s="76" t="s">
        <v>99</v>
      </c>
      <c r="O256" s="76" t="s">
        <v>99</v>
      </c>
      <c r="P256" s="76" t="s">
        <v>99</v>
      </c>
      <c r="Q256" s="76" t="s">
        <v>99</v>
      </c>
      <c r="R256" s="76" t="s">
        <v>99</v>
      </c>
      <c r="S256" s="76" t="s">
        <v>99</v>
      </c>
      <c r="T256" s="76" t="s">
        <v>99</v>
      </c>
      <c r="U256" s="76" t="s">
        <v>99</v>
      </c>
      <c r="V256" s="76" t="s">
        <v>99</v>
      </c>
      <c r="W256" s="76" t="s">
        <v>99</v>
      </c>
      <c r="X256" s="76" t="s">
        <v>99</v>
      </c>
      <c r="Y256" s="76" t="s">
        <v>99</v>
      </c>
      <c r="Z256" s="76" t="s">
        <v>99</v>
      </c>
      <c r="AA256" s="76" t="s">
        <v>99</v>
      </c>
      <c r="AB256" s="76" t="s">
        <v>99</v>
      </c>
      <c r="AC256" s="76" t="s">
        <v>99</v>
      </c>
      <c r="AD256" s="76" t="s">
        <v>99</v>
      </c>
      <c r="AE256" s="76" t="s">
        <v>99</v>
      </c>
      <c r="AF256" s="76" t="s">
        <v>99</v>
      </c>
      <c r="AG256" s="76" t="s">
        <v>99</v>
      </c>
      <c r="AH256" s="76" t="s">
        <v>99</v>
      </c>
      <c r="AI256" s="76" t="s">
        <v>99</v>
      </c>
      <c r="AJ256" s="76" t="s">
        <v>99</v>
      </c>
      <c r="AK256" s="76" t="s">
        <v>99</v>
      </c>
      <c r="AL256" s="76" t="s">
        <v>99</v>
      </c>
      <c r="AM256" s="76" t="s">
        <v>99</v>
      </c>
      <c r="AN256" s="76" t="s">
        <v>99</v>
      </c>
      <c r="AO256" s="76" t="s">
        <v>99</v>
      </c>
      <c r="AP256" s="76" t="s">
        <v>99</v>
      </c>
      <c r="AQ256" s="76" t="s">
        <v>99</v>
      </c>
      <c r="AR256" s="76" t="s">
        <v>99</v>
      </c>
      <c r="AS256" s="76" t="s">
        <v>99</v>
      </c>
      <c r="AT256" s="76" t="s">
        <v>99</v>
      </c>
      <c r="AU256" s="76" t="s">
        <v>99</v>
      </c>
      <c r="AV256" s="76" t="s">
        <v>99</v>
      </c>
      <c r="AW256" s="41" t="s">
        <v>99</v>
      </c>
      <c r="AX256" s="76" t="s">
        <v>99</v>
      </c>
      <c r="AY256" s="76" t="s">
        <v>99</v>
      </c>
      <c r="AZ256" s="76" t="s">
        <v>99</v>
      </c>
      <c r="BA256" s="76" t="s">
        <v>99</v>
      </c>
      <c r="BB256" s="76" t="s">
        <v>99</v>
      </c>
      <c r="BC256" s="76" t="s">
        <v>99</v>
      </c>
      <c r="BD256" s="76" t="s">
        <v>99</v>
      </c>
      <c r="BE256" s="76" t="s">
        <v>99</v>
      </c>
      <c r="BF256" s="76" t="s">
        <v>99</v>
      </c>
      <c r="BG256" s="76" t="s">
        <v>99</v>
      </c>
      <c r="BH256" s="76" t="s">
        <v>99</v>
      </c>
      <c r="BI256" s="76" t="s">
        <v>99</v>
      </c>
      <c r="BJ256" s="76" t="s">
        <v>99</v>
      </c>
      <c r="BK256" s="76" t="s">
        <v>99</v>
      </c>
      <c r="BL256" s="76" t="s">
        <v>99</v>
      </c>
      <c r="BM256" s="76" t="s">
        <v>99</v>
      </c>
      <c r="BN256" s="41" t="s">
        <v>99</v>
      </c>
      <c r="BO256" s="76" t="s">
        <v>99</v>
      </c>
      <c r="BP256" s="76" t="s">
        <v>99</v>
      </c>
      <c r="BQ256" s="76" t="s">
        <v>99</v>
      </c>
      <c r="BR256" s="76" t="s">
        <v>99</v>
      </c>
      <c r="BS256" s="76" t="s">
        <v>99</v>
      </c>
      <c r="BT256" s="76" t="s">
        <v>99</v>
      </c>
      <c r="BU256" s="76" t="s">
        <v>99</v>
      </c>
      <c r="BV256" s="41" t="s">
        <v>99</v>
      </c>
    </row>
    <row r="257" spans="1:74">
      <c r="A257" s="8" t="s">
        <v>99</v>
      </c>
      <c r="B257" s="8" t="s">
        <v>99</v>
      </c>
      <c r="C257" s="8" t="s">
        <v>99</v>
      </c>
      <c r="D257" s="76" t="s">
        <v>99</v>
      </c>
      <c r="E257" s="76" t="s">
        <v>99</v>
      </c>
      <c r="F257" s="76" t="s">
        <v>99</v>
      </c>
      <c r="G257" s="76" t="s">
        <v>99</v>
      </c>
      <c r="H257" s="76" t="s">
        <v>99</v>
      </c>
      <c r="I257" s="76" t="s">
        <v>99</v>
      </c>
      <c r="J257" s="76" t="s">
        <v>99</v>
      </c>
      <c r="K257" s="76" t="s">
        <v>99</v>
      </c>
      <c r="L257" s="76" t="s">
        <v>99</v>
      </c>
      <c r="M257" s="76" t="s">
        <v>99</v>
      </c>
      <c r="N257" s="76" t="s">
        <v>99</v>
      </c>
      <c r="O257" s="76" t="s">
        <v>99</v>
      </c>
      <c r="P257" s="76" t="s">
        <v>99</v>
      </c>
      <c r="Q257" s="76" t="s">
        <v>99</v>
      </c>
      <c r="R257" s="76" t="s">
        <v>99</v>
      </c>
      <c r="S257" s="76" t="s">
        <v>99</v>
      </c>
      <c r="T257" s="76" t="s">
        <v>99</v>
      </c>
      <c r="U257" s="76" t="s">
        <v>99</v>
      </c>
      <c r="V257" s="76" t="s">
        <v>99</v>
      </c>
      <c r="W257" s="76" t="s">
        <v>99</v>
      </c>
      <c r="X257" s="76" t="s">
        <v>99</v>
      </c>
      <c r="Y257" s="76" t="s">
        <v>99</v>
      </c>
      <c r="Z257" s="76" t="s">
        <v>99</v>
      </c>
      <c r="AA257" s="76" t="s">
        <v>99</v>
      </c>
      <c r="AB257" s="76" t="s">
        <v>99</v>
      </c>
      <c r="AC257" s="76" t="s">
        <v>99</v>
      </c>
      <c r="AD257" s="76" t="s">
        <v>99</v>
      </c>
      <c r="AE257" s="76" t="s">
        <v>99</v>
      </c>
      <c r="AF257" s="76" t="s">
        <v>99</v>
      </c>
      <c r="AG257" s="76" t="s">
        <v>99</v>
      </c>
      <c r="AH257" s="76" t="s">
        <v>99</v>
      </c>
      <c r="AI257" s="76" t="s">
        <v>99</v>
      </c>
      <c r="AJ257" s="76" t="s">
        <v>99</v>
      </c>
      <c r="AK257" s="76" t="s">
        <v>99</v>
      </c>
      <c r="AL257" s="76" t="s">
        <v>99</v>
      </c>
      <c r="AM257" s="76" t="s">
        <v>99</v>
      </c>
      <c r="AN257" s="76" t="s">
        <v>99</v>
      </c>
      <c r="AO257" s="76" t="s">
        <v>99</v>
      </c>
      <c r="AP257" s="76" t="s">
        <v>99</v>
      </c>
      <c r="AQ257" s="76" t="s">
        <v>99</v>
      </c>
      <c r="AR257" s="76" t="s">
        <v>99</v>
      </c>
      <c r="AS257" s="76" t="s">
        <v>99</v>
      </c>
      <c r="AT257" s="76" t="s">
        <v>99</v>
      </c>
      <c r="AU257" s="76" t="s">
        <v>99</v>
      </c>
      <c r="AV257" s="76" t="s">
        <v>99</v>
      </c>
      <c r="AW257" s="41" t="s">
        <v>99</v>
      </c>
      <c r="AX257" s="76" t="s">
        <v>99</v>
      </c>
      <c r="AY257" s="76" t="s">
        <v>99</v>
      </c>
      <c r="AZ257" s="76" t="s">
        <v>99</v>
      </c>
      <c r="BA257" s="76" t="s">
        <v>99</v>
      </c>
      <c r="BB257" s="76" t="s">
        <v>99</v>
      </c>
      <c r="BC257" s="76" t="s">
        <v>99</v>
      </c>
      <c r="BD257" s="76" t="s">
        <v>99</v>
      </c>
      <c r="BE257" s="76" t="s">
        <v>99</v>
      </c>
      <c r="BF257" s="76" t="s">
        <v>99</v>
      </c>
      <c r="BG257" s="76" t="s">
        <v>99</v>
      </c>
      <c r="BH257" s="76" t="s">
        <v>99</v>
      </c>
      <c r="BI257" s="76" t="s">
        <v>99</v>
      </c>
      <c r="BJ257" s="76" t="s">
        <v>99</v>
      </c>
      <c r="BK257" s="76" t="s">
        <v>99</v>
      </c>
      <c r="BL257" s="76" t="s">
        <v>99</v>
      </c>
      <c r="BM257" s="76" t="s">
        <v>99</v>
      </c>
      <c r="BN257" s="41" t="s">
        <v>99</v>
      </c>
      <c r="BO257" s="76" t="s">
        <v>99</v>
      </c>
      <c r="BP257" s="76" t="s">
        <v>99</v>
      </c>
      <c r="BQ257" s="76" t="s">
        <v>99</v>
      </c>
      <c r="BR257" s="76" t="s">
        <v>99</v>
      </c>
      <c r="BS257" s="76" t="s">
        <v>99</v>
      </c>
      <c r="BT257" s="76" t="s">
        <v>99</v>
      </c>
      <c r="BU257" s="76" t="s">
        <v>99</v>
      </c>
      <c r="BV257" s="41" t="s">
        <v>99</v>
      </c>
    </row>
    <row r="258" spans="1:74">
      <c r="A258" s="8" t="s">
        <v>99</v>
      </c>
      <c r="B258" s="8" t="s">
        <v>99</v>
      </c>
      <c r="C258" s="8" t="s">
        <v>99</v>
      </c>
      <c r="D258" s="76" t="s">
        <v>99</v>
      </c>
      <c r="E258" s="76" t="s">
        <v>99</v>
      </c>
      <c r="F258" s="76" t="s">
        <v>99</v>
      </c>
      <c r="G258" s="76" t="s">
        <v>99</v>
      </c>
      <c r="H258" s="76" t="s">
        <v>99</v>
      </c>
      <c r="I258" s="76" t="s">
        <v>99</v>
      </c>
      <c r="J258" s="76" t="s">
        <v>99</v>
      </c>
      <c r="K258" s="76" t="s">
        <v>99</v>
      </c>
      <c r="L258" s="76" t="s">
        <v>99</v>
      </c>
      <c r="M258" s="76" t="s">
        <v>99</v>
      </c>
      <c r="N258" s="76" t="s">
        <v>99</v>
      </c>
      <c r="O258" s="76" t="s">
        <v>99</v>
      </c>
      <c r="P258" s="76" t="s">
        <v>99</v>
      </c>
      <c r="Q258" s="76" t="s">
        <v>99</v>
      </c>
      <c r="R258" s="76" t="s">
        <v>99</v>
      </c>
      <c r="S258" s="76" t="s">
        <v>99</v>
      </c>
      <c r="T258" s="76" t="s">
        <v>99</v>
      </c>
      <c r="U258" s="76" t="s">
        <v>99</v>
      </c>
      <c r="V258" s="76" t="s">
        <v>99</v>
      </c>
      <c r="W258" s="76" t="s">
        <v>99</v>
      </c>
      <c r="X258" s="76" t="s">
        <v>99</v>
      </c>
      <c r="Y258" s="76" t="s">
        <v>99</v>
      </c>
      <c r="Z258" s="76" t="s">
        <v>99</v>
      </c>
      <c r="AA258" s="76" t="s">
        <v>99</v>
      </c>
      <c r="AB258" s="76" t="s">
        <v>99</v>
      </c>
      <c r="AC258" s="76" t="s">
        <v>99</v>
      </c>
      <c r="AD258" s="76" t="s">
        <v>99</v>
      </c>
      <c r="AE258" s="76" t="s">
        <v>99</v>
      </c>
      <c r="AF258" s="76" t="s">
        <v>99</v>
      </c>
      <c r="AG258" s="76" t="s">
        <v>99</v>
      </c>
      <c r="AH258" s="76" t="s">
        <v>99</v>
      </c>
      <c r="AI258" s="76" t="s">
        <v>99</v>
      </c>
      <c r="AJ258" s="76" t="s">
        <v>99</v>
      </c>
      <c r="AK258" s="76" t="s">
        <v>99</v>
      </c>
      <c r="AL258" s="76" t="s">
        <v>99</v>
      </c>
      <c r="AM258" s="76" t="s">
        <v>99</v>
      </c>
      <c r="AN258" s="76" t="s">
        <v>99</v>
      </c>
      <c r="AO258" s="76" t="s">
        <v>99</v>
      </c>
      <c r="AP258" s="76" t="s">
        <v>99</v>
      </c>
      <c r="AQ258" s="76" t="s">
        <v>99</v>
      </c>
      <c r="AR258" s="76" t="s">
        <v>99</v>
      </c>
      <c r="AS258" s="76" t="s">
        <v>99</v>
      </c>
      <c r="AT258" s="76" t="s">
        <v>99</v>
      </c>
      <c r="AU258" s="76" t="s">
        <v>99</v>
      </c>
      <c r="AV258" s="76" t="s">
        <v>99</v>
      </c>
      <c r="AW258" s="41" t="s">
        <v>99</v>
      </c>
      <c r="AX258" s="76" t="s">
        <v>99</v>
      </c>
      <c r="AY258" s="76" t="s">
        <v>99</v>
      </c>
      <c r="AZ258" s="76" t="s">
        <v>99</v>
      </c>
      <c r="BA258" s="76" t="s">
        <v>99</v>
      </c>
      <c r="BB258" s="76" t="s">
        <v>99</v>
      </c>
      <c r="BC258" s="76" t="s">
        <v>99</v>
      </c>
      <c r="BD258" s="76" t="s">
        <v>99</v>
      </c>
      <c r="BE258" s="76" t="s">
        <v>99</v>
      </c>
      <c r="BF258" s="76" t="s">
        <v>99</v>
      </c>
      <c r="BG258" s="76" t="s">
        <v>99</v>
      </c>
      <c r="BH258" s="76" t="s">
        <v>99</v>
      </c>
      <c r="BI258" s="76" t="s">
        <v>99</v>
      </c>
      <c r="BJ258" s="76" t="s">
        <v>99</v>
      </c>
      <c r="BK258" s="76" t="s">
        <v>99</v>
      </c>
      <c r="BL258" s="76" t="s">
        <v>99</v>
      </c>
      <c r="BM258" s="76" t="s">
        <v>99</v>
      </c>
      <c r="BN258" s="41" t="s">
        <v>99</v>
      </c>
      <c r="BO258" s="76" t="s">
        <v>99</v>
      </c>
      <c r="BP258" s="76" t="s">
        <v>99</v>
      </c>
      <c r="BQ258" s="76" t="s">
        <v>99</v>
      </c>
      <c r="BR258" s="76" t="s">
        <v>99</v>
      </c>
      <c r="BS258" s="76" t="s">
        <v>99</v>
      </c>
      <c r="BT258" s="76" t="s">
        <v>99</v>
      </c>
      <c r="BU258" s="76" t="s">
        <v>99</v>
      </c>
      <c r="BV258" s="41" t="s">
        <v>99</v>
      </c>
    </row>
    <row r="259" spans="1:74">
      <c r="A259" s="8" t="s">
        <v>99</v>
      </c>
      <c r="B259" s="8" t="s">
        <v>99</v>
      </c>
      <c r="C259" s="8" t="s">
        <v>99</v>
      </c>
      <c r="D259" s="76" t="s">
        <v>99</v>
      </c>
      <c r="E259" s="76" t="s">
        <v>99</v>
      </c>
      <c r="F259" s="76" t="s">
        <v>99</v>
      </c>
      <c r="G259" s="76" t="s">
        <v>99</v>
      </c>
      <c r="H259" s="76" t="s">
        <v>99</v>
      </c>
      <c r="I259" s="76" t="s">
        <v>99</v>
      </c>
      <c r="J259" s="76" t="s">
        <v>99</v>
      </c>
      <c r="K259" s="76" t="s">
        <v>99</v>
      </c>
      <c r="L259" s="76" t="s">
        <v>99</v>
      </c>
      <c r="M259" s="76" t="s">
        <v>99</v>
      </c>
      <c r="N259" s="76" t="s">
        <v>99</v>
      </c>
      <c r="O259" s="76" t="s">
        <v>99</v>
      </c>
      <c r="P259" s="76" t="s">
        <v>99</v>
      </c>
      <c r="Q259" s="76" t="s">
        <v>99</v>
      </c>
      <c r="R259" s="76" t="s">
        <v>99</v>
      </c>
      <c r="S259" s="76" t="s">
        <v>99</v>
      </c>
      <c r="T259" s="76" t="s">
        <v>99</v>
      </c>
      <c r="U259" s="76" t="s">
        <v>99</v>
      </c>
      <c r="V259" s="76" t="s">
        <v>99</v>
      </c>
      <c r="W259" s="76" t="s">
        <v>99</v>
      </c>
      <c r="X259" s="76" t="s">
        <v>99</v>
      </c>
      <c r="Y259" s="76" t="s">
        <v>99</v>
      </c>
      <c r="Z259" s="76" t="s">
        <v>99</v>
      </c>
      <c r="AA259" s="76" t="s">
        <v>99</v>
      </c>
      <c r="AB259" s="76" t="s">
        <v>99</v>
      </c>
      <c r="AC259" s="76" t="s">
        <v>99</v>
      </c>
      <c r="AD259" s="76" t="s">
        <v>99</v>
      </c>
      <c r="AE259" s="76" t="s">
        <v>99</v>
      </c>
      <c r="AF259" s="76" t="s">
        <v>99</v>
      </c>
      <c r="AG259" s="76" t="s">
        <v>99</v>
      </c>
      <c r="AH259" s="76" t="s">
        <v>99</v>
      </c>
      <c r="AI259" s="76" t="s">
        <v>99</v>
      </c>
      <c r="AJ259" s="76" t="s">
        <v>99</v>
      </c>
      <c r="AK259" s="76" t="s">
        <v>99</v>
      </c>
      <c r="AL259" s="76" t="s">
        <v>99</v>
      </c>
      <c r="AM259" s="76" t="s">
        <v>99</v>
      </c>
      <c r="AN259" s="76" t="s">
        <v>99</v>
      </c>
      <c r="AO259" s="76" t="s">
        <v>99</v>
      </c>
      <c r="AP259" s="76" t="s">
        <v>99</v>
      </c>
      <c r="AQ259" s="76" t="s">
        <v>99</v>
      </c>
      <c r="AR259" s="76" t="s">
        <v>99</v>
      </c>
      <c r="AS259" s="76" t="s">
        <v>99</v>
      </c>
      <c r="AT259" s="76" t="s">
        <v>99</v>
      </c>
      <c r="AU259" s="76" t="s">
        <v>99</v>
      </c>
      <c r="AV259" s="76" t="s">
        <v>99</v>
      </c>
      <c r="AW259" s="41" t="s">
        <v>99</v>
      </c>
      <c r="AX259" s="76" t="s">
        <v>99</v>
      </c>
      <c r="AY259" s="76" t="s">
        <v>99</v>
      </c>
      <c r="AZ259" s="76" t="s">
        <v>99</v>
      </c>
      <c r="BA259" s="76" t="s">
        <v>99</v>
      </c>
      <c r="BB259" s="76" t="s">
        <v>99</v>
      </c>
      <c r="BC259" s="76" t="s">
        <v>99</v>
      </c>
      <c r="BD259" s="76" t="s">
        <v>99</v>
      </c>
      <c r="BE259" s="76" t="s">
        <v>99</v>
      </c>
      <c r="BF259" s="76" t="s">
        <v>99</v>
      </c>
      <c r="BG259" s="76" t="s">
        <v>99</v>
      </c>
      <c r="BH259" s="76" t="s">
        <v>99</v>
      </c>
      <c r="BI259" s="76" t="s">
        <v>99</v>
      </c>
      <c r="BJ259" s="76" t="s">
        <v>99</v>
      </c>
      <c r="BK259" s="76" t="s">
        <v>99</v>
      </c>
      <c r="BL259" s="76" t="s">
        <v>99</v>
      </c>
      <c r="BM259" s="76" t="s">
        <v>99</v>
      </c>
      <c r="BN259" s="41" t="s">
        <v>99</v>
      </c>
      <c r="BO259" s="76" t="s">
        <v>99</v>
      </c>
      <c r="BP259" s="76" t="s">
        <v>99</v>
      </c>
      <c r="BQ259" s="76" t="s">
        <v>99</v>
      </c>
      <c r="BR259" s="76" t="s">
        <v>99</v>
      </c>
      <c r="BS259" s="76" t="s">
        <v>99</v>
      </c>
      <c r="BT259" s="76" t="s">
        <v>99</v>
      </c>
      <c r="BU259" s="76" t="s">
        <v>99</v>
      </c>
      <c r="BV259" s="41" t="s">
        <v>99</v>
      </c>
    </row>
    <row r="260" spans="1:74">
      <c r="A260" s="8" t="s">
        <v>99</v>
      </c>
      <c r="B260" s="8" t="s">
        <v>99</v>
      </c>
      <c r="C260" s="8" t="s">
        <v>99</v>
      </c>
      <c r="D260" s="76" t="s">
        <v>99</v>
      </c>
      <c r="E260" s="76" t="s">
        <v>99</v>
      </c>
      <c r="F260" s="76" t="s">
        <v>99</v>
      </c>
      <c r="G260" s="76" t="s">
        <v>99</v>
      </c>
      <c r="H260" s="76" t="s">
        <v>99</v>
      </c>
      <c r="I260" s="76" t="s">
        <v>99</v>
      </c>
      <c r="J260" s="76" t="s">
        <v>99</v>
      </c>
      <c r="K260" s="76" t="s">
        <v>99</v>
      </c>
      <c r="L260" s="76" t="s">
        <v>99</v>
      </c>
      <c r="M260" s="76" t="s">
        <v>99</v>
      </c>
      <c r="N260" s="76" t="s">
        <v>99</v>
      </c>
      <c r="O260" s="76" t="s">
        <v>99</v>
      </c>
      <c r="P260" s="76" t="s">
        <v>99</v>
      </c>
      <c r="Q260" s="76" t="s">
        <v>99</v>
      </c>
      <c r="R260" s="76" t="s">
        <v>99</v>
      </c>
      <c r="S260" s="76" t="s">
        <v>99</v>
      </c>
      <c r="T260" s="76" t="s">
        <v>99</v>
      </c>
      <c r="U260" s="76" t="s">
        <v>99</v>
      </c>
      <c r="V260" s="76" t="s">
        <v>99</v>
      </c>
      <c r="W260" s="76" t="s">
        <v>99</v>
      </c>
      <c r="X260" s="76" t="s">
        <v>99</v>
      </c>
      <c r="Y260" s="76" t="s">
        <v>99</v>
      </c>
      <c r="Z260" s="76" t="s">
        <v>99</v>
      </c>
      <c r="AA260" s="76" t="s">
        <v>99</v>
      </c>
      <c r="AB260" s="76" t="s">
        <v>99</v>
      </c>
      <c r="AC260" s="76" t="s">
        <v>99</v>
      </c>
      <c r="AD260" s="76" t="s">
        <v>99</v>
      </c>
      <c r="AE260" s="76" t="s">
        <v>99</v>
      </c>
      <c r="AF260" s="76" t="s">
        <v>99</v>
      </c>
      <c r="AG260" s="76" t="s">
        <v>99</v>
      </c>
      <c r="AH260" s="76" t="s">
        <v>99</v>
      </c>
      <c r="AI260" s="76" t="s">
        <v>99</v>
      </c>
      <c r="AJ260" s="76" t="s">
        <v>99</v>
      </c>
      <c r="AK260" s="76" t="s">
        <v>99</v>
      </c>
      <c r="AL260" s="76" t="s">
        <v>99</v>
      </c>
      <c r="AM260" s="76" t="s">
        <v>99</v>
      </c>
      <c r="AN260" s="76" t="s">
        <v>99</v>
      </c>
      <c r="AO260" s="76" t="s">
        <v>99</v>
      </c>
      <c r="AP260" s="76" t="s">
        <v>99</v>
      </c>
      <c r="AQ260" s="76" t="s">
        <v>99</v>
      </c>
      <c r="AR260" s="76" t="s">
        <v>99</v>
      </c>
      <c r="AS260" s="76" t="s">
        <v>99</v>
      </c>
      <c r="AT260" s="76" t="s">
        <v>99</v>
      </c>
      <c r="AU260" s="76" t="s">
        <v>99</v>
      </c>
      <c r="AV260" s="76" t="s">
        <v>99</v>
      </c>
      <c r="AW260" s="41" t="s">
        <v>99</v>
      </c>
      <c r="AX260" s="76" t="s">
        <v>99</v>
      </c>
      <c r="AY260" s="76" t="s">
        <v>99</v>
      </c>
      <c r="AZ260" s="76" t="s">
        <v>99</v>
      </c>
      <c r="BA260" s="76" t="s">
        <v>99</v>
      </c>
      <c r="BB260" s="76" t="s">
        <v>99</v>
      </c>
      <c r="BC260" s="76" t="s">
        <v>99</v>
      </c>
      <c r="BD260" s="76" t="s">
        <v>99</v>
      </c>
      <c r="BE260" s="76" t="s">
        <v>99</v>
      </c>
      <c r="BF260" s="76" t="s">
        <v>99</v>
      </c>
      <c r="BG260" s="76" t="s">
        <v>99</v>
      </c>
      <c r="BH260" s="76" t="s">
        <v>99</v>
      </c>
      <c r="BI260" s="76" t="s">
        <v>99</v>
      </c>
      <c r="BJ260" s="76" t="s">
        <v>99</v>
      </c>
      <c r="BK260" s="76" t="s">
        <v>99</v>
      </c>
      <c r="BL260" s="76" t="s">
        <v>99</v>
      </c>
      <c r="BM260" s="76" t="s">
        <v>99</v>
      </c>
      <c r="BN260" s="41" t="s">
        <v>99</v>
      </c>
      <c r="BO260" s="76" t="s">
        <v>99</v>
      </c>
      <c r="BP260" s="76" t="s">
        <v>99</v>
      </c>
      <c r="BQ260" s="76" t="s">
        <v>99</v>
      </c>
      <c r="BR260" s="76" t="s">
        <v>99</v>
      </c>
      <c r="BS260" s="76" t="s">
        <v>99</v>
      </c>
      <c r="BT260" s="76" t="s">
        <v>99</v>
      </c>
      <c r="BU260" s="76" t="s">
        <v>99</v>
      </c>
      <c r="BV260" s="41" t="s">
        <v>99</v>
      </c>
    </row>
    <row r="261" spans="1:74">
      <c r="A261" s="8" t="s">
        <v>99</v>
      </c>
      <c r="B261" s="8" t="s">
        <v>99</v>
      </c>
      <c r="C261" s="8" t="s">
        <v>99</v>
      </c>
      <c r="D261" s="76" t="s">
        <v>99</v>
      </c>
      <c r="E261" s="76" t="s">
        <v>99</v>
      </c>
      <c r="F261" s="76" t="s">
        <v>99</v>
      </c>
      <c r="G261" s="76" t="s">
        <v>99</v>
      </c>
      <c r="H261" s="76" t="s">
        <v>99</v>
      </c>
      <c r="I261" s="76" t="s">
        <v>99</v>
      </c>
      <c r="J261" s="76" t="s">
        <v>99</v>
      </c>
      <c r="K261" s="76" t="s">
        <v>99</v>
      </c>
      <c r="L261" s="76" t="s">
        <v>99</v>
      </c>
      <c r="M261" s="76" t="s">
        <v>99</v>
      </c>
      <c r="N261" s="76" t="s">
        <v>99</v>
      </c>
      <c r="O261" s="76" t="s">
        <v>99</v>
      </c>
      <c r="P261" s="76" t="s">
        <v>99</v>
      </c>
      <c r="Q261" s="76" t="s">
        <v>99</v>
      </c>
      <c r="R261" s="76" t="s">
        <v>99</v>
      </c>
      <c r="S261" s="76" t="s">
        <v>99</v>
      </c>
      <c r="T261" s="76" t="s">
        <v>99</v>
      </c>
      <c r="U261" s="76" t="s">
        <v>99</v>
      </c>
      <c r="V261" s="76" t="s">
        <v>99</v>
      </c>
      <c r="W261" s="76" t="s">
        <v>99</v>
      </c>
      <c r="X261" s="76" t="s">
        <v>99</v>
      </c>
      <c r="Y261" s="76" t="s">
        <v>99</v>
      </c>
      <c r="Z261" s="76" t="s">
        <v>99</v>
      </c>
      <c r="AA261" s="76" t="s">
        <v>99</v>
      </c>
      <c r="AB261" s="76" t="s">
        <v>99</v>
      </c>
      <c r="AC261" s="76" t="s">
        <v>99</v>
      </c>
      <c r="AD261" s="76" t="s">
        <v>99</v>
      </c>
      <c r="AE261" s="76" t="s">
        <v>99</v>
      </c>
      <c r="AF261" s="76" t="s">
        <v>99</v>
      </c>
      <c r="AG261" s="76" t="s">
        <v>99</v>
      </c>
      <c r="AH261" s="76" t="s">
        <v>99</v>
      </c>
      <c r="AI261" s="76" t="s">
        <v>99</v>
      </c>
      <c r="AJ261" s="76" t="s">
        <v>99</v>
      </c>
      <c r="AK261" s="76" t="s">
        <v>99</v>
      </c>
      <c r="AL261" s="76" t="s">
        <v>99</v>
      </c>
      <c r="AM261" s="76" t="s">
        <v>99</v>
      </c>
      <c r="AN261" s="76" t="s">
        <v>99</v>
      </c>
      <c r="AO261" s="76" t="s">
        <v>99</v>
      </c>
      <c r="AP261" s="76" t="s">
        <v>99</v>
      </c>
      <c r="AQ261" s="76" t="s">
        <v>99</v>
      </c>
      <c r="AR261" s="76" t="s">
        <v>99</v>
      </c>
      <c r="AS261" s="76" t="s">
        <v>99</v>
      </c>
      <c r="AT261" s="76" t="s">
        <v>99</v>
      </c>
      <c r="AU261" s="76" t="s">
        <v>99</v>
      </c>
      <c r="AV261" s="76" t="s">
        <v>99</v>
      </c>
      <c r="AW261" s="41" t="s">
        <v>99</v>
      </c>
      <c r="AX261" s="76" t="s">
        <v>99</v>
      </c>
      <c r="AY261" s="76" t="s">
        <v>99</v>
      </c>
      <c r="AZ261" s="76" t="s">
        <v>99</v>
      </c>
      <c r="BA261" s="76" t="s">
        <v>99</v>
      </c>
      <c r="BB261" s="76" t="s">
        <v>99</v>
      </c>
      <c r="BC261" s="76" t="s">
        <v>99</v>
      </c>
      <c r="BD261" s="76" t="s">
        <v>99</v>
      </c>
      <c r="BE261" s="76" t="s">
        <v>99</v>
      </c>
      <c r="BF261" s="76" t="s">
        <v>99</v>
      </c>
      <c r="BG261" s="76" t="s">
        <v>99</v>
      </c>
      <c r="BH261" s="76" t="s">
        <v>99</v>
      </c>
      <c r="BI261" s="76" t="s">
        <v>99</v>
      </c>
      <c r="BJ261" s="76" t="s">
        <v>99</v>
      </c>
      <c r="BK261" s="76" t="s">
        <v>99</v>
      </c>
      <c r="BL261" s="76" t="s">
        <v>99</v>
      </c>
      <c r="BM261" s="76" t="s">
        <v>99</v>
      </c>
      <c r="BN261" s="41" t="s">
        <v>99</v>
      </c>
      <c r="BO261" s="76" t="s">
        <v>99</v>
      </c>
      <c r="BP261" s="76" t="s">
        <v>99</v>
      </c>
      <c r="BQ261" s="76" t="s">
        <v>99</v>
      </c>
      <c r="BR261" s="76" t="s">
        <v>99</v>
      </c>
      <c r="BS261" s="76" t="s">
        <v>99</v>
      </c>
      <c r="BT261" s="76" t="s">
        <v>99</v>
      </c>
      <c r="BU261" s="76" t="s">
        <v>99</v>
      </c>
      <c r="BV261" s="41" t="s">
        <v>99</v>
      </c>
    </row>
    <row r="262" spans="1:74">
      <c r="A262" s="8" t="s">
        <v>99</v>
      </c>
      <c r="B262" s="8" t="s">
        <v>99</v>
      </c>
      <c r="C262" s="8" t="s">
        <v>99</v>
      </c>
      <c r="D262" s="76" t="s">
        <v>99</v>
      </c>
      <c r="E262" s="76" t="s">
        <v>99</v>
      </c>
      <c r="F262" s="76" t="s">
        <v>99</v>
      </c>
      <c r="G262" s="76" t="s">
        <v>99</v>
      </c>
      <c r="H262" s="76" t="s">
        <v>99</v>
      </c>
      <c r="I262" s="76" t="s">
        <v>99</v>
      </c>
      <c r="J262" s="76" t="s">
        <v>99</v>
      </c>
      <c r="K262" s="76" t="s">
        <v>99</v>
      </c>
      <c r="L262" s="76" t="s">
        <v>99</v>
      </c>
      <c r="M262" s="76" t="s">
        <v>99</v>
      </c>
      <c r="N262" s="76" t="s">
        <v>99</v>
      </c>
      <c r="O262" s="76" t="s">
        <v>99</v>
      </c>
      <c r="P262" s="76" t="s">
        <v>99</v>
      </c>
      <c r="Q262" s="76" t="s">
        <v>99</v>
      </c>
      <c r="R262" s="76" t="s">
        <v>99</v>
      </c>
      <c r="S262" s="76" t="s">
        <v>99</v>
      </c>
      <c r="T262" s="76" t="s">
        <v>99</v>
      </c>
      <c r="U262" s="76" t="s">
        <v>99</v>
      </c>
      <c r="V262" s="76" t="s">
        <v>99</v>
      </c>
      <c r="W262" s="76" t="s">
        <v>99</v>
      </c>
      <c r="X262" s="76" t="s">
        <v>99</v>
      </c>
      <c r="Y262" s="76" t="s">
        <v>99</v>
      </c>
      <c r="Z262" s="76" t="s">
        <v>99</v>
      </c>
      <c r="AA262" s="76" t="s">
        <v>99</v>
      </c>
      <c r="AB262" s="76" t="s">
        <v>99</v>
      </c>
      <c r="AC262" s="76" t="s">
        <v>99</v>
      </c>
      <c r="AD262" s="76" t="s">
        <v>99</v>
      </c>
      <c r="AE262" s="76" t="s">
        <v>99</v>
      </c>
      <c r="AF262" s="76" t="s">
        <v>99</v>
      </c>
      <c r="AG262" s="76" t="s">
        <v>99</v>
      </c>
      <c r="AH262" s="76" t="s">
        <v>99</v>
      </c>
      <c r="AI262" s="76" t="s">
        <v>99</v>
      </c>
      <c r="AJ262" s="76" t="s">
        <v>99</v>
      </c>
      <c r="AK262" s="76" t="s">
        <v>99</v>
      </c>
      <c r="AL262" s="76" t="s">
        <v>99</v>
      </c>
      <c r="AM262" s="76" t="s">
        <v>99</v>
      </c>
      <c r="AN262" s="76" t="s">
        <v>99</v>
      </c>
      <c r="AO262" s="76" t="s">
        <v>99</v>
      </c>
      <c r="AP262" s="76" t="s">
        <v>99</v>
      </c>
      <c r="AQ262" s="76" t="s">
        <v>99</v>
      </c>
      <c r="AR262" s="76" t="s">
        <v>99</v>
      </c>
      <c r="AS262" s="76" t="s">
        <v>99</v>
      </c>
      <c r="AT262" s="76" t="s">
        <v>99</v>
      </c>
      <c r="AU262" s="76" t="s">
        <v>99</v>
      </c>
      <c r="AV262" s="76" t="s">
        <v>99</v>
      </c>
      <c r="AW262" s="41" t="s">
        <v>99</v>
      </c>
      <c r="AX262" s="76" t="s">
        <v>99</v>
      </c>
      <c r="AY262" s="76" t="s">
        <v>99</v>
      </c>
      <c r="AZ262" s="76" t="s">
        <v>99</v>
      </c>
      <c r="BA262" s="76" t="s">
        <v>99</v>
      </c>
      <c r="BB262" s="76" t="s">
        <v>99</v>
      </c>
      <c r="BC262" s="76" t="s">
        <v>99</v>
      </c>
      <c r="BD262" s="76" t="s">
        <v>99</v>
      </c>
      <c r="BE262" s="76" t="s">
        <v>99</v>
      </c>
      <c r="BF262" s="76" t="s">
        <v>99</v>
      </c>
      <c r="BG262" s="76" t="s">
        <v>99</v>
      </c>
      <c r="BH262" s="76" t="s">
        <v>99</v>
      </c>
      <c r="BI262" s="76" t="s">
        <v>99</v>
      </c>
      <c r="BJ262" s="76" t="s">
        <v>99</v>
      </c>
      <c r="BK262" s="76" t="s">
        <v>99</v>
      </c>
      <c r="BL262" s="76" t="s">
        <v>99</v>
      </c>
      <c r="BM262" s="76" t="s">
        <v>99</v>
      </c>
      <c r="BN262" s="41" t="s">
        <v>99</v>
      </c>
      <c r="BO262" s="76" t="s">
        <v>99</v>
      </c>
      <c r="BP262" s="76" t="s">
        <v>99</v>
      </c>
      <c r="BQ262" s="76" t="s">
        <v>99</v>
      </c>
      <c r="BR262" s="76" t="s">
        <v>99</v>
      </c>
      <c r="BS262" s="76" t="s">
        <v>99</v>
      </c>
      <c r="BT262" s="76" t="s">
        <v>99</v>
      </c>
      <c r="BU262" s="76" t="s">
        <v>99</v>
      </c>
      <c r="BV262" s="41" t="s">
        <v>99</v>
      </c>
    </row>
    <row r="263" spans="1:74">
      <c r="A263" s="8" t="s">
        <v>99</v>
      </c>
      <c r="B263" s="8" t="s">
        <v>99</v>
      </c>
      <c r="C263" s="8" t="s">
        <v>99</v>
      </c>
      <c r="D263" s="76" t="s">
        <v>99</v>
      </c>
      <c r="E263" s="76" t="s">
        <v>99</v>
      </c>
      <c r="F263" s="76" t="s">
        <v>99</v>
      </c>
      <c r="G263" s="76" t="s">
        <v>99</v>
      </c>
      <c r="H263" s="76" t="s">
        <v>99</v>
      </c>
      <c r="I263" s="76" t="s">
        <v>99</v>
      </c>
      <c r="J263" s="76" t="s">
        <v>99</v>
      </c>
      <c r="K263" s="76" t="s">
        <v>99</v>
      </c>
      <c r="L263" s="76" t="s">
        <v>99</v>
      </c>
      <c r="M263" s="76" t="s">
        <v>99</v>
      </c>
      <c r="N263" s="76" t="s">
        <v>99</v>
      </c>
      <c r="O263" s="76" t="s">
        <v>99</v>
      </c>
      <c r="P263" s="76" t="s">
        <v>99</v>
      </c>
      <c r="Q263" s="76" t="s">
        <v>99</v>
      </c>
      <c r="R263" s="76" t="s">
        <v>99</v>
      </c>
      <c r="S263" s="76" t="s">
        <v>99</v>
      </c>
      <c r="T263" s="76" t="s">
        <v>99</v>
      </c>
      <c r="U263" s="76" t="s">
        <v>99</v>
      </c>
      <c r="V263" s="76" t="s">
        <v>99</v>
      </c>
      <c r="W263" s="76" t="s">
        <v>99</v>
      </c>
      <c r="X263" s="76" t="s">
        <v>99</v>
      </c>
      <c r="Y263" s="76" t="s">
        <v>99</v>
      </c>
      <c r="Z263" s="76" t="s">
        <v>99</v>
      </c>
      <c r="AA263" s="76" t="s">
        <v>99</v>
      </c>
      <c r="AB263" s="76" t="s">
        <v>99</v>
      </c>
      <c r="AC263" s="76" t="s">
        <v>99</v>
      </c>
      <c r="AD263" s="76" t="s">
        <v>99</v>
      </c>
      <c r="AE263" s="76" t="s">
        <v>99</v>
      </c>
      <c r="AF263" s="76" t="s">
        <v>99</v>
      </c>
      <c r="AG263" s="76" t="s">
        <v>99</v>
      </c>
      <c r="AH263" s="76" t="s">
        <v>99</v>
      </c>
      <c r="AI263" s="76" t="s">
        <v>99</v>
      </c>
      <c r="AJ263" s="76" t="s">
        <v>99</v>
      </c>
      <c r="AK263" s="76" t="s">
        <v>99</v>
      </c>
      <c r="AL263" s="76" t="s">
        <v>99</v>
      </c>
      <c r="AM263" s="76" t="s">
        <v>99</v>
      </c>
      <c r="AN263" s="76" t="s">
        <v>99</v>
      </c>
      <c r="AO263" s="76" t="s">
        <v>99</v>
      </c>
      <c r="AP263" s="76" t="s">
        <v>99</v>
      </c>
      <c r="AQ263" s="76" t="s">
        <v>99</v>
      </c>
      <c r="AR263" s="76" t="s">
        <v>99</v>
      </c>
      <c r="AS263" s="76" t="s">
        <v>99</v>
      </c>
      <c r="AT263" s="76" t="s">
        <v>99</v>
      </c>
      <c r="AU263" s="76" t="s">
        <v>99</v>
      </c>
      <c r="AV263" s="76" t="s">
        <v>99</v>
      </c>
      <c r="AW263" s="41" t="s">
        <v>99</v>
      </c>
      <c r="AX263" s="76" t="s">
        <v>99</v>
      </c>
      <c r="AY263" s="76" t="s">
        <v>99</v>
      </c>
      <c r="AZ263" s="76" t="s">
        <v>99</v>
      </c>
      <c r="BA263" s="76" t="s">
        <v>99</v>
      </c>
      <c r="BB263" s="76" t="s">
        <v>99</v>
      </c>
      <c r="BC263" s="76" t="s">
        <v>99</v>
      </c>
      <c r="BD263" s="76" t="s">
        <v>99</v>
      </c>
      <c r="BE263" s="76" t="s">
        <v>99</v>
      </c>
      <c r="BF263" s="76" t="s">
        <v>99</v>
      </c>
      <c r="BG263" s="76" t="s">
        <v>99</v>
      </c>
      <c r="BH263" s="76" t="s">
        <v>99</v>
      </c>
      <c r="BI263" s="76" t="s">
        <v>99</v>
      </c>
      <c r="BJ263" s="76" t="s">
        <v>99</v>
      </c>
      <c r="BK263" s="76" t="s">
        <v>99</v>
      </c>
      <c r="BL263" s="76" t="s">
        <v>99</v>
      </c>
      <c r="BM263" s="76" t="s">
        <v>99</v>
      </c>
      <c r="BN263" s="41" t="s">
        <v>99</v>
      </c>
      <c r="BO263" s="76" t="s">
        <v>99</v>
      </c>
      <c r="BP263" s="76" t="s">
        <v>99</v>
      </c>
      <c r="BQ263" s="76" t="s">
        <v>99</v>
      </c>
      <c r="BR263" s="76" t="s">
        <v>99</v>
      </c>
      <c r="BS263" s="76" t="s">
        <v>99</v>
      </c>
      <c r="BT263" s="76" t="s">
        <v>99</v>
      </c>
      <c r="BU263" s="76" t="s">
        <v>99</v>
      </c>
      <c r="BV263" s="41" t="s">
        <v>99</v>
      </c>
    </row>
    <row r="264" spans="1:74">
      <c r="A264" s="8" t="s">
        <v>99</v>
      </c>
      <c r="B264" s="8" t="s">
        <v>99</v>
      </c>
      <c r="C264" s="8" t="s">
        <v>99</v>
      </c>
      <c r="D264" s="76" t="s">
        <v>99</v>
      </c>
      <c r="E264" s="76" t="s">
        <v>99</v>
      </c>
      <c r="F264" s="76" t="s">
        <v>99</v>
      </c>
      <c r="G264" s="76" t="s">
        <v>99</v>
      </c>
      <c r="H264" s="76" t="s">
        <v>99</v>
      </c>
      <c r="I264" s="76" t="s">
        <v>99</v>
      </c>
      <c r="J264" s="76" t="s">
        <v>99</v>
      </c>
      <c r="K264" s="76" t="s">
        <v>99</v>
      </c>
      <c r="L264" s="76" t="s">
        <v>99</v>
      </c>
      <c r="M264" s="76" t="s">
        <v>99</v>
      </c>
      <c r="N264" s="76" t="s">
        <v>99</v>
      </c>
      <c r="O264" s="76" t="s">
        <v>99</v>
      </c>
      <c r="P264" s="76" t="s">
        <v>99</v>
      </c>
      <c r="Q264" s="76" t="s">
        <v>99</v>
      </c>
      <c r="R264" s="76" t="s">
        <v>99</v>
      </c>
      <c r="S264" s="76" t="s">
        <v>99</v>
      </c>
      <c r="T264" s="76" t="s">
        <v>99</v>
      </c>
      <c r="U264" s="76" t="s">
        <v>99</v>
      </c>
      <c r="V264" s="76" t="s">
        <v>99</v>
      </c>
      <c r="W264" s="76" t="s">
        <v>99</v>
      </c>
      <c r="X264" s="76" t="s">
        <v>99</v>
      </c>
      <c r="Y264" s="76" t="s">
        <v>99</v>
      </c>
      <c r="Z264" s="76" t="s">
        <v>99</v>
      </c>
      <c r="AA264" s="76" t="s">
        <v>99</v>
      </c>
      <c r="AB264" s="76" t="s">
        <v>99</v>
      </c>
      <c r="AC264" s="76" t="s">
        <v>99</v>
      </c>
      <c r="AD264" s="76" t="s">
        <v>99</v>
      </c>
      <c r="AE264" s="76" t="s">
        <v>99</v>
      </c>
      <c r="AF264" s="76" t="s">
        <v>99</v>
      </c>
      <c r="AG264" s="76" t="s">
        <v>99</v>
      </c>
      <c r="AH264" s="76" t="s">
        <v>99</v>
      </c>
      <c r="AI264" s="76" t="s">
        <v>99</v>
      </c>
      <c r="AJ264" s="76" t="s">
        <v>99</v>
      </c>
      <c r="AK264" s="76" t="s">
        <v>99</v>
      </c>
      <c r="AL264" s="76" t="s">
        <v>99</v>
      </c>
      <c r="AM264" s="76" t="s">
        <v>99</v>
      </c>
      <c r="AN264" s="76" t="s">
        <v>99</v>
      </c>
      <c r="AO264" s="76" t="s">
        <v>99</v>
      </c>
      <c r="AP264" s="76" t="s">
        <v>99</v>
      </c>
      <c r="AQ264" s="76" t="s">
        <v>99</v>
      </c>
      <c r="AR264" s="76" t="s">
        <v>99</v>
      </c>
      <c r="AS264" s="76" t="s">
        <v>99</v>
      </c>
      <c r="AT264" s="76" t="s">
        <v>99</v>
      </c>
      <c r="AU264" s="76" t="s">
        <v>99</v>
      </c>
      <c r="AV264" s="76" t="s">
        <v>99</v>
      </c>
      <c r="AW264" s="41" t="s">
        <v>99</v>
      </c>
      <c r="AX264" s="76" t="s">
        <v>99</v>
      </c>
      <c r="AY264" s="76" t="s">
        <v>99</v>
      </c>
      <c r="AZ264" s="76" t="s">
        <v>99</v>
      </c>
      <c r="BA264" s="76" t="s">
        <v>99</v>
      </c>
      <c r="BB264" s="76" t="s">
        <v>99</v>
      </c>
      <c r="BC264" s="76" t="s">
        <v>99</v>
      </c>
      <c r="BD264" s="76" t="s">
        <v>99</v>
      </c>
      <c r="BE264" s="76" t="s">
        <v>99</v>
      </c>
      <c r="BF264" s="76" t="s">
        <v>99</v>
      </c>
      <c r="BG264" s="76" t="s">
        <v>99</v>
      </c>
      <c r="BH264" s="76" t="s">
        <v>99</v>
      </c>
      <c r="BI264" s="76" t="s">
        <v>99</v>
      </c>
      <c r="BJ264" s="76" t="s">
        <v>99</v>
      </c>
      <c r="BK264" s="76" t="s">
        <v>99</v>
      </c>
      <c r="BL264" s="76" t="s">
        <v>99</v>
      </c>
      <c r="BM264" s="76" t="s">
        <v>99</v>
      </c>
      <c r="BN264" s="41" t="s">
        <v>99</v>
      </c>
      <c r="BO264" s="76" t="s">
        <v>99</v>
      </c>
      <c r="BP264" s="76" t="s">
        <v>99</v>
      </c>
      <c r="BQ264" s="76" t="s">
        <v>99</v>
      </c>
      <c r="BR264" s="76" t="s">
        <v>99</v>
      </c>
      <c r="BS264" s="76" t="s">
        <v>99</v>
      </c>
      <c r="BT264" s="76" t="s">
        <v>99</v>
      </c>
      <c r="BU264" s="76" t="s">
        <v>99</v>
      </c>
      <c r="BV264" s="41" t="s">
        <v>99</v>
      </c>
    </row>
    <row r="265" spans="1:74">
      <c r="A265" s="8" t="s">
        <v>99</v>
      </c>
      <c r="B265" s="8" t="s">
        <v>99</v>
      </c>
      <c r="C265" s="8" t="s">
        <v>99</v>
      </c>
      <c r="D265" s="76" t="s">
        <v>99</v>
      </c>
      <c r="E265" s="76" t="s">
        <v>99</v>
      </c>
      <c r="F265" s="76" t="s">
        <v>99</v>
      </c>
      <c r="G265" s="76" t="s">
        <v>99</v>
      </c>
      <c r="H265" s="76" t="s">
        <v>99</v>
      </c>
      <c r="I265" s="76" t="s">
        <v>99</v>
      </c>
      <c r="J265" s="76" t="s">
        <v>99</v>
      </c>
      <c r="K265" s="76" t="s">
        <v>99</v>
      </c>
      <c r="L265" s="76" t="s">
        <v>99</v>
      </c>
      <c r="M265" s="76" t="s">
        <v>99</v>
      </c>
      <c r="N265" s="76" t="s">
        <v>99</v>
      </c>
      <c r="O265" s="76" t="s">
        <v>99</v>
      </c>
      <c r="P265" s="76" t="s">
        <v>99</v>
      </c>
      <c r="Q265" s="76" t="s">
        <v>99</v>
      </c>
      <c r="R265" s="76" t="s">
        <v>99</v>
      </c>
      <c r="S265" s="76" t="s">
        <v>99</v>
      </c>
      <c r="T265" s="76" t="s">
        <v>99</v>
      </c>
      <c r="U265" s="76" t="s">
        <v>99</v>
      </c>
      <c r="V265" s="76" t="s">
        <v>99</v>
      </c>
      <c r="W265" s="76" t="s">
        <v>99</v>
      </c>
      <c r="X265" s="76" t="s">
        <v>99</v>
      </c>
      <c r="Y265" s="76" t="s">
        <v>99</v>
      </c>
      <c r="Z265" s="76" t="s">
        <v>99</v>
      </c>
      <c r="AA265" s="76" t="s">
        <v>99</v>
      </c>
      <c r="AB265" s="76" t="s">
        <v>99</v>
      </c>
      <c r="AC265" s="76" t="s">
        <v>99</v>
      </c>
      <c r="AD265" s="76" t="s">
        <v>99</v>
      </c>
      <c r="AE265" s="76" t="s">
        <v>99</v>
      </c>
      <c r="AF265" s="76" t="s">
        <v>99</v>
      </c>
      <c r="AG265" s="76" t="s">
        <v>99</v>
      </c>
      <c r="AH265" s="76" t="s">
        <v>99</v>
      </c>
      <c r="AI265" s="76" t="s">
        <v>99</v>
      </c>
      <c r="AJ265" s="76" t="s">
        <v>99</v>
      </c>
      <c r="AK265" s="76" t="s">
        <v>99</v>
      </c>
      <c r="AL265" s="76" t="s">
        <v>99</v>
      </c>
      <c r="AM265" s="76" t="s">
        <v>99</v>
      </c>
      <c r="AN265" s="76" t="s">
        <v>99</v>
      </c>
      <c r="AO265" s="76" t="s">
        <v>99</v>
      </c>
      <c r="AP265" s="76" t="s">
        <v>99</v>
      </c>
      <c r="AQ265" s="76" t="s">
        <v>99</v>
      </c>
      <c r="AR265" s="76" t="s">
        <v>99</v>
      </c>
      <c r="AS265" s="76" t="s">
        <v>99</v>
      </c>
      <c r="AT265" s="76" t="s">
        <v>99</v>
      </c>
      <c r="AU265" s="76" t="s">
        <v>99</v>
      </c>
      <c r="AV265" s="76" t="s">
        <v>99</v>
      </c>
      <c r="AW265" s="41" t="s">
        <v>99</v>
      </c>
      <c r="AX265" s="76" t="s">
        <v>99</v>
      </c>
      <c r="AY265" s="76" t="s">
        <v>99</v>
      </c>
      <c r="AZ265" s="76" t="s">
        <v>99</v>
      </c>
      <c r="BA265" s="76" t="s">
        <v>99</v>
      </c>
      <c r="BB265" s="76" t="s">
        <v>99</v>
      </c>
      <c r="BC265" s="76" t="s">
        <v>99</v>
      </c>
      <c r="BD265" s="76" t="s">
        <v>99</v>
      </c>
      <c r="BE265" s="76" t="s">
        <v>99</v>
      </c>
      <c r="BF265" s="76" t="s">
        <v>99</v>
      </c>
      <c r="BG265" s="76" t="s">
        <v>99</v>
      </c>
      <c r="BH265" s="76" t="s">
        <v>99</v>
      </c>
      <c r="BI265" s="76" t="s">
        <v>99</v>
      </c>
      <c r="BJ265" s="76" t="s">
        <v>99</v>
      </c>
      <c r="BK265" s="76" t="s">
        <v>99</v>
      </c>
      <c r="BL265" s="76" t="s">
        <v>99</v>
      </c>
      <c r="BM265" s="76" t="s">
        <v>99</v>
      </c>
      <c r="BN265" s="41" t="s">
        <v>99</v>
      </c>
      <c r="BO265" s="76" t="s">
        <v>99</v>
      </c>
      <c r="BP265" s="76" t="s">
        <v>99</v>
      </c>
      <c r="BQ265" s="76" t="s">
        <v>99</v>
      </c>
      <c r="BR265" s="76" t="s">
        <v>99</v>
      </c>
      <c r="BS265" s="76" t="s">
        <v>99</v>
      </c>
      <c r="BT265" s="76" t="s">
        <v>99</v>
      </c>
      <c r="BU265" s="76" t="s">
        <v>99</v>
      </c>
      <c r="BV265" s="41" t="s">
        <v>99</v>
      </c>
    </row>
    <row r="266" spans="1:74">
      <c r="A266" s="8" t="s">
        <v>99</v>
      </c>
      <c r="B266" s="8" t="s">
        <v>99</v>
      </c>
      <c r="C266" s="8" t="s">
        <v>99</v>
      </c>
      <c r="D266" s="76" t="s">
        <v>99</v>
      </c>
      <c r="E266" s="76" t="s">
        <v>99</v>
      </c>
      <c r="F266" s="76" t="s">
        <v>99</v>
      </c>
      <c r="G266" s="76" t="s">
        <v>99</v>
      </c>
      <c r="H266" s="76" t="s">
        <v>99</v>
      </c>
      <c r="I266" s="76" t="s">
        <v>99</v>
      </c>
      <c r="J266" s="76" t="s">
        <v>99</v>
      </c>
      <c r="K266" s="76" t="s">
        <v>99</v>
      </c>
      <c r="L266" s="76" t="s">
        <v>99</v>
      </c>
      <c r="M266" s="76" t="s">
        <v>99</v>
      </c>
      <c r="N266" s="76" t="s">
        <v>99</v>
      </c>
      <c r="O266" s="76" t="s">
        <v>99</v>
      </c>
      <c r="P266" s="76" t="s">
        <v>99</v>
      </c>
      <c r="Q266" s="76" t="s">
        <v>99</v>
      </c>
      <c r="R266" s="76" t="s">
        <v>99</v>
      </c>
      <c r="S266" s="76" t="s">
        <v>99</v>
      </c>
      <c r="T266" s="76" t="s">
        <v>99</v>
      </c>
      <c r="U266" s="76" t="s">
        <v>99</v>
      </c>
      <c r="V266" s="76" t="s">
        <v>99</v>
      </c>
      <c r="W266" s="76" t="s">
        <v>99</v>
      </c>
      <c r="X266" s="76" t="s">
        <v>99</v>
      </c>
      <c r="Y266" s="76" t="s">
        <v>99</v>
      </c>
      <c r="Z266" s="76" t="s">
        <v>99</v>
      </c>
      <c r="AA266" s="76" t="s">
        <v>99</v>
      </c>
      <c r="AB266" s="76" t="s">
        <v>99</v>
      </c>
      <c r="AC266" s="76" t="s">
        <v>99</v>
      </c>
      <c r="AD266" s="76" t="s">
        <v>99</v>
      </c>
      <c r="AE266" s="76" t="s">
        <v>99</v>
      </c>
      <c r="AF266" s="76" t="s">
        <v>99</v>
      </c>
      <c r="AG266" s="76" t="s">
        <v>99</v>
      </c>
      <c r="AH266" s="76" t="s">
        <v>99</v>
      </c>
      <c r="AI266" s="76" t="s">
        <v>99</v>
      </c>
      <c r="AJ266" s="76" t="s">
        <v>99</v>
      </c>
      <c r="AK266" s="76" t="s">
        <v>99</v>
      </c>
      <c r="AL266" s="76" t="s">
        <v>99</v>
      </c>
      <c r="AM266" s="76" t="s">
        <v>99</v>
      </c>
      <c r="AN266" s="76" t="s">
        <v>99</v>
      </c>
      <c r="AO266" s="76" t="s">
        <v>99</v>
      </c>
      <c r="AP266" s="76" t="s">
        <v>99</v>
      </c>
      <c r="AQ266" s="76" t="s">
        <v>99</v>
      </c>
      <c r="AR266" s="76" t="s">
        <v>99</v>
      </c>
      <c r="AS266" s="76" t="s">
        <v>99</v>
      </c>
      <c r="AT266" s="76" t="s">
        <v>99</v>
      </c>
      <c r="AU266" s="76" t="s">
        <v>99</v>
      </c>
      <c r="AV266" s="76" t="s">
        <v>99</v>
      </c>
      <c r="AW266" s="41" t="s">
        <v>99</v>
      </c>
      <c r="AX266" s="76" t="s">
        <v>99</v>
      </c>
      <c r="AY266" s="76" t="s">
        <v>99</v>
      </c>
      <c r="AZ266" s="76" t="s">
        <v>99</v>
      </c>
      <c r="BA266" s="76" t="s">
        <v>99</v>
      </c>
      <c r="BB266" s="76" t="s">
        <v>99</v>
      </c>
      <c r="BC266" s="76" t="s">
        <v>99</v>
      </c>
      <c r="BD266" s="76" t="s">
        <v>99</v>
      </c>
      <c r="BE266" s="76" t="s">
        <v>99</v>
      </c>
      <c r="BF266" s="76" t="s">
        <v>99</v>
      </c>
      <c r="BG266" s="76" t="s">
        <v>99</v>
      </c>
      <c r="BH266" s="76" t="s">
        <v>99</v>
      </c>
      <c r="BI266" s="76" t="s">
        <v>99</v>
      </c>
      <c r="BJ266" s="76" t="s">
        <v>99</v>
      </c>
      <c r="BK266" s="76" t="s">
        <v>99</v>
      </c>
      <c r="BL266" s="76" t="s">
        <v>99</v>
      </c>
      <c r="BM266" s="76" t="s">
        <v>99</v>
      </c>
      <c r="BN266" s="41" t="s">
        <v>99</v>
      </c>
      <c r="BO266" s="76" t="s">
        <v>99</v>
      </c>
      <c r="BP266" s="76" t="s">
        <v>99</v>
      </c>
      <c r="BQ266" s="76" t="s">
        <v>99</v>
      </c>
      <c r="BR266" s="76" t="s">
        <v>99</v>
      </c>
      <c r="BS266" s="76" t="s">
        <v>99</v>
      </c>
      <c r="BT266" s="76" t="s">
        <v>99</v>
      </c>
      <c r="BU266" s="76" t="s">
        <v>99</v>
      </c>
      <c r="BV266" s="41" t="s">
        <v>99</v>
      </c>
    </row>
    <row r="267" spans="1:74">
      <c r="A267" s="8" t="s">
        <v>99</v>
      </c>
      <c r="B267" s="8" t="s">
        <v>99</v>
      </c>
      <c r="C267" s="8" t="s">
        <v>99</v>
      </c>
      <c r="D267" s="76" t="s">
        <v>99</v>
      </c>
      <c r="E267" s="76" t="s">
        <v>99</v>
      </c>
      <c r="F267" s="76" t="s">
        <v>99</v>
      </c>
      <c r="G267" s="76" t="s">
        <v>99</v>
      </c>
      <c r="H267" s="76" t="s">
        <v>99</v>
      </c>
      <c r="I267" s="76" t="s">
        <v>99</v>
      </c>
      <c r="J267" s="76" t="s">
        <v>99</v>
      </c>
      <c r="K267" s="76" t="s">
        <v>99</v>
      </c>
      <c r="L267" s="76" t="s">
        <v>99</v>
      </c>
      <c r="M267" s="76" t="s">
        <v>99</v>
      </c>
      <c r="N267" s="76" t="s">
        <v>99</v>
      </c>
      <c r="O267" s="76" t="s">
        <v>99</v>
      </c>
      <c r="P267" s="76" t="s">
        <v>99</v>
      </c>
      <c r="Q267" s="76" t="s">
        <v>99</v>
      </c>
      <c r="R267" s="76" t="s">
        <v>99</v>
      </c>
      <c r="S267" s="76" t="s">
        <v>99</v>
      </c>
      <c r="T267" s="76" t="s">
        <v>99</v>
      </c>
      <c r="U267" s="76" t="s">
        <v>99</v>
      </c>
      <c r="V267" s="76" t="s">
        <v>99</v>
      </c>
      <c r="W267" s="76" t="s">
        <v>99</v>
      </c>
      <c r="X267" s="76" t="s">
        <v>99</v>
      </c>
      <c r="Y267" s="76" t="s">
        <v>99</v>
      </c>
      <c r="Z267" s="76" t="s">
        <v>99</v>
      </c>
      <c r="AA267" s="76" t="s">
        <v>99</v>
      </c>
      <c r="AB267" s="76" t="s">
        <v>99</v>
      </c>
      <c r="AC267" s="76" t="s">
        <v>99</v>
      </c>
      <c r="AD267" s="76" t="s">
        <v>99</v>
      </c>
      <c r="AE267" s="76" t="s">
        <v>99</v>
      </c>
      <c r="AF267" s="76" t="s">
        <v>99</v>
      </c>
      <c r="AG267" s="76" t="s">
        <v>99</v>
      </c>
      <c r="AH267" s="76" t="s">
        <v>99</v>
      </c>
      <c r="AI267" s="76" t="s">
        <v>99</v>
      </c>
      <c r="AJ267" s="76" t="s">
        <v>99</v>
      </c>
      <c r="AK267" s="76" t="s">
        <v>99</v>
      </c>
      <c r="AL267" s="76" t="s">
        <v>99</v>
      </c>
      <c r="AM267" s="76" t="s">
        <v>99</v>
      </c>
      <c r="AN267" s="76" t="s">
        <v>99</v>
      </c>
      <c r="AO267" s="76" t="s">
        <v>99</v>
      </c>
      <c r="AP267" s="76" t="s">
        <v>99</v>
      </c>
      <c r="AQ267" s="76" t="s">
        <v>99</v>
      </c>
      <c r="AR267" s="76" t="s">
        <v>99</v>
      </c>
      <c r="AS267" s="76" t="s">
        <v>99</v>
      </c>
      <c r="AT267" s="76" t="s">
        <v>99</v>
      </c>
      <c r="AU267" s="76" t="s">
        <v>99</v>
      </c>
      <c r="AV267" s="76" t="s">
        <v>99</v>
      </c>
      <c r="AW267" s="41" t="s">
        <v>99</v>
      </c>
      <c r="AX267" s="76" t="s">
        <v>99</v>
      </c>
      <c r="AY267" s="76" t="s">
        <v>99</v>
      </c>
      <c r="AZ267" s="76" t="s">
        <v>99</v>
      </c>
      <c r="BA267" s="76" t="s">
        <v>99</v>
      </c>
      <c r="BB267" s="76" t="s">
        <v>99</v>
      </c>
      <c r="BC267" s="76" t="s">
        <v>99</v>
      </c>
      <c r="BD267" s="76" t="s">
        <v>99</v>
      </c>
      <c r="BE267" s="76" t="s">
        <v>99</v>
      </c>
      <c r="BF267" s="76" t="s">
        <v>99</v>
      </c>
      <c r="BG267" s="76" t="s">
        <v>99</v>
      </c>
      <c r="BH267" s="76" t="s">
        <v>99</v>
      </c>
      <c r="BI267" s="76" t="s">
        <v>99</v>
      </c>
      <c r="BJ267" s="76" t="s">
        <v>99</v>
      </c>
      <c r="BK267" s="76" t="s">
        <v>99</v>
      </c>
      <c r="BL267" s="76" t="s">
        <v>99</v>
      </c>
      <c r="BM267" s="76" t="s">
        <v>99</v>
      </c>
      <c r="BN267" s="41" t="s">
        <v>99</v>
      </c>
      <c r="BO267" s="76" t="s">
        <v>99</v>
      </c>
      <c r="BP267" s="76" t="s">
        <v>99</v>
      </c>
      <c r="BQ267" s="76" t="s">
        <v>99</v>
      </c>
      <c r="BR267" s="76" t="s">
        <v>99</v>
      </c>
      <c r="BS267" s="76" t="s">
        <v>99</v>
      </c>
      <c r="BT267" s="76" t="s">
        <v>99</v>
      </c>
      <c r="BU267" s="76" t="s">
        <v>99</v>
      </c>
      <c r="BV267" s="41" t="s">
        <v>99</v>
      </c>
    </row>
    <row r="268" spans="1:74">
      <c r="A268" s="8" t="s">
        <v>99</v>
      </c>
      <c r="B268" s="8" t="s">
        <v>99</v>
      </c>
      <c r="C268" s="8" t="s">
        <v>99</v>
      </c>
      <c r="D268" s="76" t="s">
        <v>99</v>
      </c>
      <c r="E268" s="76" t="s">
        <v>99</v>
      </c>
      <c r="F268" s="76" t="s">
        <v>99</v>
      </c>
      <c r="G268" s="76" t="s">
        <v>99</v>
      </c>
      <c r="H268" s="76" t="s">
        <v>99</v>
      </c>
      <c r="I268" s="76" t="s">
        <v>99</v>
      </c>
      <c r="J268" s="76" t="s">
        <v>99</v>
      </c>
      <c r="K268" s="76" t="s">
        <v>99</v>
      </c>
      <c r="L268" s="76" t="s">
        <v>99</v>
      </c>
      <c r="M268" s="76" t="s">
        <v>99</v>
      </c>
      <c r="N268" s="76" t="s">
        <v>99</v>
      </c>
      <c r="O268" s="76" t="s">
        <v>99</v>
      </c>
      <c r="P268" s="76" t="s">
        <v>99</v>
      </c>
      <c r="Q268" s="76" t="s">
        <v>99</v>
      </c>
      <c r="R268" s="76" t="s">
        <v>99</v>
      </c>
      <c r="S268" s="76" t="s">
        <v>99</v>
      </c>
      <c r="T268" s="76" t="s">
        <v>99</v>
      </c>
      <c r="U268" s="76" t="s">
        <v>99</v>
      </c>
      <c r="V268" s="76" t="s">
        <v>99</v>
      </c>
      <c r="W268" s="76" t="s">
        <v>99</v>
      </c>
      <c r="X268" s="76" t="s">
        <v>99</v>
      </c>
      <c r="Y268" s="76" t="s">
        <v>99</v>
      </c>
      <c r="Z268" s="76" t="s">
        <v>99</v>
      </c>
      <c r="AA268" s="76" t="s">
        <v>99</v>
      </c>
      <c r="AB268" s="76" t="s">
        <v>99</v>
      </c>
      <c r="AC268" s="76" t="s">
        <v>99</v>
      </c>
      <c r="AD268" s="76" t="s">
        <v>99</v>
      </c>
      <c r="AE268" s="76" t="s">
        <v>99</v>
      </c>
      <c r="AF268" s="76" t="s">
        <v>99</v>
      </c>
      <c r="AG268" s="76" t="s">
        <v>99</v>
      </c>
      <c r="AH268" s="76" t="s">
        <v>99</v>
      </c>
      <c r="AI268" s="76" t="s">
        <v>99</v>
      </c>
      <c r="AJ268" s="76" t="s">
        <v>99</v>
      </c>
      <c r="AK268" s="76" t="s">
        <v>99</v>
      </c>
      <c r="AL268" s="76" t="s">
        <v>99</v>
      </c>
      <c r="AM268" s="76" t="s">
        <v>99</v>
      </c>
      <c r="AN268" s="76" t="s">
        <v>99</v>
      </c>
      <c r="AO268" s="76" t="s">
        <v>99</v>
      </c>
      <c r="AP268" s="76" t="s">
        <v>99</v>
      </c>
      <c r="AQ268" s="76" t="s">
        <v>99</v>
      </c>
      <c r="AR268" s="76" t="s">
        <v>99</v>
      </c>
      <c r="AS268" s="76" t="s">
        <v>99</v>
      </c>
      <c r="AT268" s="76" t="s">
        <v>99</v>
      </c>
      <c r="AU268" s="76" t="s">
        <v>99</v>
      </c>
      <c r="AV268" s="76" t="s">
        <v>99</v>
      </c>
      <c r="AW268" s="41" t="s">
        <v>99</v>
      </c>
      <c r="AX268" s="76" t="s">
        <v>99</v>
      </c>
      <c r="AY268" s="76" t="s">
        <v>99</v>
      </c>
      <c r="AZ268" s="76" t="s">
        <v>99</v>
      </c>
      <c r="BA268" s="76" t="s">
        <v>99</v>
      </c>
      <c r="BB268" s="76" t="s">
        <v>99</v>
      </c>
      <c r="BC268" s="76" t="s">
        <v>99</v>
      </c>
      <c r="BD268" s="76" t="s">
        <v>99</v>
      </c>
      <c r="BE268" s="76" t="s">
        <v>99</v>
      </c>
      <c r="BF268" s="76" t="s">
        <v>99</v>
      </c>
      <c r="BG268" s="76" t="s">
        <v>99</v>
      </c>
      <c r="BH268" s="76" t="s">
        <v>99</v>
      </c>
      <c r="BI268" s="76" t="s">
        <v>99</v>
      </c>
      <c r="BJ268" s="76" t="s">
        <v>99</v>
      </c>
      <c r="BK268" s="76" t="s">
        <v>99</v>
      </c>
      <c r="BL268" s="76" t="s">
        <v>99</v>
      </c>
      <c r="BM268" s="76" t="s">
        <v>99</v>
      </c>
      <c r="BN268" s="41" t="s">
        <v>99</v>
      </c>
      <c r="BO268" s="76" t="s">
        <v>99</v>
      </c>
      <c r="BP268" s="76" t="s">
        <v>99</v>
      </c>
      <c r="BQ268" s="76" t="s">
        <v>99</v>
      </c>
      <c r="BR268" s="76" t="s">
        <v>99</v>
      </c>
      <c r="BS268" s="76" t="s">
        <v>99</v>
      </c>
      <c r="BT268" s="76" t="s">
        <v>99</v>
      </c>
      <c r="BU268" s="76" t="s">
        <v>99</v>
      </c>
      <c r="BV268" s="41" t="s">
        <v>99</v>
      </c>
    </row>
    <row r="269" spans="1:74">
      <c r="A269" s="8" t="s">
        <v>99</v>
      </c>
      <c r="B269" s="8" t="s">
        <v>99</v>
      </c>
      <c r="C269" s="8" t="s">
        <v>99</v>
      </c>
      <c r="D269" s="76" t="s">
        <v>99</v>
      </c>
      <c r="E269" s="76" t="s">
        <v>99</v>
      </c>
      <c r="F269" s="76" t="s">
        <v>99</v>
      </c>
      <c r="G269" s="76" t="s">
        <v>99</v>
      </c>
      <c r="H269" s="76" t="s">
        <v>99</v>
      </c>
      <c r="I269" s="76" t="s">
        <v>99</v>
      </c>
      <c r="J269" s="76" t="s">
        <v>99</v>
      </c>
      <c r="K269" s="76" t="s">
        <v>99</v>
      </c>
      <c r="L269" s="76" t="s">
        <v>99</v>
      </c>
      <c r="M269" s="76" t="s">
        <v>99</v>
      </c>
      <c r="N269" s="76" t="s">
        <v>99</v>
      </c>
      <c r="O269" s="76" t="s">
        <v>99</v>
      </c>
      <c r="P269" s="76" t="s">
        <v>99</v>
      </c>
      <c r="Q269" s="76" t="s">
        <v>99</v>
      </c>
      <c r="R269" s="76" t="s">
        <v>99</v>
      </c>
      <c r="S269" s="76" t="s">
        <v>99</v>
      </c>
      <c r="T269" s="76" t="s">
        <v>99</v>
      </c>
      <c r="U269" s="76" t="s">
        <v>99</v>
      </c>
      <c r="V269" s="76" t="s">
        <v>99</v>
      </c>
      <c r="W269" s="76" t="s">
        <v>99</v>
      </c>
      <c r="X269" s="76" t="s">
        <v>99</v>
      </c>
      <c r="Y269" s="76" t="s">
        <v>99</v>
      </c>
      <c r="Z269" s="76" t="s">
        <v>99</v>
      </c>
      <c r="AA269" s="76" t="s">
        <v>99</v>
      </c>
      <c r="AB269" s="76" t="s">
        <v>99</v>
      </c>
      <c r="AC269" s="76" t="s">
        <v>99</v>
      </c>
      <c r="AD269" s="76" t="s">
        <v>99</v>
      </c>
      <c r="AE269" s="76" t="s">
        <v>99</v>
      </c>
      <c r="AF269" s="76" t="s">
        <v>99</v>
      </c>
      <c r="AG269" s="76" t="s">
        <v>99</v>
      </c>
      <c r="AH269" s="76" t="s">
        <v>99</v>
      </c>
      <c r="AI269" s="76" t="s">
        <v>99</v>
      </c>
      <c r="AJ269" s="76" t="s">
        <v>99</v>
      </c>
      <c r="AK269" s="76" t="s">
        <v>99</v>
      </c>
      <c r="AL269" s="76" t="s">
        <v>99</v>
      </c>
      <c r="AM269" s="76" t="s">
        <v>99</v>
      </c>
      <c r="AN269" s="76" t="s">
        <v>99</v>
      </c>
      <c r="AO269" s="76" t="s">
        <v>99</v>
      </c>
      <c r="AP269" s="76" t="s">
        <v>99</v>
      </c>
      <c r="AQ269" s="76" t="s">
        <v>99</v>
      </c>
      <c r="AR269" s="76" t="s">
        <v>99</v>
      </c>
      <c r="AS269" s="76" t="s">
        <v>99</v>
      </c>
      <c r="AT269" s="76" t="s">
        <v>99</v>
      </c>
      <c r="AU269" s="76" t="s">
        <v>99</v>
      </c>
      <c r="AV269" s="76" t="s">
        <v>99</v>
      </c>
      <c r="AW269" s="41" t="s">
        <v>99</v>
      </c>
      <c r="AX269" s="76" t="s">
        <v>99</v>
      </c>
      <c r="AY269" s="76" t="s">
        <v>99</v>
      </c>
      <c r="AZ269" s="76" t="s">
        <v>99</v>
      </c>
      <c r="BA269" s="76" t="s">
        <v>99</v>
      </c>
      <c r="BB269" s="76" t="s">
        <v>99</v>
      </c>
      <c r="BC269" s="76" t="s">
        <v>99</v>
      </c>
      <c r="BD269" s="76" t="s">
        <v>99</v>
      </c>
      <c r="BE269" s="76" t="s">
        <v>99</v>
      </c>
      <c r="BF269" s="76" t="s">
        <v>99</v>
      </c>
      <c r="BG269" s="76" t="s">
        <v>99</v>
      </c>
      <c r="BH269" s="76" t="s">
        <v>99</v>
      </c>
      <c r="BI269" s="76" t="s">
        <v>99</v>
      </c>
      <c r="BJ269" s="76" t="s">
        <v>99</v>
      </c>
      <c r="BK269" s="76" t="s">
        <v>99</v>
      </c>
      <c r="BL269" s="76" t="s">
        <v>99</v>
      </c>
      <c r="BM269" s="76" t="s">
        <v>99</v>
      </c>
      <c r="BN269" s="41" t="s">
        <v>99</v>
      </c>
      <c r="BO269" s="76" t="s">
        <v>99</v>
      </c>
      <c r="BP269" s="76" t="s">
        <v>99</v>
      </c>
      <c r="BQ269" s="76" t="s">
        <v>99</v>
      </c>
      <c r="BR269" s="76" t="s">
        <v>99</v>
      </c>
      <c r="BS269" s="76" t="s">
        <v>99</v>
      </c>
      <c r="BT269" s="76" t="s">
        <v>99</v>
      </c>
      <c r="BU269" s="76" t="s">
        <v>99</v>
      </c>
      <c r="BV269" s="41" t="s">
        <v>99</v>
      </c>
    </row>
    <row r="270" spans="1:74">
      <c r="A270" s="8" t="s">
        <v>99</v>
      </c>
      <c r="B270" s="8" t="s">
        <v>99</v>
      </c>
      <c r="C270" s="8" t="s">
        <v>99</v>
      </c>
      <c r="D270" s="76" t="s">
        <v>99</v>
      </c>
      <c r="E270" s="76" t="s">
        <v>99</v>
      </c>
      <c r="F270" s="76" t="s">
        <v>99</v>
      </c>
      <c r="G270" s="76" t="s">
        <v>99</v>
      </c>
      <c r="H270" s="76" t="s">
        <v>99</v>
      </c>
      <c r="I270" s="76" t="s">
        <v>99</v>
      </c>
      <c r="J270" s="76" t="s">
        <v>99</v>
      </c>
      <c r="K270" s="76" t="s">
        <v>99</v>
      </c>
      <c r="L270" s="76" t="s">
        <v>99</v>
      </c>
      <c r="M270" s="76" t="s">
        <v>99</v>
      </c>
      <c r="N270" s="76" t="s">
        <v>99</v>
      </c>
      <c r="O270" s="76" t="s">
        <v>99</v>
      </c>
      <c r="P270" s="76" t="s">
        <v>99</v>
      </c>
      <c r="Q270" s="76" t="s">
        <v>99</v>
      </c>
      <c r="R270" s="76" t="s">
        <v>99</v>
      </c>
      <c r="S270" s="76" t="s">
        <v>99</v>
      </c>
      <c r="T270" s="76" t="s">
        <v>99</v>
      </c>
      <c r="U270" s="76" t="s">
        <v>99</v>
      </c>
      <c r="V270" s="76" t="s">
        <v>99</v>
      </c>
      <c r="W270" s="76" t="s">
        <v>99</v>
      </c>
      <c r="X270" s="76" t="s">
        <v>99</v>
      </c>
      <c r="Y270" s="76" t="s">
        <v>99</v>
      </c>
      <c r="Z270" s="76" t="s">
        <v>99</v>
      </c>
      <c r="AA270" s="76" t="s">
        <v>99</v>
      </c>
      <c r="AB270" s="76" t="s">
        <v>99</v>
      </c>
      <c r="AC270" s="76" t="s">
        <v>99</v>
      </c>
      <c r="AD270" s="76" t="s">
        <v>99</v>
      </c>
      <c r="AE270" s="76" t="s">
        <v>99</v>
      </c>
      <c r="AF270" s="76" t="s">
        <v>99</v>
      </c>
      <c r="AG270" s="76" t="s">
        <v>99</v>
      </c>
      <c r="AH270" s="76" t="s">
        <v>99</v>
      </c>
      <c r="AI270" s="76" t="s">
        <v>99</v>
      </c>
      <c r="AJ270" s="76" t="s">
        <v>99</v>
      </c>
      <c r="AK270" s="76" t="s">
        <v>99</v>
      </c>
      <c r="AL270" s="76" t="s">
        <v>99</v>
      </c>
      <c r="AM270" s="76" t="s">
        <v>99</v>
      </c>
      <c r="AN270" s="76" t="s">
        <v>99</v>
      </c>
      <c r="AO270" s="76" t="s">
        <v>99</v>
      </c>
      <c r="AP270" s="76" t="s">
        <v>99</v>
      </c>
      <c r="AQ270" s="76" t="s">
        <v>99</v>
      </c>
      <c r="AR270" s="76" t="s">
        <v>99</v>
      </c>
      <c r="AS270" s="76" t="s">
        <v>99</v>
      </c>
      <c r="AT270" s="76" t="s">
        <v>99</v>
      </c>
      <c r="AU270" s="76" t="s">
        <v>99</v>
      </c>
      <c r="AV270" s="76" t="s">
        <v>99</v>
      </c>
      <c r="AW270" s="41" t="s">
        <v>99</v>
      </c>
      <c r="AX270" s="76" t="s">
        <v>99</v>
      </c>
      <c r="AY270" s="76" t="s">
        <v>99</v>
      </c>
      <c r="AZ270" s="76" t="s">
        <v>99</v>
      </c>
      <c r="BA270" s="76" t="s">
        <v>99</v>
      </c>
      <c r="BB270" s="76" t="s">
        <v>99</v>
      </c>
      <c r="BC270" s="76" t="s">
        <v>99</v>
      </c>
      <c r="BD270" s="76" t="s">
        <v>99</v>
      </c>
      <c r="BE270" s="76" t="s">
        <v>99</v>
      </c>
      <c r="BF270" s="76" t="s">
        <v>99</v>
      </c>
      <c r="BG270" s="76" t="s">
        <v>99</v>
      </c>
      <c r="BH270" s="76" t="s">
        <v>99</v>
      </c>
      <c r="BI270" s="76" t="s">
        <v>99</v>
      </c>
      <c r="BJ270" s="76" t="s">
        <v>99</v>
      </c>
      <c r="BK270" s="76" t="s">
        <v>99</v>
      </c>
      <c r="BL270" s="76" t="s">
        <v>99</v>
      </c>
      <c r="BM270" s="76" t="s">
        <v>99</v>
      </c>
      <c r="BN270" s="41" t="s">
        <v>99</v>
      </c>
      <c r="BO270" s="76" t="s">
        <v>99</v>
      </c>
      <c r="BP270" s="76" t="s">
        <v>99</v>
      </c>
      <c r="BQ270" s="76" t="s">
        <v>99</v>
      </c>
      <c r="BR270" s="76" t="s">
        <v>99</v>
      </c>
      <c r="BS270" s="76" t="s">
        <v>99</v>
      </c>
      <c r="BT270" s="76" t="s">
        <v>99</v>
      </c>
      <c r="BU270" s="76" t="s">
        <v>99</v>
      </c>
      <c r="BV270" s="41" t="s">
        <v>99</v>
      </c>
    </row>
    <row r="271" spans="1:74">
      <c r="A271" s="8" t="s">
        <v>99</v>
      </c>
      <c r="B271" s="8" t="s">
        <v>99</v>
      </c>
      <c r="C271" s="8" t="s">
        <v>99</v>
      </c>
      <c r="D271" s="76" t="s">
        <v>99</v>
      </c>
      <c r="E271" s="76" t="s">
        <v>99</v>
      </c>
      <c r="F271" s="76" t="s">
        <v>99</v>
      </c>
      <c r="G271" s="76" t="s">
        <v>99</v>
      </c>
      <c r="H271" s="76" t="s">
        <v>99</v>
      </c>
      <c r="I271" s="76" t="s">
        <v>99</v>
      </c>
      <c r="J271" s="76" t="s">
        <v>99</v>
      </c>
      <c r="K271" s="76" t="s">
        <v>99</v>
      </c>
      <c r="L271" s="76" t="s">
        <v>99</v>
      </c>
      <c r="M271" s="76" t="s">
        <v>99</v>
      </c>
      <c r="N271" s="76" t="s">
        <v>99</v>
      </c>
      <c r="O271" s="76" t="s">
        <v>99</v>
      </c>
      <c r="P271" s="76" t="s">
        <v>99</v>
      </c>
      <c r="Q271" s="76" t="s">
        <v>99</v>
      </c>
      <c r="R271" s="76" t="s">
        <v>99</v>
      </c>
      <c r="S271" s="76" t="s">
        <v>99</v>
      </c>
      <c r="T271" s="76" t="s">
        <v>99</v>
      </c>
      <c r="U271" s="76" t="s">
        <v>99</v>
      </c>
      <c r="V271" s="76" t="s">
        <v>99</v>
      </c>
      <c r="W271" s="76" t="s">
        <v>99</v>
      </c>
      <c r="X271" s="76" t="s">
        <v>99</v>
      </c>
      <c r="Y271" s="76" t="s">
        <v>99</v>
      </c>
      <c r="Z271" s="76" t="s">
        <v>99</v>
      </c>
      <c r="AA271" s="76" t="s">
        <v>99</v>
      </c>
      <c r="AB271" s="76" t="s">
        <v>99</v>
      </c>
      <c r="AC271" s="76" t="s">
        <v>99</v>
      </c>
      <c r="AD271" s="76" t="s">
        <v>99</v>
      </c>
      <c r="AE271" s="76" t="s">
        <v>99</v>
      </c>
      <c r="AF271" s="76" t="s">
        <v>99</v>
      </c>
      <c r="AG271" s="76" t="s">
        <v>99</v>
      </c>
      <c r="AH271" s="76" t="s">
        <v>99</v>
      </c>
      <c r="AI271" s="76" t="s">
        <v>99</v>
      </c>
      <c r="AJ271" s="76" t="s">
        <v>99</v>
      </c>
      <c r="AK271" s="76" t="s">
        <v>99</v>
      </c>
      <c r="AL271" s="76" t="s">
        <v>99</v>
      </c>
      <c r="AM271" s="76" t="s">
        <v>99</v>
      </c>
      <c r="AN271" s="76" t="s">
        <v>99</v>
      </c>
      <c r="AO271" s="76" t="s">
        <v>99</v>
      </c>
      <c r="AP271" s="76" t="s">
        <v>99</v>
      </c>
      <c r="AQ271" s="76" t="s">
        <v>99</v>
      </c>
      <c r="AR271" s="76" t="s">
        <v>99</v>
      </c>
      <c r="AS271" s="76" t="s">
        <v>99</v>
      </c>
      <c r="AT271" s="76" t="s">
        <v>99</v>
      </c>
      <c r="AU271" s="76" t="s">
        <v>99</v>
      </c>
      <c r="AV271" s="76" t="s">
        <v>99</v>
      </c>
      <c r="AW271" s="41" t="s">
        <v>99</v>
      </c>
      <c r="AX271" s="76" t="s">
        <v>99</v>
      </c>
      <c r="AY271" s="76" t="s">
        <v>99</v>
      </c>
      <c r="AZ271" s="76" t="s">
        <v>99</v>
      </c>
      <c r="BA271" s="76" t="s">
        <v>99</v>
      </c>
      <c r="BB271" s="76" t="s">
        <v>99</v>
      </c>
      <c r="BC271" s="76" t="s">
        <v>99</v>
      </c>
      <c r="BD271" s="76" t="s">
        <v>99</v>
      </c>
      <c r="BE271" s="76" t="s">
        <v>99</v>
      </c>
      <c r="BF271" s="76" t="s">
        <v>99</v>
      </c>
      <c r="BG271" s="76" t="s">
        <v>99</v>
      </c>
      <c r="BH271" s="76" t="s">
        <v>99</v>
      </c>
      <c r="BI271" s="76" t="s">
        <v>99</v>
      </c>
      <c r="BJ271" s="76" t="s">
        <v>99</v>
      </c>
      <c r="BK271" s="76" t="s">
        <v>99</v>
      </c>
      <c r="BL271" s="76" t="s">
        <v>99</v>
      </c>
      <c r="BM271" s="76" t="s">
        <v>99</v>
      </c>
      <c r="BN271" s="41" t="s">
        <v>99</v>
      </c>
      <c r="BO271" s="76" t="s">
        <v>99</v>
      </c>
      <c r="BP271" s="76" t="s">
        <v>99</v>
      </c>
      <c r="BQ271" s="76" t="s">
        <v>99</v>
      </c>
      <c r="BR271" s="76" t="s">
        <v>99</v>
      </c>
      <c r="BS271" s="76" t="s">
        <v>99</v>
      </c>
      <c r="BT271" s="76" t="s">
        <v>99</v>
      </c>
      <c r="BU271" s="76" t="s">
        <v>99</v>
      </c>
      <c r="BV271" s="41" t="s">
        <v>99</v>
      </c>
    </row>
    <row r="272" spans="1:74">
      <c r="A272" s="8" t="s">
        <v>99</v>
      </c>
      <c r="B272" s="8" t="s">
        <v>99</v>
      </c>
      <c r="C272" s="8" t="s">
        <v>99</v>
      </c>
      <c r="D272" s="76" t="s">
        <v>99</v>
      </c>
      <c r="E272" s="76" t="s">
        <v>99</v>
      </c>
      <c r="F272" s="76" t="s">
        <v>99</v>
      </c>
      <c r="G272" s="76" t="s">
        <v>99</v>
      </c>
      <c r="H272" s="76" t="s">
        <v>99</v>
      </c>
      <c r="I272" s="76" t="s">
        <v>99</v>
      </c>
      <c r="J272" s="76" t="s">
        <v>99</v>
      </c>
      <c r="K272" s="76" t="s">
        <v>99</v>
      </c>
      <c r="L272" s="76" t="s">
        <v>99</v>
      </c>
      <c r="M272" s="76" t="s">
        <v>99</v>
      </c>
      <c r="N272" s="76" t="s">
        <v>99</v>
      </c>
      <c r="O272" s="76" t="s">
        <v>99</v>
      </c>
      <c r="P272" s="76" t="s">
        <v>99</v>
      </c>
      <c r="Q272" s="76" t="s">
        <v>99</v>
      </c>
      <c r="R272" s="76" t="s">
        <v>99</v>
      </c>
      <c r="S272" s="76" t="s">
        <v>99</v>
      </c>
      <c r="T272" s="76" t="s">
        <v>99</v>
      </c>
      <c r="U272" s="76" t="s">
        <v>99</v>
      </c>
      <c r="V272" s="76" t="s">
        <v>99</v>
      </c>
      <c r="W272" s="76" t="s">
        <v>99</v>
      </c>
      <c r="X272" s="76" t="s">
        <v>99</v>
      </c>
      <c r="Y272" s="76" t="s">
        <v>99</v>
      </c>
      <c r="Z272" s="76" t="s">
        <v>99</v>
      </c>
      <c r="AA272" s="76" t="s">
        <v>99</v>
      </c>
      <c r="AB272" s="76" t="s">
        <v>99</v>
      </c>
      <c r="AC272" s="76" t="s">
        <v>99</v>
      </c>
      <c r="AD272" s="76" t="s">
        <v>99</v>
      </c>
      <c r="AE272" s="76" t="s">
        <v>99</v>
      </c>
      <c r="AF272" s="76" t="s">
        <v>99</v>
      </c>
      <c r="AG272" s="76" t="s">
        <v>99</v>
      </c>
      <c r="AH272" s="76" t="s">
        <v>99</v>
      </c>
      <c r="AI272" s="76" t="s">
        <v>99</v>
      </c>
      <c r="AJ272" s="76" t="s">
        <v>99</v>
      </c>
      <c r="AK272" s="76" t="s">
        <v>99</v>
      </c>
      <c r="AL272" s="76" t="s">
        <v>99</v>
      </c>
      <c r="AM272" s="76" t="s">
        <v>99</v>
      </c>
      <c r="AN272" s="76" t="s">
        <v>99</v>
      </c>
      <c r="AO272" s="76" t="s">
        <v>99</v>
      </c>
      <c r="AP272" s="76" t="s">
        <v>99</v>
      </c>
      <c r="AQ272" s="76" t="s">
        <v>99</v>
      </c>
      <c r="AR272" s="76" t="s">
        <v>99</v>
      </c>
      <c r="AS272" s="76" t="s">
        <v>99</v>
      </c>
      <c r="AT272" s="76" t="s">
        <v>99</v>
      </c>
      <c r="AU272" s="76" t="s">
        <v>99</v>
      </c>
      <c r="AV272" s="76" t="s">
        <v>99</v>
      </c>
      <c r="AW272" s="41" t="s">
        <v>99</v>
      </c>
      <c r="AX272" s="76" t="s">
        <v>99</v>
      </c>
      <c r="AY272" s="76" t="s">
        <v>99</v>
      </c>
      <c r="AZ272" s="76" t="s">
        <v>99</v>
      </c>
      <c r="BA272" s="76" t="s">
        <v>99</v>
      </c>
      <c r="BB272" s="76" t="s">
        <v>99</v>
      </c>
      <c r="BC272" s="76" t="s">
        <v>99</v>
      </c>
      <c r="BD272" s="76" t="s">
        <v>99</v>
      </c>
      <c r="BE272" s="76" t="s">
        <v>99</v>
      </c>
      <c r="BF272" s="76" t="s">
        <v>99</v>
      </c>
      <c r="BG272" s="76" t="s">
        <v>99</v>
      </c>
      <c r="BH272" s="76" t="s">
        <v>99</v>
      </c>
      <c r="BI272" s="76" t="s">
        <v>99</v>
      </c>
      <c r="BJ272" s="76" t="s">
        <v>99</v>
      </c>
      <c r="BK272" s="76" t="s">
        <v>99</v>
      </c>
      <c r="BL272" s="76" t="s">
        <v>99</v>
      </c>
      <c r="BM272" s="76" t="s">
        <v>99</v>
      </c>
      <c r="BN272" s="41" t="s">
        <v>99</v>
      </c>
      <c r="BO272" s="76" t="s">
        <v>99</v>
      </c>
      <c r="BP272" s="76" t="s">
        <v>99</v>
      </c>
      <c r="BQ272" s="76" t="s">
        <v>99</v>
      </c>
      <c r="BR272" s="76" t="s">
        <v>99</v>
      </c>
      <c r="BS272" s="76" t="s">
        <v>99</v>
      </c>
      <c r="BT272" s="76" t="s">
        <v>99</v>
      </c>
      <c r="BU272" s="76" t="s">
        <v>99</v>
      </c>
      <c r="BV272" s="41" t="s">
        <v>99</v>
      </c>
    </row>
    <row r="273" spans="1:74">
      <c r="A273" s="8" t="s">
        <v>99</v>
      </c>
      <c r="B273" s="8" t="s">
        <v>99</v>
      </c>
      <c r="C273" s="8" t="s">
        <v>99</v>
      </c>
      <c r="D273" s="76" t="s">
        <v>99</v>
      </c>
      <c r="E273" s="76" t="s">
        <v>99</v>
      </c>
      <c r="F273" s="76" t="s">
        <v>99</v>
      </c>
      <c r="G273" s="76" t="s">
        <v>99</v>
      </c>
      <c r="H273" s="76" t="s">
        <v>99</v>
      </c>
      <c r="I273" s="76" t="s">
        <v>99</v>
      </c>
      <c r="J273" s="76" t="s">
        <v>99</v>
      </c>
      <c r="K273" s="76" t="s">
        <v>99</v>
      </c>
      <c r="L273" s="76" t="s">
        <v>99</v>
      </c>
      <c r="M273" s="76" t="s">
        <v>99</v>
      </c>
      <c r="N273" s="76" t="s">
        <v>99</v>
      </c>
      <c r="O273" s="76" t="s">
        <v>99</v>
      </c>
      <c r="P273" s="76" t="s">
        <v>99</v>
      </c>
      <c r="Q273" s="76" t="s">
        <v>99</v>
      </c>
      <c r="R273" s="76" t="s">
        <v>99</v>
      </c>
      <c r="S273" s="76" t="s">
        <v>99</v>
      </c>
      <c r="T273" s="76" t="s">
        <v>99</v>
      </c>
      <c r="U273" s="76" t="s">
        <v>99</v>
      </c>
      <c r="V273" s="76" t="s">
        <v>99</v>
      </c>
      <c r="W273" s="76" t="s">
        <v>99</v>
      </c>
      <c r="X273" s="76" t="s">
        <v>99</v>
      </c>
      <c r="Y273" s="76" t="s">
        <v>99</v>
      </c>
      <c r="Z273" s="76" t="s">
        <v>99</v>
      </c>
      <c r="AA273" s="76" t="s">
        <v>99</v>
      </c>
      <c r="AB273" s="76" t="s">
        <v>99</v>
      </c>
      <c r="AC273" s="76" t="s">
        <v>99</v>
      </c>
      <c r="AD273" s="76" t="s">
        <v>99</v>
      </c>
      <c r="AE273" s="76" t="s">
        <v>99</v>
      </c>
      <c r="AF273" s="76" t="s">
        <v>99</v>
      </c>
      <c r="AG273" s="76" t="s">
        <v>99</v>
      </c>
      <c r="AH273" s="76" t="s">
        <v>99</v>
      </c>
      <c r="AI273" s="76" t="s">
        <v>99</v>
      </c>
      <c r="AJ273" s="76" t="s">
        <v>99</v>
      </c>
      <c r="AK273" s="76" t="s">
        <v>99</v>
      </c>
      <c r="AL273" s="76" t="s">
        <v>99</v>
      </c>
      <c r="AM273" s="76" t="s">
        <v>99</v>
      </c>
      <c r="AN273" s="76" t="s">
        <v>99</v>
      </c>
      <c r="AO273" s="76" t="s">
        <v>99</v>
      </c>
      <c r="AP273" s="76" t="s">
        <v>99</v>
      </c>
      <c r="AQ273" s="76" t="s">
        <v>99</v>
      </c>
      <c r="AR273" s="76" t="s">
        <v>99</v>
      </c>
      <c r="AS273" s="76" t="s">
        <v>99</v>
      </c>
      <c r="AT273" s="76" t="s">
        <v>99</v>
      </c>
      <c r="AU273" s="76" t="s">
        <v>99</v>
      </c>
      <c r="AV273" s="76" t="s">
        <v>99</v>
      </c>
      <c r="AW273" s="41" t="s">
        <v>99</v>
      </c>
      <c r="AX273" s="76" t="s">
        <v>99</v>
      </c>
      <c r="AY273" s="76" t="s">
        <v>99</v>
      </c>
      <c r="AZ273" s="76" t="s">
        <v>99</v>
      </c>
      <c r="BA273" s="76" t="s">
        <v>99</v>
      </c>
      <c r="BB273" s="76" t="s">
        <v>99</v>
      </c>
      <c r="BC273" s="76" t="s">
        <v>99</v>
      </c>
      <c r="BD273" s="76" t="s">
        <v>99</v>
      </c>
      <c r="BE273" s="76" t="s">
        <v>99</v>
      </c>
      <c r="BF273" s="76" t="s">
        <v>99</v>
      </c>
      <c r="BG273" s="76" t="s">
        <v>99</v>
      </c>
      <c r="BH273" s="76" t="s">
        <v>99</v>
      </c>
      <c r="BI273" s="76" t="s">
        <v>99</v>
      </c>
      <c r="BJ273" s="76" t="s">
        <v>99</v>
      </c>
      <c r="BK273" s="76" t="s">
        <v>99</v>
      </c>
      <c r="BL273" s="76" t="s">
        <v>99</v>
      </c>
      <c r="BM273" s="76" t="s">
        <v>99</v>
      </c>
      <c r="BN273" s="41" t="s">
        <v>99</v>
      </c>
      <c r="BO273" s="76" t="s">
        <v>99</v>
      </c>
      <c r="BP273" s="76" t="s">
        <v>99</v>
      </c>
      <c r="BQ273" s="76" t="s">
        <v>99</v>
      </c>
      <c r="BR273" s="76" t="s">
        <v>99</v>
      </c>
      <c r="BS273" s="76" t="s">
        <v>99</v>
      </c>
      <c r="BT273" s="76" t="s">
        <v>99</v>
      </c>
      <c r="BU273" s="76" t="s">
        <v>99</v>
      </c>
      <c r="BV273" s="41" t="s">
        <v>99</v>
      </c>
    </row>
    <row r="274" spans="1:74">
      <c r="A274" s="8" t="s">
        <v>99</v>
      </c>
      <c r="B274" s="8" t="s">
        <v>99</v>
      </c>
      <c r="C274" s="8" t="s">
        <v>99</v>
      </c>
      <c r="D274" s="76" t="s">
        <v>99</v>
      </c>
      <c r="E274" s="76" t="s">
        <v>99</v>
      </c>
      <c r="F274" s="76" t="s">
        <v>99</v>
      </c>
      <c r="G274" s="76" t="s">
        <v>99</v>
      </c>
      <c r="H274" s="76" t="s">
        <v>99</v>
      </c>
      <c r="I274" s="76" t="s">
        <v>99</v>
      </c>
      <c r="J274" s="76" t="s">
        <v>99</v>
      </c>
      <c r="K274" s="76" t="s">
        <v>99</v>
      </c>
      <c r="L274" s="76" t="s">
        <v>99</v>
      </c>
      <c r="M274" s="76" t="s">
        <v>99</v>
      </c>
      <c r="N274" s="76" t="s">
        <v>99</v>
      </c>
      <c r="O274" s="76" t="s">
        <v>99</v>
      </c>
      <c r="P274" s="76" t="s">
        <v>99</v>
      </c>
      <c r="Q274" s="76" t="s">
        <v>99</v>
      </c>
      <c r="R274" s="76" t="s">
        <v>99</v>
      </c>
      <c r="S274" s="76" t="s">
        <v>99</v>
      </c>
      <c r="T274" s="76" t="s">
        <v>99</v>
      </c>
      <c r="U274" s="76" t="s">
        <v>99</v>
      </c>
      <c r="V274" s="76" t="s">
        <v>99</v>
      </c>
      <c r="W274" s="76" t="s">
        <v>99</v>
      </c>
      <c r="X274" s="76" t="s">
        <v>99</v>
      </c>
      <c r="Y274" s="76" t="s">
        <v>99</v>
      </c>
      <c r="Z274" s="76" t="s">
        <v>99</v>
      </c>
      <c r="AA274" s="76" t="s">
        <v>99</v>
      </c>
      <c r="AB274" s="76" t="s">
        <v>99</v>
      </c>
      <c r="AC274" s="76" t="s">
        <v>99</v>
      </c>
      <c r="AD274" s="76" t="s">
        <v>99</v>
      </c>
      <c r="AE274" s="76" t="s">
        <v>99</v>
      </c>
      <c r="AF274" s="76" t="s">
        <v>99</v>
      </c>
      <c r="AG274" s="76" t="s">
        <v>99</v>
      </c>
      <c r="AH274" s="76" t="s">
        <v>99</v>
      </c>
      <c r="AI274" s="76" t="s">
        <v>99</v>
      </c>
      <c r="AJ274" s="76" t="s">
        <v>99</v>
      </c>
      <c r="AK274" s="76" t="s">
        <v>99</v>
      </c>
      <c r="AL274" s="76" t="s">
        <v>99</v>
      </c>
      <c r="AM274" s="76" t="s">
        <v>99</v>
      </c>
      <c r="AN274" s="76" t="s">
        <v>99</v>
      </c>
      <c r="AO274" s="76" t="s">
        <v>99</v>
      </c>
      <c r="AP274" s="76" t="s">
        <v>99</v>
      </c>
      <c r="AQ274" s="76" t="s">
        <v>99</v>
      </c>
      <c r="AR274" s="76" t="s">
        <v>99</v>
      </c>
      <c r="AS274" s="76" t="s">
        <v>99</v>
      </c>
      <c r="AT274" s="76" t="s">
        <v>99</v>
      </c>
      <c r="AU274" s="76" t="s">
        <v>99</v>
      </c>
      <c r="AV274" s="76" t="s">
        <v>99</v>
      </c>
      <c r="AW274" s="41" t="s">
        <v>99</v>
      </c>
      <c r="AX274" s="76" t="s">
        <v>99</v>
      </c>
      <c r="AY274" s="76" t="s">
        <v>99</v>
      </c>
      <c r="AZ274" s="76" t="s">
        <v>99</v>
      </c>
      <c r="BA274" s="76" t="s">
        <v>99</v>
      </c>
      <c r="BB274" s="76" t="s">
        <v>99</v>
      </c>
      <c r="BC274" s="76" t="s">
        <v>99</v>
      </c>
      <c r="BD274" s="76" t="s">
        <v>99</v>
      </c>
      <c r="BE274" s="76" t="s">
        <v>99</v>
      </c>
      <c r="BF274" s="76" t="s">
        <v>99</v>
      </c>
      <c r="BG274" s="76" t="s">
        <v>99</v>
      </c>
      <c r="BH274" s="76" t="s">
        <v>99</v>
      </c>
      <c r="BI274" s="76" t="s">
        <v>99</v>
      </c>
      <c r="BJ274" s="76" t="s">
        <v>99</v>
      </c>
      <c r="BK274" s="76" t="s">
        <v>99</v>
      </c>
      <c r="BL274" s="76" t="s">
        <v>99</v>
      </c>
      <c r="BM274" s="76" t="s">
        <v>99</v>
      </c>
      <c r="BN274" s="41" t="s">
        <v>99</v>
      </c>
      <c r="BO274" s="76" t="s">
        <v>99</v>
      </c>
      <c r="BP274" s="76" t="s">
        <v>99</v>
      </c>
      <c r="BQ274" s="76" t="s">
        <v>99</v>
      </c>
      <c r="BR274" s="76" t="s">
        <v>99</v>
      </c>
      <c r="BS274" s="76" t="s">
        <v>99</v>
      </c>
      <c r="BT274" s="76" t="s">
        <v>99</v>
      </c>
      <c r="BU274" s="76" t="s">
        <v>99</v>
      </c>
      <c r="BV274" s="41" t="s">
        <v>99</v>
      </c>
    </row>
    <row r="275" spans="1:74">
      <c r="A275" s="8" t="s">
        <v>99</v>
      </c>
      <c r="B275" s="8" t="s">
        <v>99</v>
      </c>
      <c r="C275" s="8" t="s">
        <v>99</v>
      </c>
      <c r="D275" s="76" t="s">
        <v>99</v>
      </c>
      <c r="E275" s="76" t="s">
        <v>99</v>
      </c>
      <c r="F275" s="76" t="s">
        <v>99</v>
      </c>
      <c r="G275" s="76" t="s">
        <v>99</v>
      </c>
      <c r="H275" s="76" t="s">
        <v>99</v>
      </c>
      <c r="I275" s="76" t="s">
        <v>99</v>
      </c>
      <c r="J275" s="76" t="s">
        <v>99</v>
      </c>
      <c r="K275" s="76" t="s">
        <v>99</v>
      </c>
      <c r="L275" s="76" t="s">
        <v>99</v>
      </c>
      <c r="M275" s="76" t="s">
        <v>99</v>
      </c>
      <c r="N275" s="76" t="s">
        <v>99</v>
      </c>
      <c r="O275" s="76" t="s">
        <v>99</v>
      </c>
      <c r="P275" s="76" t="s">
        <v>99</v>
      </c>
      <c r="Q275" s="76" t="s">
        <v>99</v>
      </c>
      <c r="R275" s="76" t="s">
        <v>99</v>
      </c>
      <c r="S275" s="76" t="s">
        <v>99</v>
      </c>
      <c r="T275" s="76" t="s">
        <v>99</v>
      </c>
      <c r="U275" s="76" t="s">
        <v>99</v>
      </c>
      <c r="V275" s="76" t="s">
        <v>99</v>
      </c>
      <c r="W275" s="76" t="s">
        <v>99</v>
      </c>
      <c r="X275" s="76" t="s">
        <v>99</v>
      </c>
      <c r="Y275" s="76" t="s">
        <v>99</v>
      </c>
      <c r="Z275" s="76" t="s">
        <v>99</v>
      </c>
      <c r="AA275" s="76" t="s">
        <v>99</v>
      </c>
      <c r="AB275" s="76" t="s">
        <v>99</v>
      </c>
      <c r="AC275" s="76" t="s">
        <v>99</v>
      </c>
      <c r="AD275" s="76" t="s">
        <v>99</v>
      </c>
      <c r="AE275" s="76" t="s">
        <v>99</v>
      </c>
      <c r="AF275" s="76" t="s">
        <v>99</v>
      </c>
      <c r="AG275" s="76" t="s">
        <v>99</v>
      </c>
      <c r="AH275" s="76" t="s">
        <v>99</v>
      </c>
      <c r="AI275" s="76" t="s">
        <v>99</v>
      </c>
      <c r="AJ275" s="76" t="s">
        <v>99</v>
      </c>
      <c r="AK275" s="76" t="s">
        <v>99</v>
      </c>
      <c r="AL275" s="76" t="s">
        <v>99</v>
      </c>
      <c r="AM275" s="76" t="s">
        <v>99</v>
      </c>
      <c r="AN275" s="76" t="s">
        <v>99</v>
      </c>
      <c r="AO275" s="76" t="s">
        <v>99</v>
      </c>
      <c r="AP275" s="76" t="s">
        <v>99</v>
      </c>
      <c r="AQ275" s="76" t="s">
        <v>99</v>
      </c>
      <c r="AR275" s="76" t="s">
        <v>99</v>
      </c>
      <c r="AS275" s="76" t="s">
        <v>99</v>
      </c>
      <c r="AT275" s="76" t="s">
        <v>99</v>
      </c>
      <c r="AU275" s="76" t="s">
        <v>99</v>
      </c>
      <c r="AV275" s="76" t="s">
        <v>99</v>
      </c>
      <c r="AW275" s="41" t="s">
        <v>99</v>
      </c>
      <c r="AX275" s="76" t="s">
        <v>99</v>
      </c>
      <c r="AY275" s="76" t="s">
        <v>99</v>
      </c>
      <c r="AZ275" s="76" t="s">
        <v>99</v>
      </c>
      <c r="BA275" s="76" t="s">
        <v>99</v>
      </c>
      <c r="BB275" s="76" t="s">
        <v>99</v>
      </c>
      <c r="BC275" s="76" t="s">
        <v>99</v>
      </c>
      <c r="BD275" s="76" t="s">
        <v>99</v>
      </c>
      <c r="BE275" s="76" t="s">
        <v>99</v>
      </c>
      <c r="BF275" s="76" t="s">
        <v>99</v>
      </c>
      <c r="BG275" s="76" t="s">
        <v>99</v>
      </c>
      <c r="BH275" s="76" t="s">
        <v>99</v>
      </c>
      <c r="BI275" s="76" t="s">
        <v>99</v>
      </c>
      <c r="BJ275" s="76" t="s">
        <v>99</v>
      </c>
      <c r="BK275" s="76" t="s">
        <v>99</v>
      </c>
      <c r="BL275" s="76" t="s">
        <v>99</v>
      </c>
      <c r="BM275" s="76" t="s">
        <v>99</v>
      </c>
      <c r="BN275" s="41" t="s">
        <v>99</v>
      </c>
      <c r="BO275" s="76" t="s">
        <v>99</v>
      </c>
      <c r="BP275" s="76" t="s">
        <v>99</v>
      </c>
      <c r="BQ275" s="76" t="s">
        <v>99</v>
      </c>
      <c r="BR275" s="76" t="s">
        <v>99</v>
      </c>
      <c r="BS275" s="76" t="s">
        <v>99</v>
      </c>
      <c r="BT275" s="76" t="s">
        <v>99</v>
      </c>
      <c r="BU275" s="76" t="s">
        <v>99</v>
      </c>
      <c r="BV275" s="41" t="s">
        <v>99</v>
      </c>
    </row>
    <row r="276" spans="1:74">
      <c r="A276" s="8" t="s">
        <v>99</v>
      </c>
      <c r="B276" s="8" t="s">
        <v>99</v>
      </c>
      <c r="C276" s="8" t="s">
        <v>99</v>
      </c>
      <c r="D276" s="76" t="s">
        <v>99</v>
      </c>
      <c r="E276" s="76" t="s">
        <v>99</v>
      </c>
      <c r="F276" s="76" t="s">
        <v>99</v>
      </c>
      <c r="G276" s="76" t="s">
        <v>99</v>
      </c>
      <c r="H276" s="76" t="s">
        <v>99</v>
      </c>
      <c r="I276" s="76" t="s">
        <v>99</v>
      </c>
      <c r="J276" s="76" t="s">
        <v>99</v>
      </c>
      <c r="K276" s="76" t="s">
        <v>99</v>
      </c>
      <c r="L276" s="76" t="s">
        <v>99</v>
      </c>
      <c r="M276" s="76" t="s">
        <v>99</v>
      </c>
      <c r="N276" s="76" t="s">
        <v>99</v>
      </c>
      <c r="O276" s="76" t="s">
        <v>99</v>
      </c>
      <c r="P276" s="76" t="s">
        <v>99</v>
      </c>
      <c r="Q276" s="76" t="s">
        <v>99</v>
      </c>
      <c r="R276" s="76" t="s">
        <v>99</v>
      </c>
      <c r="S276" s="76" t="s">
        <v>99</v>
      </c>
      <c r="T276" s="76" t="s">
        <v>99</v>
      </c>
      <c r="U276" s="76" t="s">
        <v>99</v>
      </c>
      <c r="V276" s="76" t="s">
        <v>99</v>
      </c>
      <c r="W276" s="76" t="s">
        <v>99</v>
      </c>
      <c r="X276" s="76" t="s">
        <v>99</v>
      </c>
      <c r="Y276" s="76" t="s">
        <v>99</v>
      </c>
      <c r="Z276" s="76" t="s">
        <v>99</v>
      </c>
      <c r="AA276" s="76" t="s">
        <v>99</v>
      </c>
      <c r="AB276" s="76" t="s">
        <v>99</v>
      </c>
      <c r="AC276" s="76" t="s">
        <v>99</v>
      </c>
      <c r="AD276" s="76" t="s">
        <v>99</v>
      </c>
      <c r="AE276" s="76" t="s">
        <v>99</v>
      </c>
      <c r="AF276" s="76" t="s">
        <v>99</v>
      </c>
      <c r="AG276" s="76" t="s">
        <v>99</v>
      </c>
      <c r="AH276" s="76" t="s">
        <v>99</v>
      </c>
      <c r="AI276" s="76" t="s">
        <v>99</v>
      </c>
      <c r="AJ276" s="76" t="s">
        <v>99</v>
      </c>
      <c r="AK276" s="76" t="s">
        <v>99</v>
      </c>
      <c r="AL276" s="76" t="s">
        <v>99</v>
      </c>
      <c r="AM276" s="76" t="s">
        <v>99</v>
      </c>
      <c r="AN276" s="76" t="s">
        <v>99</v>
      </c>
      <c r="AO276" s="76" t="s">
        <v>99</v>
      </c>
      <c r="AP276" s="76" t="s">
        <v>99</v>
      </c>
      <c r="AQ276" s="76" t="s">
        <v>99</v>
      </c>
      <c r="AR276" s="76" t="s">
        <v>99</v>
      </c>
      <c r="AS276" s="76" t="s">
        <v>99</v>
      </c>
      <c r="AT276" s="76" t="s">
        <v>99</v>
      </c>
      <c r="AU276" s="76" t="s">
        <v>99</v>
      </c>
      <c r="AV276" s="76" t="s">
        <v>99</v>
      </c>
      <c r="AW276" s="41" t="s">
        <v>99</v>
      </c>
      <c r="AX276" s="76" t="s">
        <v>99</v>
      </c>
      <c r="AY276" s="76" t="s">
        <v>99</v>
      </c>
      <c r="AZ276" s="76" t="s">
        <v>99</v>
      </c>
      <c r="BA276" s="76" t="s">
        <v>99</v>
      </c>
      <c r="BB276" s="76" t="s">
        <v>99</v>
      </c>
      <c r="BC276" s="76" t="s">
        <v>99</v>
      </c>
      <c r="BD276" s="76" t="s">
        <v>99</v>
      </c>
      <c r="BE276" s="76" t="s">
        <v>99</v>
      </c>
      <c r="BF276" s="76" t="s">
        <v>99</v>
      </c>
      <c r="BG276" s="76" t="s">
        <v>99</v>
      </c>
      <c r="BH276" s="76" t="s">
        <v>99</v>
      </c>
      <c r="BI276" s="76" t="s">
        <v>99</v>
      </c>
      <c r="BJ276" s="76" t="s">
        <v>99</v>
      </c>
      <c r="BK276" s="76" t="s">
        <v>99</v>
      </c>
      <c r="BL276" s="76" t="s">
        <v>99</v>
      </c>
      <c r="BM276" s="76" t="s">
        <v>99</v>
      </c>
      <c r="BN276" s="41" t="s">
        <v>99</v>
      </c>
      <c r="BO276" s="76" t="s">
        <v>99</v>
      </c>
      <c r="BP276" s="76" t="s">
        <v>99</v>
      </c>
      <c r="BQ276" s="76" t="s">
        <v>99</v>
      </c>
      <c r="BR276" s="76" t="s">
        <v>99</v>
      </c>
      <c r="BS276" s="76" t="s">
        <v>99</v>
      </c>
      <c r="BT276" s="76" t="s">
        <v>99</v>
      </c>
      <c r="BU276" s="76" t="s">
        <v>99</v>
      </c>
      <c r="BV276" s="41" t="s">
        <v>99</v>
      </c>
    </row>
    <row r="277" spans="1:74">
      <c r="A277" s="8" t="s">
        <v>99</v>
      </c>
      <c r="B277" s="8" t="s">
        <v>99</v>
      </c>
      <c r="C277" s="8" t="s">
        <v>99</v>
      </c>
      <c r="D277" s="76" t="s">
        <v>99</v>
      </c>
      <c r="E277" s="76" t="s">
        <v>99</v>
      </c>
      <c r="F277" s="76" t="s">
        <v>99</v>
      </c>
      <c r="G277" s="76" t="s">
        <v>99</v>
      </c>
      <c r="H277" s="76" t="s">
        <v>99</v>
      </c>
      <c r="I277" s="76" t="s">
        <v>99</v>
      </c>
      <c r="J277" s="76" t="s">
        <v>99</v>
      </c>
      <c r="K277" s="76" t="s">
        <v>99</v>
      </c>
      <c r="L277" s="76" t="s">
        <v>99</v>
      </c>
      <c r="M277" s="76" t="s">
        <v>99</v>
      </c>
      <c r="N277" s="76" t="s">
        <v>99</v>
      </c>
      <c r="O277" s="76" t="s">
        <v>99</v>
      </c>
      <c r="P277" s="76" t="s">
        <v>99</v>
      </c>
      <c r="Q277" s="76" t="s">
        <v>99</v>
      </c>
      <c r="R277" s="76" t="s">
        <v>99</v>
      </c>
      <c r="S277" s="76" t="s">
        <v>99</v>
      </c>
      <c r="T277" s="76" t="s">
        <v>99</v>
      </c>
      <c r="U277" s="76" t="s">
        <v>99</v>
      </c>
      <c r="V277" s="76" t="s">
        <v>99</v>
      </c>
      <c r="W277" s="76" t="s">
        <v>99</v>
      </c>
      <c r="X277" s="76" t="s">
        <v>99</v>
      </c>
      <c r="Y277" s="76" t="s">
        <v>99</v>
      </c>
      <c r="Z277" s="76" t="s">
        <v>99</v>
      </c>
      <c r="AA277" s="76" t="s">
        <v>99</v>
      </c>
      <c r="AB277" s="76" t="s">
        <v>99</v>
      </c>
      <c r="AC277" s="76" t="s">
        <v>99</v>
      </c>
      <c r="AD277" s="76" t="s">
        <v>99</v>
      </c>
      <c r="AE277" s="76" t="s">
        <v>99</v>
      </c>
      <c r="AF277" s="76" t="s">
        <v>99</v>
      </c>
      <c r="AG277" s="76" t="s">
        <v>99</v>
      </c>
      <c r="AH277" s="76" t="s">
        <v>99</v>
      </c>
      <c r="AI277" s="76" t="s">
        <v>99</v>
      </c>
      <c r="AJ277" s="76" t="s">
        <v>99</v>
      </c>
      <c r="AK277" s="76" t="s">
        <v>99</v>
      </c>
      <c r="AL277" s="76" t="s">
        <v>99</v>
      </c>
      <c r="AM277" s="76" t="s">
        <v>99</v>
      </c>
      <c r="AN277" s="76" t="s">
        <v>99</v>
      </c>
      <c r="AO277" s="76" t="s">
        <v>99</v>
      </c>
      <c r="AP277" s="76" t="s">
        <v>99</v>
      </c>
      <c r="AQ277" s="76" t="s">
        <v>99</v>
      </c>
      <c r="AR277" s="76" t="s">
        <v>99</v>
      </c>
      <c r="AS277" s="76" t="s">
        <v>99</v>
      </c>
      <c r="AT277" s="76" t="s">
        <v>99</v>
      </c>
      <c r="AU277" s="76" t="s">
        <v>99</v>
      </c>
      <c r="AV277" s="76" t="s">
        <v>99</v>
      </c>
      <c r="AW277" s="41" t="s">
        <v>99</v>
      </c>
      <c r="AX277" s="76" t="s">
        <v>99</v>
      </c>
      <c r="AY277" s="76" t="s">
        <v>99</v>
      </c>
      <c r="AZ277" s="76" t="s">
        <v>99</v>
      </c>
      <c r="BA277" s="76" t="s">
        <v>99</v>
      </c>
      <c r="BB277" s="76" t="s">
        <v>99</v>
      </c>
      <c r="BC277" s="76" t="s">
        <v>99</v>
      </c>
      <c r="BD277" s="76" t="s">
        <v>99</v>
      </c>
      <c r="BE277" s="76" t="s">
        <v>99</v>
      </c>
      <c r="BF277" s="76" t="s">
        <v>99</v>
      </c>
      <c r="BG277" s="76" t="s">
        <v>99</v>
      </c>
      <c r="BH277" s="76" t="s">
        <v>99</v>
      </c>
      <c r="BI277" s="76" t="s">
        <v>99</v>
      </c>
      <c r="BJ277" s="76" t="s">
        <v>99</v>
      </c>
      <c r="BK277" s="76" t="s">
        <v>99</v>
      </c>
      <c r="BL277" s="76" t="s">
        <v>99</v>
      </c>
      <c r="BM277" s="76" t="s">
        <v>99</v>
      </c>
      <c r="BN277" s="41" t="s">
        <v>99</v>
      </c>
      <c r="BO277" s="76" t="s">
        <v>99</v>
      </c>
      <c r="BP277" s="76" t="s">
        <v>99</v>
      </c>
      <c r="BQ277" s="76" t="s">
        <v>99</v>
      </c>
      <c r="BR277" s="76" t="s">
        <v>99</v>
      </c>
      <c r="BS277" s="76" t="s">
        <v>99</v>
      </c>
      <c r="BT277" s="76" t="s">
        <v>99</v>
      </c>
      <c r="BU277" s="76" t="s">
        <v>99</v>
      </c>
      <c r="BV277" s="41" t="s">
        <v>99</v>
      </c>
    </row>
    <row r="278" spans="1:74">
      <c r="A278" s="8" t="s">
        <v>99</v>
      </c>
      <c r="B278" s="8" t="s">
        <v>99</v>
      </c>
      <c r="C278" s="8" t="s">
        <v>99</v>
      </c>
      <c r="D278" s="76" t="s">
        <v>99</v>
      </c>
      <c r="E278" s="76" t="s">
        <v>99</v>
      </c>
      <c r="F278" s="76" t="s">
        <v>99</v>
      </c>
      <c r="G278" s="76" t="s">
        <v>99</v>
      </c>
      <c r="H278" s="76" t="s">
        <v>99</v>
      </c>
      <c r="I278" s="76" t="s">
        <v>99</v>
      </c>
      <c r="J278" s="76" t="s">
        <v>99</v>
      </c>
      <c r="K278" s="76" t="s">
        <v>99</v>
      </c>
      <c r="L278" s="76" t="s">
        <v>99</v>
      </c>
      <c r="M278" s="76" t="s">
        <v>99</v>
      </c>
      <c r="N278" s="76" t="s">
        <v>99</v>
      </c>
      <c r="O278" s="76" t="s">
        <v>99</v>
      </c>
      <c r="P278" s="76" t="s">
        <v>99</v>
      </c>
      <c r="Q278" s="76" t="s">
        <v>99</v>
      </c>
      <c r="R278" s="76" t="s">
        <v>99</v>
      </c>
      <c r="S278" s="76" t="s">
        <v>99</v>
      </c>
      <c r="T278" s="76" t="s">
        <v>99</v>
      </c>
      <c r="U278" s="76" t="s">
        <v>99</v>
      </c>
      <c r="V278" s="76" t="s">
        <v>99</v>
      </c>
      <c r="W278" s="76" t="s">
        <v>99</v>
      </c>
      <c r="X278" s="76" t="s">
        <v>99</v>
      </c>
      <c r="Y278" s="76" t="s">
        <v>99</v>
      </c>
      <c r="Z278" s="76" t="s">
        <v>99</v>
      </c>
      <c r="AA278" s="76" t="s">
        <v>99</v>
      </c>
      <c r="AB278" s="76" t="s">
        <v>99</v>
      </c>
      <c r="AC278" s="76" t="s">
        <v>99</v>
      </c>
      <c r="AD278" s="76" t="s">
        <v>99</v>
      </c>
      <c r="AE278" s="76" t="s">
        <v>99</v>
      </c>
      <c r="AF278" s="76" t="s">
        <v>99</v>
      </c>
      <c r="AG278" s="76" t="s">
        <v>99</v>
      </c>
      <c r="AH278" s="76" t="s">
        <v>99</v>
      </c>
      <c r="AI278" s="76" t="s">
        <v>99</v>
      </c>
      <c r="AJ278" s="76" t="s">
        <v>99</v>
      </c>
      <c r="AK278" s="76" t="s">
        <v>99</v>
      </c>
      <c r="AL278" s="76" t="s">
        <v>99</v>
      </c>
      <c r="AM278" s="76" t="s">
        <v>99</v>
      </c>
      <c r="AN278" s="76" t="s">
        <v>99</v>
      </c>
      <c r="AO278" s="76" t="s">
        <v>99</v>
      </c>
      <c r="AP278" s="76" t="s">
        <v>99</v>
      </c>
      <c r="AQ278" s="76" t="s">
        <v>99</v>
      </c>
      <c r="AR278" s="76" t="s">
        <v>99</v>
      </c>
      <c r="AS278" s="76" t="s">
        <v>99</v>
      </c>
      <c r="AT278" s="76" t="s">
        <v>99</v>
      </c>
      <c r="AU278" s="76" t="s">
        <v>99</v>
      </c>
      <c r="AV278" s="76" t="s">
        <v>99</v>
      </c>
      <c r="AW278" s="41" t="s">
        <v>99</v>
      </c>
      <c r="AX278" s="76" t="s">
        <v>99</v>
      </c>
      <c r="AY278" s="76" t="s">
        <v>99</v>
      </c>
      <c r="AZ278" s="76" t="s">
        <v>99</v>
      </c>
      <c r="BA278" s="76" t="s">
        <v>99</v>
      </c>
      <c r="BB278" s="76" t="s">
        <v>99</v>
      </c>
      <c r="BC278" s="76" t="s">
        <v>99</v>
      </c>
      <c r="BD278" s="76" t="s">
        <v>99</v>
      </c>
      <c r="BE278" s="76" t="s">
        <v>99</v>
      </c>
      <c r="BF278" s="76" t="s">
        <v>99</v>
      </c>
      <c r="BG278" s="76" t="s">
        <v>99</v>
      </c>
      <c r="BH278" s="76" t="s">
        <v>99</v>
      </c>
      <c r="BI278" s="76" t="s">
        <v>99</v>
      </c>
      <c r="BJ278" s="76" t="s">
        <v>99</v>
      </c>
      <c r="BK278" s="76" t="s">
        <v>99</v>
      </c>
      <c r="BL278" s="76" t="s">
        <v>99</v>
      </c>
      <c r="BM278" s="76" t="s">
        <v>99</v>
      </c>
      <c r="BN278" s="41" t="s">
        <v>99</v>
      </c>
      <c r="BO278" s="76" t="s">
        <v>99</v>
      </c>
      <c r="BP278" s="76" t="s">
        <v>99</v>
      </c>
      <c r="BQ278" s="76" t="s">
        <v>99</v>
      </c>
      <c r="BR278" s="76" t="s">
        <v>99</v>
      </c>
      <c r="BS278" s="76" t="s">
        <v>99</v>
      </c>
      <c r="BT278" s="76" t="s">
        <v>99</v>
      </c>
      <c r="BU278" s="76" t="s">
        <v>99</v>
      </c>
      <c r="BV278" s="41" t="s">
        <v>99</v>
      </c>
    </row>
    <row r="279" spans="1:74">
      <c r="A279" s="8" t="s">
        <v>99</v>
      </c>
      <c r="B279" s="8" t="s">
        <v>99</v>
      </c>
      <c r="C279" s="8" t="s">
        <v>99</v>
      </c>
      <c r="D279" s="76" t="s">
        <v>99</v>
      </c>
      <c r="E279" s="76" t="s">
        <v>99</v>
      </c>
      <c r="F279" s="76" t="s">
        <v>99</v>
      </c>
      <c r="G279" s="76" t="s">
        <v>99</v>
      </c>
      <c r="H279" s="76" t="s">
        <v>99</v>
      </c>
      <c r="I279" s="76" t="s">
        <v>99</v>
      </c>
      <c r="J279" s="76" t="s">
        <v>99</v>
      </c>
      <c r="K279" s="76" t="s">
        <v>99</v>
      </c>
      <c r="L279" s="76" t="s">
        <v>99</v>
      </c>
      <c r="M279" s="76" t="s">
        <v>99</v>
      </c>
      <c r="N279" s="76" t="s">
        <v>99</v>
      </c>
      <c r="O279" s="76" t="s">
        <v>99</v>
      </c>
      <c r="P279" s="76" t="s">
        <v>99</v>
      </c>
      <c r="Q279" s="76" t="s">
        <v>99</v>
      </c>
      <c r="R279" s="76" t="s">
        <v>99</v>
      </c>
      <c r="S279" s="76" t="s">
        <v>99</v>
      </c>
      <c r="T279" s="76" t="s">
        <v>99</v>
      </c>
      <c r="U279" s="76" t="s">
        <v>99</v>
      </c>
      <c r="V279" s="76" t="s">
        <v>99</v>
      </c>
      <c r="W279" s="76" t="s">
        <v>99</v>
      </c>
      <c r="X279" s="76" t="s">
        <v>99</v>
      </c>
      <c r="Y279" s="76" t="s">
        <v>99</v>
      </c>
      <c r="Z279" s="76" t="s">
        <v>99</v>
      </c>
      <c r="AA279" s="76" t="s">
        <v>99</v>
      </c>
      <c r="AB279" s="76" t="s">
        <v>99</v>
      </c>
      <c r="AC279" s="76" t="s">
        <v>99</v>
      </c>
      <c r="AD279" s="76" t="s">
        <v>99</v>
      </c>
      <c r="AE279" s="76" t="s">
        <v>99</v>
      </c>
      <c r="AF279" s="76" t="s">
        <v>99</v>
      </c>
      <c r="AG279" s="76" t="s">
        <v>99</v>
      </c>
      <c r="AH279" s="76" t="s">
        <v>99</v>
      </c>
      <c r="AI279" s="76" t="s">
        <v>99</v>
      </c>
      <c r="AJ279" s="76" t="s">
        <v>99</v>
      </c>
      <c r="AK279" s="76" t="s">
        <v>99</v>
      </c>
      <c r="AL279" s="76" t="s">
        <v>99</v>
      </c>
      <c r="AM279" s="76" t="s">
        <v>99</v>
      </c>
      <c r="AN279" s="76" t="s">
        <v>99</v>
      </c>
      <c r="AO279" s="76" t="s">
        <v>99</v>
      </c>
      <c r="AP279" s="76" t="s">
        <v>99</v>
      </c>
      <c r="AQ279" s="76" t="s">
        <v>99</v>
      </c>
      <c r="AR279" s="76" t="s">
        <v>99</v>
      </c>
      <c r="AS279" s="76" t="s">
        <v>99</v>
      </c>
      <c r="AT279" s="76" t="s">
        <v>99</v>
      </c>
      <c r="AU279" s="76" t="s">
        <v>99</v>
      </c>
      <c r="AV279" s="76" t="s">
        <v>99</v>
      </c>
      <c r="AW279" s="41" t="s">
        <v>99</v>
      </c>
      <c r="AX279" s="76" t="s">
        <v>99</v>
      </c>
      <c r="AY279" s="76" t="s">
        <v>99</v>
      </c>
      <c r="AZ279" s="76" t="s">
        <v>99</v>
      </c>
      <c r="BA279" s="76" t="s">
        <v>99</v>
      </c>
      <c r="BB279" s="76" t="s">
        <v>99</v>
      </c>
      <c r="BC279" s="76" t="s">
        <v>99</v>
      </c>
      <c r="BD279" s="76" t="s">
        <v>99</v>
      </c>
      <c r="BE279" s="76" t="s">
        <v>99</v>
      </c>
      <c r="BF279" s="76" t="s">
        <v>99</v>
      </c>
      <c r="BG279" s="76" t="s">
        <v>99</v>
      </c>
      <c r="BH279" s="76" t="s">
        <v>99</v>
      </c>
      <c r="BI279" s="76" t="s">
        <v>99</v>
      </c>
      <c r="BJ279" s="76" t="s">
        <v>99</v>
      </c>
      <c r="BK279" s="76" t="s">
        <v>99</v>
      </c>
      <c r="BL279" s="76" t="s">
        <v>99</v>
      </c>
      <c r="BM279" s="76" t="s">
        <v>99</v>
      </c>
      <c r="BN279" s="41" t="s">
        <v>99</v>
      </c>
      <c r="BO279" s="76" t="s">
        <v>99</v>
      </c>
      <c r="BP279" s="76" t="s">
        <v>99</v>
      </c>
      <c r="BQ279" s="76" t="s">
        <v>99</v>
      </c>
      <c r="BR279" s="76" t="s">
        <v>99</v>
      </c>
      <c r="BS279" s="76" t="s">
        <v>99</v>
      </c>
      <c r="BT279" s="76" t="s">
        <v>99</v>
      </c>
      <c r="BU279" s="76" t="s">
        <v>99</v>
      </c>
      <c r="BV279" s="41" t="s">
        <v>99</v>
      </c>
    </row>
    <row r="280" spans="1:74">
      <c r="A280" s="8" t="s">
        <v>99</v>
      </c>
      <c r="B280" s="8" t="s">
        <v>99</v>
      </c>
      <c r="C280" s="8" t="s">
        <v>99</v>
      </c>
      <c r="D280" s="76" t="s">
        <v>99</v>
      </c>
      <c r="E280" s="76" t="s">
        <v>99</v>
      </c>
      <c r="F280" s="76" t="s">
        <v>99</v>
      </c>
      <c r="G280" s="76" t="s">
        <v>99</v>
      </c>
      <c r="H280" s="76" t="s">
        <v>99</v>
      </c>
      <c r="I280" s="76" t="s">
        <v>99</v>
      </c>
      <c r="J280" s="76" t="s">
        <v>99</v>
      </c>
      <c r="K280" s="76" t="s">
        <v>99</v>
      </c>
      <c r="L280" s="76" t="s">
        <v>99</v>
      </c>
      <c r="M280" s="76" t="s">
        <v>99</v>
      </c>
      <c r="N280" s="76" t="s">
        <v>99</v>
      </c>
      <c r="O280" s="76" t="s">
        <v>99</v>
      </c>
      <c r="P280" s="76" t="s">
        <v>99</v>
      </c>
      <c r="Q280" s="76" t="s">
        <v>99</v>
      </c>
      <c r="R280" s="76" t="s">
        <v>99</v>
      </c>
      <c r="S280" s="76" t="s">
        <v>99</v>
      </c>
      <c r="T280" s="76" t="s">
        <v>99</v>
      </c>
      <c r="U280" s="76" t="s">
        <v>99</v>
      </c>
      <c r="V280" s="76" t="s">
        <v>99</v>
      </c>
      <c r="W280" s="76" t="s">
        <v>99</v>
      </c>
      <c r="X280" s="76" t="s">
        <v>99</v>
      </c>
      <c r="Y280" s="76" t="s">
        <v>99</v>
      </c>
      <c r="Z280" s="76" t="s">
        <v>99</v>
      </c>
      <c r="AA280" s="76" t="s">
        <v>99</v>
      </c>
      <c r="AB280" s="76" t="s">
        <v>99</v>
      </c>
      <c r="AC280" s="76" t="s">
        <v>99</v>
      </c>
      <c r="AD280" s="76" t="s">
        <v>99</v>
      </c>
      <c r="AE280" s="76" t="s">
        <v>99</v>
      </c>
      <c r="AF280" s="76" t="s">
        <v>99</v>
      </c>
      <c r="AG280" s="76" t="s">
        <v>99</v>
      </c>
      <c r="AH280" s="76" t="s">
        <v>99</v>
      </c>
      <c r="AI280" s="76" t="s">
        <v>99</v>
      </c>
      <c r="AJ280" s="76" t="s">
        <v>99</v>
      </c>
      <c r="AK280" s="76" t="s">
        <v>99</v>
      </c>
      <c r="AL280" s="76" t="s">
        <v>99</v>
      </c>
      <c r="AM280" s="76" t="s">
        <v>99</v>
      </c>
      <c r="AN280" s="76" t="s">
        <v>99</v>
      </c>
      <c r="AO280" s="76" t="s">
        <v>99</v>
      </c>
      <c r="AP280" s="76" t="s">
        <v>99</v>
      </c>
      <c r="AQ280" s="76" t="s">
        <v>99</v>
      </c>
      <c r="AR280" s="76" t="s">
        <v>99</v>
      </c>
      <c r="AS280" s="76" t="s">
        <v>99</v>
      </c>
      <c r="AT280" s="76" t="s">
        <v>99</v>
      </c>
      <c r="AU280" s="76" t="s">
        <v>99</v>
      </c>
      <c r="AV280" s="76" t="s">
        <v>99</v>
      </c>
      <c r="AW280" s="41" t="s">
        <v>99</v>
      </c>
      <c r="AX280" s="76" t="s">
        <v>99</v>
      </c>
      <c r="AY280" s="76" t="s">
        <v>99</v>
      </c>
      <c r="AZ280" s="76" t="s">
        <v>99</v>
      </c>
      <c r="BA280" s="76" t="s">
        <v>99</v>
      </c>
      <c r="BB280" s="76" t="s">
        <v>99</v>
      </c>
      <c r="BC280" s="76" t="s">
        <v>99</v>
      </c>
      <c r="BD280" s="76" t="s">
        <v>99</v>
      </c>
      <c r="BE280" s="76" t="s">
        <v>99</v>
      </c>
      <c r="BF280" s="76" t="s">
        <v>99</v>
      </c>
      <c r="BG280" s="76" t="s">
        <v>99</v>
      </c>
      <c r="BH280" s="76" t="s">
        <v>99</v>
      </c>
      <c r="BI280" s="76" t="s">
        <v>99</v>
      </c>
      <c r="BJ280" s="76" t="s">
        <v>99</v>
      </c>
      <c r="BK280" s="76" t="s">
        <v>99</v>
      </c>
      <c r="BL280" s="76" t="s">
        <v>99</v>
      </c>
      <c r="BM280" s="76" t="s">
        <v>99</v>
      </c>
      <c r="BN280" s="41" t="s">
        <v>99</v>
      </c>
      <c r="BO280" s="76" t="s">
        <v>99</v>
      </c>
      <c r="BP280" s="76" t="s">
        <v>99</v>
      </c>
      <c r="BQ280" s="76" t="s">
        <v>99</v>
      </c>
      <c r="BR280" s="76" t="s">
        <v>99</v>
      </c>
      <c r="BS280" s="76" t="s">
        <v>99</v>
      </c>
      <c r="BT280" s="76" t="s">
        <v>99</v>
      </c>
      <c r="BU280" s="76" t="s">
        <v>99</v>
      </c>
      <c r="BV280" s="41" t="s">
        <v>99</v>
      </c>
    </row>
    <row r="281" spans="1:74">
      <c r="A281" s="8" t="s">
        <v>99</v>
      </c>
      <c r="B281" s="8" t="s">
        <v>99</v>
      </c>
      <c r="C281" s="8" t="s">
        <v>99</v>
      </c>
      <c r="D281" s="76" t="s">
        <v>99</v>
      </c>
      <c r="E281" s="76" t="s">
        <v>99</v>
      </c>
      <c r="F281" s="76" t="s">
        <v>99</v>
      </c>
      <c r="G281" s="76" t="s">
        <v>99</v>
      </c>
      <c r="H281" s="76" t="s">
        <v>99</v>
      </c>
      <c r="I281" s="76" t="s">
        <v>99</v>
      </c>
      <c r="J281" s="76" t="s">
        <v>99</v>
      </c>
      <c r="K281" s="76" t="s">
        <v>99</v>
      </c>
      <c r="L281" s="76" t="s">
        <v>99</v>
      </c>
      <c r="M281" s="76" t="s">
        <v>99</v>
      </c>
      <c r="N281" s="76" t="s">
        <v>99</v>
      </c>
      <c r="O281" s="76" t="s">
        <v>99</v>
      </c>
      <c r="P281" s="76" t="s">
        <v>99</v>
      </c>
      <c r="Q281" s="76" t="s">
        <v>99</v>
      </c>
      <c r="R281" s="76" t="s">
        <v>99</v>
      </c>
      <c r="S281" s="76" t="s">
        <v>99</v>
      </c>
      <c r="T281" s="76" t="s">
        <v>99</v>
      </c>
      <c r="U281" s="76" t="s">
        <v>99</v>
      </c>
      <c r="V281" s="76" t="s">
        <v>99</v>
      </c>
      <c r="W281" s="76" t="s">
        <v>99</v>
      </c>
      <c r="X281" s="76" t="s">
        <v>99</v>
      </c>
      <c r="Y281" s="76" t="s">
        <v>99</v>
      </c>
      <c r="Z281" s="76" t="s">
        <v>99</v>
      </c>
      <c r="AA281" s="76" t="s">
        <v>99</v>
      </c>
      <c r="AB281" s="76" t="s">
        <v>99</v>
      </c>
      <c r="AC281" s="76" t="s">
        <v>99</v>
      </c>
      <c r="AD281" s="76" t="s">
        <v>99</v>
      </c>
      <c r="AE281" s="76" t="s">
        <v>99</v>
      </c>
      <c r="AF281" s="76" t="s">
        <v>99</v>
      </c>
      <c r="AG281" s="76" t="s">
        <v>99</v>
      </c>
      <c r="AH281" s="76" t="s">
        <v>99</v>
      </c>
      <c r="AI281" s="76" t="s">
        <v>99</v>
      </c>
      <c r="AJ281" s="76" t="s">
        <v>99</v>
      </c>
      <c r="AK281" s="76" t="s">
        <v>99</v>
      </c>
      <c r="AL281" s="76" t="s">
        <v>99</v>
      </c>
      <c r="AM281" s="76" t="s">
        <v>99</v>
      </c>
      <c r="AN281" s="76" t="s">
        <v>99</v>
      </c>
      <c r="AO281" s="76" t="s">
        <v>99</v>
      </c>
      <c r="AP281" s="76" t="s">
        <v>99</v>
      </c>
      <c r="AQ281" s="76" t="s">
        <v>99</v>
      </c>
      <c r="AR281" s="76" t="s">
        <v>99</v>
      </c>
      <c r="AS281" s="76" t="s">
        <v>99</v>
      </c>
      <c r="AT281" s="76" t="s">
        <v>99</v>
      </c>
      <c r="AU281" s="76" t="s">
        <v>99</v>
      </c>
      <c r="AV281" s="76" t="s">
        <v>99</v>
      </c>
      <c r="AW281" s="41" t="s">
        <v>99</v>
      </c>
      <c r="AX281" s="76" t="s">
        <v>99</v>
      </c>
      <c r="AY281" s="76" t="s">
        <v>99</v>
      </c>
      <c r="AZ281" s="76" t="s">
        <v>99</v>
      </c>
      <c r="BA281" s="76" t="s">
        <v>99</v>
      </c>
      <c r="BB281" s="76" t="s">
        <v>99</v>
      </c>
      <c r="BC281" s="76" t="s">
        <v>99</v>
      </c>
      <c r="BD281" s="76" t="s">
        <v>99</v>
      </c>
      <c r="BE281" s="76" t="s">
        <v>99</v>
      </c>
      <c r="BF281" s="76" t="s">
        <v>99</v>
      </c>
      <c r="BG281" s="76" t="s">
        <v>99</v>
      </c>
      <c r="BH281" s="76" t="s">
        <v>99</v>
      </c>
      <c r="BI281" s="76" t="s">
        <v>99</v>
      </c>
      <c r="BJ281" s="76" t="s">
        <v>99</v>
      </c>
      <c r="BK281" s="76" t="s">
        <v>99</v>
      </c>
      <c r="BL281" s="76" t="s">
        <v>99</v>
      </c>
      <c r="BM281" s="76" t="s">
        <v>99</v>
      </c>
      <c r="BN281" s="41" t="s">
        <v>99</v>
      </c>
      <c r="BO281" s="76" t="s">
        <v>99</v>
      </c>
      <c r="BP281" s="76" t="s">
        <v>99</v>
      </c>
      <c r="BQ281" s="76" t="s">
        <v>99</v>
      </c>
      <c r="BR281" s="76" t="s">
        <v>99</v>
      </c>
      <c r="BS281" s="76" t="s">
        <v>99</v>
      </c>
      <c r="BT281" s="76" t="s">
        <v>99</v>
      </c>
      <c r="BU281" s="76" t="s">
        <v>99</v>
      </c>
      <c r="BV281" s="41" t="s">
        <v>99</v>
      </c>
    </row>
    <row r="282" spans="1:74">
      <c r="A282" s="8" t="s">
        <v>99</v>
      </c>
      <c r="B282" s="8" t="s">
        <v>99</v>
      </c>
      <c r="C282" s="8" t="s">
        <v>99</v>
      </c>
      <c r="D282" s="76" t="s">
        <v>99</v>
      </c>
      <c r="E282" s="76" t="s">
        <v>99</v>
      </c>
      <c r="F282" s="76" t="s">
        <v>99</v>
      </c>
      <c r="G282" s="76" t="s">
        <v>99</v>
      </c>
      <c r="H282" s="76" t="s">
        <v>99</v>
      </c>
      <c r="I282" s="76" t="s">
        <v>99</v>
      </c>
      <c r="J282" s="76" t="s">
        <v>99</v>
      </c>
      <c r="K282" s="76" t="s">
        <v>99</v>
      </c>
      <c r="L282" s="76" t="s">
        <v>99</v>
      </c>
      <c r="M282" s="76" t="s">
        <v>99</v>
      </c>
      <c r="N282" s="76" t="s">
        <v>99</v>
      </c>
      <c r="O282" s="76" t="s">
        <v>99</v>
      </c>
      <c r="P282" s="76" t="s">
        <v>99</v>
      </c>
      <c r="Q282" s="76" t="s">
        <v>99</v>
      </c>
      <c r="R282" s="76" t="s">
        <v>99</v>
      </c>
      <c r="S282" s="76" t="s">
        <v>99</v>
      </c>
      <c r="T282" s="76" t="s">
        <v>99</v>
      </c>
      <c r="U282" s="76" t="s">
        <v>99</v>
      </c>
      <c r="V282" s="76" t="s">
        <v>99</v>
      </c>
      <c r="W282" s="76" t="s">
        <v>99</v>
      </c>
      <c r="X282" s="76" t="s">
        <v>99</v>
      </c>
      <c r="Y282" s="76" t="s">
        <v>99</v>
      </c>
      <c r="Z282" s="76" t="s">
        <v>99</v>
      </c>
      <c r="AA282" s="76" t="s">
        <v>99</v>
      </c>
      <c r="AB282" s="76" t="s">
        <v>99</v>
      </c>
      <c r="AC282" s="76" t="s">
        <v>99</v>
      </c>
      <c r="AD282" s="76" t="s">
        <v>99</v>
      </c>
      <c r="AE282" s="76" t="s">
        <v>99</v>
      </c>
      <c r="AF282" s="76" t="s">
        <v>99</v>
      </c>
      <c r="AG282" s="76" t="s">
        <v>99</v>
      </c>
      <c r="AH282" s="76" t="s">
        <v>99</v>
      </c>
      <c r="AI282" s="76" t="s">
        <v>99</v>
      </c>
      <c r="AJ282" s="76" t="s">
        <v>99</v>
      </c>
      <c r="AK282" s="76" t="s">
        <v>99</v>
      </c>
      <c r="AL282" s="76" t="s">
        <v>99</v>
      </c>
      <c r="AM282" s="76" t="s">
        <v>99</v>
      </c>
      <c r="AN282" s="76" t="s">
        <v>99</v>
      </c>
      <c r="AO282" s="76" t="s">
        <v>99</v>
      </c>
      <c r="AP282" s="76" t="s">
        <v>99</v>
      </c>
      <c r="AQ282" s="76" t="s">
        <v>99</v>
      </c>
      <c r="AR282" s="76" t="s">
        <v>99</v>
      </c>
      <c r="AS282" s="76" t="s">
        <v>99</v>
      </c>
      <c r="AT282" s="76" t="s">
        <v>99</v>
      </c>
      <c r="AU282" s="76" t="s">
        <v>99</v>
      </c>
      <c r="AV282" s="76" t="s">
        <v>99</v>
      </c>
      <c r="AW282" s="41" t="s">
        <v>99</v>
      </c>
      <c r="AX282" s="76" t="s">
        <v>99</v>
      </c>
      <c r="AY282" s="76" t="s">
        <v>99</v>
      </c>
      <c r="AZ282" s="76" t="s">
        <v>99</v>
      </c>
      <c r="BA282" s="76" t="s">
        <v>99</v>
      </c>
      <c r="BB282" s="76" t="s">
        <v>99</v>
      </c>
      <c r="BC282" s="76" t="s">
        <v>99</v>
      </c>
      <c r="BD282" s="76" t="s">
        <v>99</v>
      </c>
      <c r="BE282" s="76" t="s">
        <v>99</v>
      </c>
      <c r="BF282" s="76" t="s">
        <v>99</v>
      </c>
      <c r="BG282" s="76" t="s">
        <v>99</v>
      </c>
      <c r="BH282" s="76" t="s">
        <v>99</v>
      </c>
      <c r="BI282" s="76" t="s">
        <v>99</v>
      </c>
      <c r="BJ282" s="76" t="s">
        <v>99</v>
      </c>
      <c r="BK282" s="76" t="s">
        <v>99</v>
      </c>
      <c r="BL282" s="76" t="s">
        <v>99</v>
      </c>
      <c r="BM282" s="76" t="s">
        <v>99</v>
      </c>
      <c r="BN282" s="41" t="s">
        <v>99</v>
      </c>
      <c r="BO282" s="76" t="s">
        <v>99</v>
      </c>
      <c r="BP282" s="76" t="s">
        <v>99</v>
      </c>
      <c r="BQ282" s="76" t="s">
        <v>99</v>
      </c>
      <c r="BR282" s="76" t="s">
        <v>99</v>
      </c>
      <c r="BS282" s="76" t="s">
        <v>99</v>
      </c>
      <c r="BT282" s="76" t="s">
        <v>99</v>
      </c>
      <c r="BU282" s="76" t="s">
        <v>99</v>
      </c>
      <c r="BV282" s="41" t="s">
        <v>99</v>
      </c>
    </row>
    <row r="283" spans="1:74">
      <c r="A283" s="8" t="s">
        <v>99</v>
      </c>
      <c r="B283" s="8" t="s">
        <v>99</v>
      </c>
      <c r="C283" s="8" t="s">
        <v>99</v>
      </c>
      <c r="D283" s="76" t="s">
        <v>99</v>
      </c>
      <c r="E283" s="76" t="s">
        <v>99</v>
      </c>
      <c r="F283" s="76" t="s">
        <v>99</v>
      </c>
      <c r="G283" s="76" t="s">
        <v>99</v>
      </c>
      <c r="H283" s="76" t="s">
        <v>99</v>
      </c>
      <c r="I283" s="76" t="s">
        <v>99</v>
      </c>
      <c r="J283" s="76" t="s">
        <v>99</v>
      </c>
      <c r="K283" s="76" t="s">
        <v>99</v>
      </c>
      <c r="L283" s="76" t="s">
        <v>99</v>
      </c>
      <c r="M283" s="76" t="s">
        <v>99</v>
      </c>
      <c r="N283" s="76" t="s">
        <v>99</v>
      </c>
      <c r="O283" s="76" t="s">
        <v>99</v>
      </c>
      <c r="P283" s="76" t="s">
        <v>99</v>
      </c>
      <c r="Q283" s="76" t="s">
        <v>99</v>
      </c>
      <c r="R283" s="76" t="s">
        <v>99</v>
      </c>
      <c r="S283" s="76" t="s">
        <v>99</v>
      </c>
      <c r="T283" s="76" t="s">
        <v>99</v>
      </c>
      <c r="U283" s="76" t="s">
        <v>99</v>
      </c>
      <c r="V283" s="76" t="s">
        <v>99</v>
      </c>
      <c r="W283" s="76" t="s">
        <v>99</v>
      </c>
      <c r="X283" s="76" t="s">
        <v>99</v>
      </c>
      <c r="Y283" s="76" t="s">
        <v>99</v>
      </c>
      <c r="Z283" s="76" t="s">
        <v>99</v>
      </c>
      <c r="AA283" s="76" t="s">
        <v>99</v>
      </c>
      <c r="AB283" s="76" t="s">
        <v>99</v>
      </c>
      <c r="AC283" s="76" t="s">
        <v>99</v>
      </c>
      <c r="AD283" s="76" t="s">
        <v>99</v>
      </c>
      <c r="AE283" s="76" t="s">
        <v>99</v>
      </c>
      <c r="AF283" s="76" t="s">
        <v>99</v>
      </c>
      <c r="AG283" s="76" t="s">
        <v>99</v>
      </c>
      <c r="AH283" s="76" t="s">
        <v>99</v>
      </c>
      <c r="AI283" s="76" t="s">
        <v>99</v>
      </c>
      <c r="AJ283" s="76" t="s">
        <v>99</v>
      </c>
      <c r="AK283" s="76" t="s">
        <v>99</v>
      </c>
      <c r="AL283" s="76" t="s">
        <v>99</v>
      </c>
      <c r="AM283" s="76" t="s">
        <v>99</v>
      </c>
      <c r="AN283" s="76" t="s">
        <v>99</v>
      </c>
      <c r="AO283" s="76" t="s">
        <v>99</v>
      </c>
      <c r="AP283" s="76" t="s">
        <v>99</v>
      </c>
      <c r="AQ283" s="76" t="s">
        <v>99</v>
      </c>
      <c r="AR283" s="76" t="s">
        <v>99</v>
      </c>
      <c r="AS283" s="76" t="s">
        <v>99</v>
      </c>
      <c r="AT283" s="76" t="s">
        <v>99</v>
      </c>
      <c r="AU283" s="76" t="s">
        <v>99</v>
      </c>
      <c r="AV283" s="76" t="s">
        <v>99</v>
      </c>
      <c r="AW283" s="41" t="s">
        <v>99</v>
      </c>
      <c r="AX283" s="76" t="s">
        <v>99</v>
      </c>
      <c r="AY283" s="76" t="s">
        <v>99</v>
      </c>
      <c r="AZ283" s="76" t="s">
        <v>99</v>
      </c>
      <c r="BA283" s="76" t="s">
        <v>99</v>
      </c>
      <c r="BB283" s="76" t="s">
        <v>99</v>
      </c>
      <c r="BC283" s="76" t="s">
        <v>99</v>
      </c>
      <c r="BD283" s="76" t="s">
        <v>99</v>
      </c>
      <c r="BE283" s="76" t="s">
        <v>99</v>
      </c>
      <c r="BF283" s="76" t="s">
        <v>99</v>
      </c>
      <c r="BG283" s="76" t="s">
        <v>99</v>
      </c>
      <c r="BH283" s="76" t="s">
        <v>99</v>
      </c>
      <c r="BI283" s="76" t="s">
        <v>99</v>
      </c>
      <c r="BJ283" s="76" t="s">
        <v>99</v>
      </c>
      <c r="BK283" s="76" t="s">
        <v>99</v>
      </c>
      <c r="BL283" s="76" t="s">
        <v>99</v>
      </c>
      <c r="BM283" s="76" t="s">
        <v>99</v>
      </c>
      <c r="BN283" s="41" t="s">
        <v>99</v>
      </c>
      <c r="BO283" s="76" t="s">
        <v>99</v>
      </c>
      <c r="BP283" s="76" t="s">
        <v>99</v>
      </c>
      <c r="BQ283" s="76" t="s">
        <v>99</v>
      </c>
      <c r="BR283" s="76" t="s">
        <v>99</v>
      </c>
      <c r="BS283" s="76" t="s">
        <v>99</v>
      </c>
      <c r="BT283" s="76" t="s">
        <v>99</v>
      </c>
      <c r="BU283" s="76" t="s">
        <v>99</v>
      </c>
      <c r="BV283" s="41" t="s">
        <v>99</v>
      </c>
    </row>
    <row r="284" spans="1:74">
      <c r="A284" s="8" t="s">
        <v>99</v>
      </c>
      <c r="B284" s="8" t="s">
        <v>99</v>
      </c>
      <c r="C284" s="8" t="s">
        <v>99</v>
      </c>
      <c r="D284" s="76" t="s">
        <v>99</v>
      </c>
      <c r="E284" s="76" t="s">
        <v>99</v>
      </c>
      <c r="F284" s="76" t="s">
        <v>99</v>
      </c>
      <c r="G284" s="76" t="s">
        <v>99</v>
      </c>
      <c r="H284" s="76" t="s">
        <v>99</v>
      </c>
      <c r="I284" s="76" t="s">
        <v>99</v>
      </c>
      <c r="J284" s="76" t="s">
        <v>99</v>
      </c>
      <c r="K284" s="76" t="s">
        <v>99</v>
      </c>
      <c r="L284" s="76" t="s">
        <v>99</v>
      </c>
      <c r="M284" s="76" t="s">
        <v>99</v>
      </c>
      <c r="N284" s="76" t="s">
        <v>99</v>
      </c>
      <c r="O284" s="76" t="s">
        <v>99</v>
      </c>
      <c r="P284" s="76" t="s">
        <v>99</v>
      </c>
      <c r="Q284" s="76" t="s">
        <v>99</v>
      </c>
      <c r="R284" s="76" t="s">
        <v>99</v>
      </c>
      <c r="S284" s="76" t="s">
        <v>99</v>
      </c>
      <c r="T284" s="76" t="s">
        <v>99</v>
      </c>
      <c r="U284" s="76" t="s">
        <v>99</v>
      </c>
      <c r="V284" s="76" t="s">
        <v>99</v>
      </c>
      <c r="W284" s="76" t="s">
        <v>99</v>
      </c>
      <c r="X284" s="76" t="s">
        <v>99</v>
      </c>
      <c r="Y284" s="76" t="s">
        <v>99</v>
      </c>
      <c r="Z284" s="76" t="s">
        <v>99</v>
      </c>
      <c r="AA284" s="76" t="s">
        <v>99</v>
      </c>
      <c r="AB284" s="76" t="s">
        <v>99</v>
      </c>
      <c r="AC284" s="76" t="s">
        <v>99</v>
      </c>
      <c r="AD284" s="76" t="s">
        <v>99</v>
      </c>
      <c r="AE284" s="76" t="s">
        <v>99</v>
      </c>
      <c r="AF284" s="76" t="s">
        <v>99</v>
      </c>
      <c r="AG284" s="76" t="s">
        <v>99</v>
      </c>
      <c r="AH284" s="76" t="s">
        <v>99</v>
      </c>
      <c r="AI284" s="76" t="s">
        <v>99</v>
      </c>
      <c r="AJ284" s="76" t="s">
        <v>99</v>
      </c>
      <c r="AK284" s="76" t="s">
        <v>99</v>
      </c>
      <c r="AL284" s="76" t="s">
        <v>99</v>
      </c>
      <c r="AM284" s="76" t="s">
        <v>99</v>
      </c>
      <c r="AN284" s="76" t="s">
        <v>99</v>
      </c>
      <c r="AO284" s="76" t="s">
        <v>99</v>
      </c>
      <c r="AP284" s="76" t="s">
        <v>99</v>
      </c>
      <c r="AQ284" s="76" t="s">
        <v>99</v>
      </c>
      <c r="AR284" s="76" t="s">
        <v>99</v>
      </c>
      <c r="AS284" s="76" t="s">
        <v>99</v>
      </c>
      <c r="AT284" s="76" t="s">
        <v>99</v>
      </c>
      <c r="AU284" s="76" t="s">
        <v>99</v>
      </c>
      <c r="AV284" s="76" t="s">
        <v>99</v>
      </c>
      <c r="AW284" s="41" t="s">
        <v>99</v>
      </c>
      <c r="AX284" s="76" t="s">
        <v>99</v>
      </c>
      <c r="AY284" s="76" t="s">
        <v>99</v>
      </c>
      <c r="AZ284" s="76" t="s">
        <v>99</v>
      </c>
      <c r="BA284" s="76" t="s">
        <v>99</v>
      </c>
      <c r="BB284" s="76" t="s">
        <v>99</v>
      </c>
      <c r="BC284" s="76" t="s">
        <v>99</v>
      </c>
      <c r="BD284" s="76" t="s">
        <v>99</v>
      </c>
      <c r="BE284" s="76" t="s">
        <v>99</v>
      </c>
      <c r="BF284" s="76" t="s">
        <v>99</v>
      </c>
      <c r="BG284" s="76" t="s">
        <v>99</v>
      </c>
      <c r="BH284" s="76" t="s">
        <v>99</v>
      </c>
      <c r="BI284" s="76" t="s">
        <v>99</v>
      </c>
      <c r="BJ284" s="76" t="s">
        <v>99</v>
      </c>
      <c r="BK284" s="76" t="s">
        <v>99</v>
      </c>
      <c r="BL284" s="76" t="s">
        <v>99</v>
      </c>
      <c r="BM284" s="76" t="s">
        <v>99</v>
      </c>
      <c r="BN284" s="41" t="s">
        <v>99</v>
      </c>
      <c r="BO284" s="76" t="s">
        <v>99</v>
      </c>
      <c r="BP284" s="76" t="s">
        <v>99</v>
      </c>
      <c r="BQ284" s="76" t="s">
        <v>99</v>
      </c>
      <c r="BR284" s="76" t="s">
        <v>99</v>
      </c>
      <c r="BS284" s="76" t="s">
        <v>99</v>
      </c>
      <c r="BT284" s="76" t="s">
        <v>99</v>
      </c>
      <c r="BU284" s="76" t="s">
        <v>99</v>
      </c>
      <c r="BV284" s="41" t="s">
        <v>99</v>
      </c>
    </row>
    <row r="285" spans="1:74">
      <c r="A285" s="8" t="s">
        <v>99</v>
      </c>
      <c r="B285" s="8" t="s">
        <v>99</v>
      </c>
      <c r="C285" s="8" t="s">
        <v>99</v>
      </c>
      <c r="D285" s="76" t="s">
        <v>99</v>
      </c>
      <c r="E285" s="76" t="s">
        <v>99</v>
      </c>
      <c r="F285" s="76" t="s">
        <v>99</v>
      </c>
      <c r="G285" s="76" t="s">
        <v>99</v>
      </c>
      <c r="H285" s="76" t="s">
        <v>99</v>
      </c>
      <c r="I285" s="76" t="s">
        <v>99</v>
      </c>
      <c r="J285" s="76" t="s">
        <v>99</v>
      </c>
      <c r="K285" s="76" t="s">
        <v>99</v>
      </c>
      <c r="L285" s="76" t="s">
        <v>99</v>
      </c>
      <c r="M285" s="76" t="s">
        <v>99</v>
      </c>
      <c r="N285" s="76" t="s">
        <v>99</v>
      </c>
      <c r="O285" s="76" t="s">
        <v>99</v>
      </c>
      <c r="P285" s="76" t="s">
        <v>99</v>
      </c>
      <c r="Q285" s="76" t="s">
        <v>99</v>
      </c>
      <c r="R285" s="76" t="s">
        <v>99</v>
      </c>
      <c r="S285" s="76" t="s">
        <v>99</v>
      </c>
      <c r="T285" s="76" t="s">
        <v>99</v>
      </c>
      <c r="U285" s="76" t="s">
        <v>99</v>
      </c>
      <c r="V285" s="76" t="s">
        <v>99</v>
      </c>
      <c r="W285" s="76" t="s">
        <v>99</v>
      </c>
      <c r="X285" s="76" t="s">
        <v>99</v>
      </c>
      <c r="Y285" s="76" t="s">
        <v>99</v>
      </c>
      <c r="Z285" s="76" t="s">
        <v>99</v>
      </c>
      <c r="AA285" s="76" t="s">
        <v>99</v>
      </c>
      <c r="AB285" s="76" t="s">
        <v>99</v>
      </c>
      <c r="AC285" s="76" t="s">
        <v>99</v>
      </c>
      <c r="AD285" s="76" t="s">
        <v>99</v>
      </c>
      <c r="AE285" s="76" t="s">
        <v>99</v>
      </c>
      <c r="AF285" s="76" t="s">
        <v>99</v>
      </c>
      <c r="AG285" s="76" t="s">
        <v>99</v>
      </c>
      <c r="AH285" s="76" t="s">
        <v>99</v>
      </c>
      <c r="AI285" s="76" t="s">
        <v>99</v>
      </c>
      <c r="AJ285" s="76" t="s">
        <v>99</v>
      </c>
      <c r="AK285" s="76" t="s">
        <v>99</v>
      </c>
      <c r="AL285" s="76" t="s">
        <v>99</v>
      </c>
      <c r="AM285" s="76" t="s">
        <v>99</v>
      </c>
      <c r="AN285" s="76" t="s">
        <v>99</v>
      </c>
      <c r="AO285" s="76" t="s">
        <v>99</v>
      </c>
      <c r="AP285" s="76" t="s">
        <v>99</v>
      </c>
      <c r="AQ285" s="76" t="s">
        <v>99</v>
      </c>
      <c r="AR285" s="76" t="s">
        <v>99</v>
      </c>
      <c r="AS285" s="76" t="s">
        <v>99</v>
      </c>
      <c r="AT285" s="76" t="s">
        <v>99</v>
      </c>
      <c r="AU285" s="76" t="s">
        <v>99</v>
      </c>
      <c r="AV285" s="76" t="s">
        <v>99</v>
      </c>
      <c r="AW285" s="41" t="s">
        <v>99</v>
      </c>
      <c r="AX285" s="76" t="s">
        <v>99</v>
      </c>
      <c r="AY285" s="76" t="s">
        <v>99</v>
      </c>
      <c r="AZ285" s="76" t="s">
        <v>99</v>
      </c>
      <c r="BA285" s="76" t="s">
        <v>99</v>
      </c>
      <c r="BB285" s="76" t="s">
        <v>99</v>
      </c>
      <c r="BC285" s="76" t="s">
        <v>99</v>
      </c>
      <c r="BD285" s="76" t="s">
        <v>99</v>
      </c>
      <c r="BE285" s="76" t="s">
        <v>99</v>
      </c>
      <c r="BF285" s="76" t="s">
        <v>99</v>
      </c>
      <c r="BG285" s="76" t="s">
        <v>99</v>
      </c>
      <c r="BH285" s="76" t="s">
        <v>99</v>
      </c>
      <c r="BI285" s="76" t="s">
        <v>99</v>
      </c>
      <c r="BJ285" s="76" t="s">
        <v>99</v>
      </c>
      <c r="BK285" s="76" t="s">
        <v>99</v>
      </c>
      <c r="BL285" s="76" t="s">
        <v>99</v>
      </c>
      <c r="BM285" s="76" t="s">
        <v>99</v>
      </c>
      <c r="BN285" s="41" t="s">
        <v>99</v>
      </c>
      <c r="BO285" s="76" t="s">
        <v>99</v>
      </c>
      <c r="BP285" s="76" t="s">
        <v>99</v>
      </c>
      <c r="BQ285" s="76" t="s">
        <v>99</v>
      </c>
      <c r="BR285" s="76" t="s">
        <v>99</v>
      </c>
      <c r="BS285" s="76" t="s">
        <v>99</v>
      </c>
      <c r="BT285" s="76" t="s">
        <v>99</v>
      </c>
      <c r="BU285" s="76" t="s">
        <v>99</v>
      </c>
      <c r="BV285" s="41" t="s">
        <v>99</v>
      </c>
    </row>
    <row r="286" spans="1:74">
      <c r="A286" s="8" t="s">
        <v>99</v>
      </c>
      <c r="B286" s="8" t="s">
        <v>99</v>
      </c>
      <c r="C286" s="8" t="s">
        <v>99</v>
      </c>
      <c r="D286" s="76" t="s">
        <v>99</v>
      </c>
      <c r="E286" s="76" t="s">
        <v>99</v>
      </c>
      <c r="F286" s="76" t="s">
        <v>99</v>
      </c>
      <c r="G286" s="76" t="s">
        <v>99</v>
      </c>
      <c r="H286" s="76" t="s">
        <v>99</v>
      </c>
      <c r="I286" s="76" t="s">
        <v>99</v>
      </c>
      <c r="J286" s="76" t="s">
        <v>99</v>
      </c>
      <c r="K286" s="76" t="s">
        <v>99</v>
      </c>
      <c r="L286" s="76" t="s">
        <v>99</v>
      </c>
      <c r="M286" s="76" t="s">
        <v>99</v>
      </c>
      <c r="N286" s="76" t="s">
        <v>99</v>
      </c>
      <c r="O286" s="76" t="s">
        <v>99</v>
      </c>
      <c r="P286" s="76" t="s">
        <v>99</v>
      </c>
      <c r="Q286" s="76" t="s">
        <v>99</v>
      </c>
      <c r="R286" s="76" t="s">
        <v>99</v>
      </c>
      <c r="S286" s="76" t="s">
        <v>99</v>
      </c>
      <c r="T286" s="76" t="s">
        <v>99</v>
      </c>
      <c r="U286" s="76" t="s">
        <v>99</v>
      </c>
      <c r="V286" s="76" t="s">
        <v>99</v>
      </c>
      <c r="W286" s="76" t="s">
        <v>99</v>
      </c>
      <c r="X286" s="76" t="s">
        <v>99</v>
      </c>
      <c r="Y286" s="76" t="s">
        <v>99</v>
      </c>
      <c r="Z286" s="76" t="s">
        <v>99</v>
      </c>
      <c r="AA286" s="76" t="s">
        <v>99</v>
      </c>
      <c r="AB286" s="76" t="s">
        <v>99</v>
      </c>
      <c r="AC286" s="76" t="s">
        <v>99</v>
      </c>
      <c r="AD286" s="76" t="s">
        <v>99</v>
      </c>
      <c r="AE286" s="76" t="s">
        <v>99</v>
      </c>
      <c r="AF286" s="76" t="s">
        <v>99</v>
      </c>
      <c r="AG286" s="76" t="s">
        <v>99</v>
      </c>
      <c r="AH286" s="76" t="s">
        <v>99</v>
      </c>
      <c r="AI286" s="76" t="s">
        <v>99</v>
      </c>
      <c r="AJ286" s="76" t="s">
        <v>99</v>
      </c>
      <c r="AK286" s="76" t="s">
        <v>99</v>
      </c>
      <c r="AL286" s="76" t="s">
        <v>99</v>
      </c>
      <c r="AM286" s="76" t="s">
        <v>99</v>
      </c>
      <c r="AN286" s="76" t="s">
        <v>99</v>
      </c>
      <c r="AO286" s="76" t="s">
        <v>99</v>
      </c>
      <c r="AP286" s="76" t="s">
        <v>99</v>
      </c>
      <c r="AQ286" s="76" t="s">
        <v>99</v>
      </c>
      <c r="AR286" s="76" t="s">
        <v>99</v>
      </c>
      <c r="AS286" s="76" t="s">
        <v>99</v>
      </c>
      <c r="AT286" s="76" t="s">
        <v>99</v>
      </c>
      <c r="AU286" s="76" t="s">
        <v>99</v>
      </c>
      <c r="AV286" s="76" t="s">
        <v>99</v>
      </c>
      <c r="AW286" s="41" t="s">
        <v>99</v>
      </c>
      <c r="AX286" s="76" t="s">
        <v>99</v>
      </c>
      <c r="AY286" s="76" t="s">
        <v>99</v>
      </c>
      <c r="AZ286" s="76" t="s">
        <v>99</v>
      </c>
      <c r="BA286" s="76" t="s">
        <v>99</v>
      </c>
      <c r="BB286" s="76" t="s">
        <v>99</v>
      </c>
      <c r="BC286" s="76" t="s">
        <v>99</v>
      </c>
      <c r="BD286" s="76" t="s">
        <v>99</v>
      </c>
      <c r="BE286" s="76" t="s">
        <v>99</v>
      </c>
      <c r="BF286" s="76" t="s">
        <v>99</v>
      </c>
      <c r="BG286" s="76" t="s">
        <v>99</v>
      </c>
      <c r="BH286" s="76" t="s">
        <v>99</v>
      </c>
      <c r="BI286" s="76" t="s">
        <v>99</v>
      </c>
      <c r="BJ286" s="76" t="s">
        <v>99</v>
      </c>
      <c r="BK286" s="76" t="s">
        <v>99</v>
      </c>
      <c r="BL286" s="76" t="s">
        <v>99</v>
      </c>
      <c r="BM286" s="76" t="s">
        <v>99</v>
      </c>
      <c r="BN286" s="41" t="s">
        <v>99</v>
      </c>
      <c r="BO286" s="76" t="s">
        <v>99</v>
      </c>
      <c r="BP286" s="76" t="s">
        <v>99</v>
      </c>
      <c r="BQ286" s="76" t="s">
        <v>99</v>
      </c>
      <c r="BR286" s="76" t="s">
        <v>99</v>
      </c>
      <c r="BS286" s="76" t="s">
        <v>99</v>
      </c>
      <c r="BT286" s="76" t="s">
        <v>99</v>
      </c>
      <c r="BU286" s="76" t="s">
        <v>99</v>
      </c>
      <c r="BV286" s="41" t="s">
        <v>99</v>
      </c>
    </row>
    <row r="287" spans="1:74">
      <c r="A287" s="8" t="s">
        <v>99</v>
      </c>
      <c r="B287" s="8" t="s">
        <v>99</v>
      </c>
      <c r="C287" s="8" t="s">
        <v>99</v>
      </c>
      <c r="D287" s="76" t="s">
        <v>99</v>
      </c>
      <c r="E287" s="76" t="s">
        <v>99</v>
      </c>
      <c r="F287" s="76" t="s">
        <v>99</v>
      </c>
      <c r="G287" s="76" t="s">
        <v>99</v>
      </c>
      <c r="H287" s="76" t="s">
        <v>99</v>
      </c>
      <c r="I287" s="76" t="s">
        <v>99</v>
      </c>
      <c r="J287" s="76" t="s">
        <v>99</v>
      </c>
      <c r="K287" s="76" t="s">
        <v>99</v>
      </c>
      <c r="L287" s="76" t="s">
        <v>99</v>
      </c>
      <c r="M287" s="76" t="s">
        <v>99</v>
      </c>
      <c r="N287" s="76" t="s">
        <v>99</v>
      </c>
      <c r="O287" s="76" t="s">
        <v>99</v>
      </c>
      <c r="P287" s="76" t="s">
        <v>99</v>
      </c>
      <c r="Q287" s="76" t="s">
        <v>99</v>
      </c>
      <c r="R287" s="76" t="s">
        <v>99</v>
      </c>
      <c r="S287" s="76" t="s">
        <v>99</v>
      </c>
      <c r="T287" s="76" t="s">
        <v>99</v>
      </c>
      <c r="U287" s="76" t="s">
        <v>99</v>
      </c>
      <c r="V287" s="76" t="s">
        <v>99</v>
      </c>
      <c r="W287" s="76" t="s">
        <v>99</v>
      </c>
      <c r="X287" s="76" t="s">
        <v>99</v>
      </c>
      <c r="Y287" s="76" t="s">
        <v>99</v>
      </c>
      <c r="Z287" s="76" t="s">
        <v>99</v>
      </c>
      <c r="AA287" s="76" t="s">
        <v>99</v>
      </c>
      <c r="AB287" s="76" t="s">
        <v>99</v>
      </c>
      <c r="AC287" s="76" t="s">
        <v>99</v>
      </c>
      <c r="AD287" s="76" t="s">
        <v>99</v>
      </c>
      <c r="AE287" s="76" t="s">
        <v>99</v>
      </c>
      <c r="AF287" s="76" t="s">
        <v>99</v>
      </c>
      <c r="AG287" s="76" t="s">
        <v>99</v>
      </c>
      <c r="AH287" s="76" t="s">
        <v>99</v>
      </c>
      <c r="AI287" s="76" t="s">
        <v>99</v>
      </c>
      <c r="AJ287" s="76" t="s">
        <v>99</v>
      </c>
      <c r="AK287" s="76" t="s">
        <v>99</v>
      </c>
      <c r="AL287" s="76" t="s">
        <v>99</v>
      </c>
      <c r="AM287" s="76" t="s">
        <v>99</v>
      </c>
      <c r="AN287" s="76" t="s">
        <v>99</v>
      </c>
      <c r="AO287" s="76" t="s">
        <v>99</v>
      </c>
      <c r="AP287" s="76" t="s">
        <v>99</v>
      </c>
      <c r="AQ287" s="76" t="s">
        <v>99</v>
      </c>
      <c r="AR287" s="76" t="s">
        <v>99</v>
      </c>
      <c r="AS287" s="76" t="s">
        <v>99</v>
      </c>
      <c r="AT287" s="76" t="s">
        <v>99</v>
      </c>
      <c r="AU287" s="76" t="s">
        <v>99</v>
      </c>
      <c r="AV287" s="76" t="s">
        <v>99</v>
      </c>
      <c r="AW287" s="41" t="s">
        <v>99</v>
      </c>
      <c r="AX287" s="76" t="s">
        <v>99</v>
      </c>
      <c r="AY287" s="76" t="s">
        <v>99</v>
      </c>
      <c r="AZ287" s="76" t="s">
        <v>99</v>
      </c>
      <c r="BA287" s="76" t="s">
        <v>99</v>
      </c>
      <c r="BB287" s="76" t="s">
        <v>99</v>
      </c>
      <c r="BC287" s="76" t="s">
        <v>99</v>
      </c>
      <c r="BD287" s="76" t="s">
        <v>99</v>
      </c>
      <c r="BE287" s="76" t="s">
        <v>99</v>
      </c>
      <c r="BF287" s="76" t="s">
        <v>99</v>
      </c>
      <c r="BG287" s="76" t="s">
        <v>99</v>
      </c>
      <c r="BH287" s="76" t="s">
        <v>99</v>
      </c>
      <c r="BI287" s="76" t="s">
        <v>99</v>
      </c>
      <c r="BJ287" s="76" t="s">
        <v>99</v>
      </c>
      <c r="BK287" s="76" t="s">
        <v>99</v>
      </c>
      <c r="BL287" s="76" t="s">
        <v>99</v>
      </c>
      <c r="BM287" s="76" t="s">
        <v>99</v>
      </c>
      <c r="BN287" s="41" t="s">
        <v>99</v>
      </c>
      <c r="BO287" s="76" t="s">
        <v>99</v>
      </c>
      <c r="BP287" s="76" t="s">
        <v>99</v>
      </c>
      <c r="BQ287" s="76" t="s">
        <v>99</v>
      </c>
      <c r="BR287" s="76" t="s">
        <v>99</v>
      </c>
      <c r="BS287" s="76" t="s">
        <v>99</v>
      </c>
      <c r="BT287" s="76" t="s">
        <v>99</v>
      </c>
      <c r="BU287" s="76" t="s">
        <v>99</v>
      </c>
      <c r="BV287" s="41" t="s">
        <v>99</v>
      </c>
    </row>
    <row r="288" spans="1:74">
      <c r="A288" s="8" t="s">
        <v>99</v>
      </c>
      <c r="B288" s="8" t="s">
        <v>99</v>
      </c>
      <c r="C288" s="8" t="s">
        <v>99</v>
      </c>
      <c r="D288" s="76" t="s">
        <v>99</v>
      </c>
      <c r="E288" s="76" t="s">
        <v>99</v>
      </c>
      <c r="F288" s="76" t="s">
        <v>99</v>
      </c>
      <c r="G288" s="76" t="s">
        <v>99</v>
      </c>
      <c r="H288" s="76" t="s">
        <v>99</v>
      </c>
      <c r="I288" s="76" t="s">
        <v>99</v>
      </c>
      <c r="J288" s="76" t="s">
        <v>99</v>
      </c>
      <c r="K288" s="76" t="s">
        <v>99</v>
      </c>
      <c r="L288" s="76" t="s">
        <v>99</v>
      </c>
      <c r="M288" s="76" t="s">
        <v>99</v>
      </c>
      <c r="N288" s="76" t="s">
        <v>99</v>
      </c>
      <c r="O288" s="76" t="s">
        <v>99</v>
      </c>
      <c r="P288" s="76" t="s">
        <v>99</v>
      </c>
      <c r="Q288" s="76" t="s">
        <v>99</v>
      </c>
      <c r="R288" s="76" t="s">
        <v>99</v>
      </c>
      <c r="S288" s="76" t="s">
        <v>99</v>
      </c>
      <c r="T288" s="76" t="s">
        <v>99</v>
      </c>
      <c r="U288" s="76" t="s">
        <v>99</v>
      </c>
      <c r="V288" s="76" t="s">
        <v>99</v>
      </c>
      <c r="W288" s="76" t="s">
        <v>99</v>
      </c>
      <c r="X288" s="76" t="s">
        <v>99</v>
      </c>
      <c r="Y288" s="76" t="s">
        <v>99</v>
      </c>
      <c r="Z288" s="76" t="s">
        <v>99</v>
      </c>
      <c r="AA288" s="76" t="s">
        <v>99</v>
      </c>
      <c r="AB288" s="76" t="s">
        <v>99</v>
      </c>
      <c r="AC288" s="76" t="s">
        <v>99</v>
      </c>
      <c r="AD288" s="76" t="s">
        <v>99</v>
      </c>
      <c r="AE288" s="76" t="s">
        <v>99</v>
      </c>
      <c r="AF288" s="76" t="s">
        <v>99</v>
      </c>
      <c r="AG288" s="76" t="s">
        <v>99</v>
      </c>
      <c r="AH288" s="76" t="s">
        <v>99</v>
      </c>
      <c r="AI288" s="76" t="s">
        <v>99</v>
      </c>
      <c r="AJ288" s="76" t="s">
        <v>99</v>
      </c>
      <c r="AK288" s="76" t="s">
        <v>99</v>
      </c>
      <c r="AL288" s="76" t="s">
        <v>99</v>
      </c>
      <c r="AM288" s="76" t="s">
        <v>99</v>
      </c>
      <c r="AN288" s="76" t="s">
        <v>99</v>
      </c>
      <c r="AO288" s="76" t="s">
        <v>99</v>
      </c>
      <c r="AP288" s="76" t="s">
        <v>99</v>
      </c>
      <c r="AQ288" s="76" t="s">
        <v>99</v>
      </c>
      <c r="AR288" s="76" t="s">
        <v>99</v>
      </c>
      <c r="AS288" s="76" t="s">
        <v>99</v>
      </c>
      <c r="AT288" s="76" t="s">
        <v>99</v>
      </c>
      <c r="AU288" s="76" t="s">
        <v>99</v>
      </c>
      <c r="AV288" s="76" t="s">
        <v>99</v>
      </c>
      <c r="AW288" s="41" t="s">
        <v>99</v>
      </c>
      <c r="AX288" s="76" t="s">
        <v>99</v>
      </c>
      <c r="AY288" s="76" t="s">
        <v>99</v>
      </c>
      <c r="AZ288" s="76" t="s">
        <v>99</v>
      </c>
      <c r="BA288" s="76" t="s">
        <v>99</v>
      </c>
      <c r="BB288" s="76" t="s">
        <v>99</v>
      </c>
      <c r="BC288" s="76" t="s">
        <v>99</v>
      </c>
      <c r="BD288" s="76" t="s">
        <v>99</v>
      </c>
      <c r="BE288" s="76" t="s">
        <v>99</v>
      </c>
      <c r="BF288" s="76" t="s">
        <v>99</v>
      </c>
      <c r="BG288" s="76" t="s">
        <v>99</v>
      </c>
      <c r="BH288" s="76" t="s">
        <v>99</v>
      </c>
      <c r="BI288" s="76" t="s">
        <v>99</v>
      </c>
      <c r="BJ288" s="76" t="s">
        <v>99</v>
      </c>
      <c r="BK288" s="76" t="s">
        <v>99</v>
      </c>
      <c r="BL288" s="76" t="s">
        <v>99</v>
      </c>
      <c r="BM288" s="76" t="s">
        <v>99</v>
      </c>
      <c r="BN288" s="41" t="s">
        <v>99</v>
      </c>
      <c r="BO288" s="76" t="s">
        <v>99</v>
      </c>
      <c r="BP288" s="76" t="s">
        <v>99</v>
      </c>
      <c r="BQ288" s="76" t="s">
        <v>99</v>
      </c>
      <c r="BR288" s="76" t="s">
        <v>99</v>
      </c>
      <c r="BS288" s="76" t="s">
        <v>99</v>
      </c>
      <c r="BT288" s="76" t="s">
        <v>99</v>
      </c>
      <c r="BU288" s="76" t="s">
        <v>99</v>
      </c>
      <c r="BV288" s="41" t="s">
        <v>99</v>
      </c>
    </row>
    <row r="289" spans="1:74">
      <c r="A289" s="8" t="s">
        <v>99</v>
      </c>
      <c r="B289" s="8" t="s">
        <v>99</v>
      </c>
      <c r="C289" s="8" t="s">
        <v>99</v>
      </c>
      <c r="D289" s="76" t="s">
        <v>99</v>
      </c>
      <c r="E289" s="76" t="s">
        <v>99</v>
      </c>
      <c r="F289" s="76" t="s">
        <v>99</v>
      </c>
      <c r="G289" s="76" t="s">
        <v>99</v>
      </c>
      <c r="H289" s="76" t="s">
        <v>99</v>
      </c>
      <c r="I289" s="76" t="s">
        <v>99</v>
      </c>
      <c r="J289" s="76" t="s">
        <v>99</v>
      </c>
      <c r="K289" s="76" t="s">
        <v>99</v>
      </c>
      <c r="L289" s="76" t="s">
        <v>99</v>
      </c>
      <c r="M289" s="76" t="s">
        <v>99</v>
      </c>
      <c r="N289" s="76" t="s">
        <v>99</v>
      </c>
      <c r="O289" s="76" t="s">
        <v>99</v>
      </c>
      <c r="P289" s="76" t="s">
        <v>99</v>
      </c>
      <c r="Q289" s="76" t="s">
        <v>99</v>
      </c>
      <c r="R289" s="76" t="s">
        <v>99</v>
      </c>
      <c r="S289" s="76" t="s">
        <v>99</v>
      </c>
      <c r="T289" s="76" t="s">
        <v>99</v>
      </c>
      <c r="U289" s="76" t="s">
        <v>99</v>
      </c>
      <c r="V289" s="76" t="s">
        <v>99</v>
      </c>
      <c r="W289" s="76" t="s">
        <v>99</v>
      </c>
      <c r="X289" s="76" t="s">
        <v>99</v>
      </c>
      <c r="Y289" s="76" t="s">
        <v>99</v>
      </c>
      <c r="Z289" s="76" t="s">
        <v>99</v>
      </c>
      <c r="AA289" s="76" t="s">
        <v>99</v>
      </c>
      <c r="AB289" s="76" t="s">
        <v>99</v>
      </c>
      <c r="AC289" s="76" t="s">
        <v>99</v>
      </c>
      <c r="AD289" s="76" t="s">
        <v>99</v>
      </c>
      <c r="AE289" s="76" t="s">
        <v>99</v>
      </c>
      <c r="AF289" s="76" t="s">
        <v>99</v>
      </c>
      <c r="AG289" s="76" t="s">
        <v>99</v>
      </c>
      <c r="AH289" s="76" t="s">
        <v>99</v>
      </c>
      <c r="AI289" s="76" t="s">
        <v>99</v>
      </c>
      <c r="AJ289" s="76" t="s">
        <v>99</v>
      </c>
      <c r="AK289" s="76" t="s">
        <v>99</v>
      </c>
      <c r="AL289" s="76" t="s">
        <v>99</v>
      </c>
      <c r="AM289" s="76" t="s">
        <v>99</v>
      </c>
      <c r="AN289" s="76" t="s">
        <v>99</v>
      </c>
      <c r="AO289" s="76" t="s">
        <v>99</v>
      </c>
      <c r="AP289" s="76" t="s">
        <v>99</v>
      </c>
      <c r="AQ289" s="76" t="s">
        <v>99</v>
      </c>
      <c r="AR289" s="76" t="s">
        <v>99</v>
      </c>
      <c r="AS289" s="76" t="s">
        <v>99</v>
      </c>
      <c r="AT289" s="76" t="s">
        <v>99</v>
      </c>
      <c r="AU289" s="76" t="s">
        <v>99</v>
      </c>
      <c r="AV289" s="76" t="s">
        <v>99</v>
      </c>
      <c r="AW289" s="41" t="s">
        <v>99</v>
      </c>
      <c r="AX289" s="76" t="s">
        <v>99</v>
      </c>
      <c r="AY289" s="76" t="s">
        <v>99</v>
      </c>
      <c r="AZ289" s="76" t="s">
        <v>99</v>
      </c>
      <c r="BA289" s="76" t="s">
        <v>99</v>
      </c>
      <c r="BB289" s="76" t="s">
        <v>99</v>
      </c>
      <c r="BC289" s="76" t="s">
        <v>99</v>
      </c>
      <c r="BD289" s="76" t="s">
        <v>99</v>
      </c>
      <c r="BE289" s="76" t="s">
        <v>99</v>
      </c>
      <c r="BF289" s="76" t="s">
        <v>99</v>
      </c>
      <c r="BG289" s="76" t="s">
        <v>99</v>
      </c>
      <c r="BH289" s="76" t="s">
        <v>99</v>
      </c>
      <c r="BI289" s="76" t="s">
        <v>99</v>
      </c>
      <c r="BJ289" s="76" t="s">
        <v>99</v>
      </c>
      <c r="BK289" s="76" t="s">
        <v>99</v>
      </c>
      <c r="BL289" s="76" t="s">
        <v>99</v>
      </c>
      <c r="BM289" s="76" t="s">
        <v>99</v>
      </c>
      <c r="BN289" s="41" t="s">
        <v>99</v>
      </c>
      <c r="BO289" s="76" t="s">
        <v>99</v>
      </c>
      <c r="BP289" s="76" t="s">
        <v>99</v>
      </c>
      <c r="BQ289" s="76" t="s">
        <v>99</v>
      </c>
      <c r="BR289" s="76" t="s">
        <v>99</v>
      </c>
      <c r="BS289" s="76" t="s">
        <v>99</v>
      </c>
      <c r="BT289" s="76" t="s">
        <v>99</v>
      </c>
      <c r="BU289" s="76" t="s">
        <v>99</v>
      </c>
      <c r="BV289" s="41" t="s">
        <v>99</v>
      </c>
    </row>
    <row r="290" spans="1:74">
      <c r="A290" s="8" t="s">
        <v>99</v>
      </c>
      <c r="B290" s="8" t="s">
        <v>99</v>
      </c>
      <c r="C290" s="8" t="s">
        <v>99</v>
      </c>
      <c r="D290" s="76" t="s">
        <v>99</v>
      </c>
      <c r="E290" s="76" t="s">
        <v>99</v>
      </c>
      <c r="F290" s="76" t="s">
        <v>99</v>
      </c>
      <c r="G290" s="76" t="s">
        <v>99</v>
      </c>
      <c r="H290" s="76" t="s">
        <v>99</v>
      </c>
      <c r="I290" s="76" t="s">
        <v>99</v>
      </c>
      <c r="J290" s="76" t="s">
        <v>99</v>
      </c>
      <c r="K290" s="76" t="s">
        <v>99</v>
      </c>
      <c r="L290" s="76" t="s">
        <v>99</v>
      </c>
      <c r="M290" s="76" t="s">
        <v>99</v>
      </c>
      <c r="N290" s="76" t="s">
        <v>99</v>
      </c>
      <c r="O290" s="76" t="s">
        <v>99</v>
      </c>
      <c r="P290" s="76" t="s">
        <v>99</v>
      </c>
      <c r="Q290" s="76" t="s">
        <v>99</v>
      </c>
      <c r="R290" s="76" t="s">
        <v>99</v>
      </c>
      <c r="S290" s="76" t="s">
        <v>99</v>
      </c>
      <c r="T290" s="76" t="s">
        <v>99</v>
      </c>
      <c r="U290" s="76" t="s">
        <v>99</v>
      </c>
      <c r="V290" s="76" t="s">
        <v>99</v>
      </c>
      <c r="W290" s="76" t="s">
        <v>99</v>
      </c>
      <c r="X290" s="76" t="s">
        <v>99</v>
      </c>
      <c r="Y290" s="76" t="s">
        <v>99</v>
      </c>
      <c r="Z290" s="76" t="s">
        <v>99</v>
      </c>
      <c r="AA290" s="76" t="s">
        <v>99</v>
      </c>
      <c r="AB290" s="76" t="s">
        <v>99</v>
      </c>
      <c r="AC290" s="76" t="s">
        <v>99</v>
      </c>
      <c r="AD290" s="76" t="s">
        <v>99</v>
      </c>
      <c r="AE290" s="76" t="s">
        <v>99</v>
      </c>
      <c r="AF290" s="76" t="s">
        <v>99</v>
      </c>
      <c r="AG290" s="76" t="s">
        <v>99</v>
      </c>
      <c r="AH290" s="76" t="s">
        <v>99</v>
      </c>
      <c r="AI290" s="76" t="s">
        <v>99</v>
      </c>
      <c r="AJ290" s="76" t="s">
        <v>99</v>
      </c>
      <c r="AK290" s="76" t="s">
        <v>99</v>
      </c>
      <c r="AL290" s="76" t="s">
        <v>99</v>
      </c>
      <c r="AM290" s="76" t="s">
        <v>99</v>
      </c>
      <c r="AN290" s="76" t="s">
        <v>99</v>
      </c>
      <c r="AO290" s="76" t="s">
        <v>99</v>
      </c>
      <c r="AP290" s="76" t="s">
        <v>99</v>
      </c>
      <c r="AQ290" s="76" t="s">
        <v>99</v>
      </c>
      <c r="AR290" s="76" t="s">
        <v>99</v>
      </c>
      <c r="AS290" s="76" t="s">
        <v>99</v>
      </c>
      <c r="AT290" s="76" t="s">
        <v>99</v>
      </c>
      <c r="AU290" s="76" t="s">
        <v>99</v>
      </c>
      <c r="AV290" s="76" t="s">
        <v>99</v>
      </c>
      <c r="AW290" s="41" t="s">
        <v>99</v>
      </c>
      <c r="AX290" s="76" t="s">
        <v>99</v>
      </c>
      <c r="AY290" s="76" t="s">
        <v>99</v>
      </c>
      <c r="AZ290" s="76" t="s">
        <v>99</v>
      </c>
      <c r="BA290" s="76" t="s">
        <v>99</v>
      </c>
      <c r="BB290" s="76" t="s">
        <v>99</v>
      </c>
      <c r="BC290" s="76" t="s">
        <v>99</v>
      </c>
      <c r="BD290" s="76" t="s">
        <v>99</v>
      </c>
      <c r="BE290" s="76" t="s">
        <v>99</v>
      </c>
      <c r="BF290" s="76" t="s">
        <v>99</v>
      </c>
      <c r="BG290" s="76" t="s">
        <v>99</v>
      </c>
      <c r="BH290" s="76" t="s">
        <v>99</v>
      </c>
      <c r="BI290" s="76" t="s">
        <v>99</v>
      </c>
      <c r="BJ290" s="76" t="s">
        <v>99</v>
      </c>
      <c r="BK290" s="76" t="s">
        <v>99</v>
      </c>
      <c r="BL290" s="76" t="s">
        <v>99</v>
      </c>
      <c r="BM290" s="76" t="s">
        <v>99</v>
      </c>
      <c r="BN290" s="41" t="s">
        <v>99</v>
      </c>
      <c r="BO290" s="76" t="s">
        <v>99</v>
      </c>
      <c r="BP290" s="76" t="s">
        <v>99</v>
      </c>
      <c r="BQ290" s="76" t="s">
        <v>99</v>
      </c>
      <c r="BR290" s="76" t="s">
        <v>99</v>
      </c>
      <c r="BS290" s="76" t="s">
        <v>99</v>
      </c>
      <c r="BT290" s="76" t="s">
        <v>99</v>
      </c>
      <c r="BU290" s="76" t="s">
        <v>99</v>
      </c>
      <c r="BV290" s="41" t="s">
        <v>99</v>
      </c>
    </row>
    <row r="291" spans="1:74">
      <c r="A291" s="8" t="s">
        <v>99</v>
      </c>
      <c r="B291" s="8" t="s">
        <v>99</v>
      </c>
      <c r="C291" s="8" t="s">
        <v>99</v>
      </c>
      <c r="D291" s="76" t="s">
        <v>99</v>
      </c>
      <c r="E291" s="76" t="s">
        <v>99</v>
      </c>
      <c r="F291" s="76" t="s">
        <v>99</v>
      </c>
      <c r="G291" s="76" t="s">
        <v>99</v>
      </c>
      <c r="H291" s="76" t="s">
        <v>99</v>
      </c>
      <c r="I291" s="76" t="s">
        <v>99</v>
      </c>
      <c r="J291" s="76" t="s">
        <v>99</v>
      </c>
      <c r="K291" s="76" t="s">
        <v>99</v>
      </c>
      <c r="L291" s="76" t="s">
        <v>99</v>
      </c>
      <c r="M291" s="76" t="s">
        <v>99</v>
      </c>
      <c r="N291" s="76" t="s">
        <v>99</v>
      </c>
      <c r="O291" s="76" t="s">
        <v>99</v>
      </c>
      <c r="P291" s="76" t="s">
        <v>99</v>
      </c>
      <c r="Q291" s="76" t="s">
        <v>99</v>
      </c>
      <c r="R291" s="76" t="s">
        <v>99</v>
      </c>
      <c r="S291" s="76" t="s">
        <v>99</v>
      </c>
      <c r="T291" s="76" t="s">
        <v>99</v>
      </c>
      <c r="U291" s="76" t="s">
        <v>99</v>
      </c>
      <c r="V291" s="76" t="s">
        <v>99</v>
      </c>
      <c r="W291" s="76" t="s">
        <v>99</v>
      </c>
      <c r="X291" s="76" t="s">
        <v>99</v>
      </c>
      <c r="Y291" s="76" t="s">
        <v>99</v>
      </c>
      <c r="Z291" s="76" t="s">
        <v>99</v>
      </c>
      <c r="AA291" s="76" t="s">
        <v>99</v>
      </c>
      <c r="AB291" s="76" t="s">
        <v>99</v>
      </c>
      <c r="AC291" s="76" t="s">
        <v>99</v>
      </c>
      <c r="AD291" s="76" t="s">
        <v>99</v>
      </c>
      <c r="AE291" s="76" t="s">
        <v>99</v>
      </c>
      <c r="AF291" s="76" t="s">
        <v>99</v>
      </c>
      <c r="AG291" s="76" t="s">
        <v>99</v>
      </c>
      <c r="AH291" s="76" t="s">
        <v>99</v>
      </c>
      <c r="AI291" s="76" t="s">
        <v>99</v>
      </c>
      <c r="AJ291" s="76" t="s">
        <v>99</v>
      </c>
      <c r="AK291" s="76" t="s">
        <v>99</v>
      </c>
      <c r="AL291" s="76" t="s">
        <v>99</v>
      </c>
      <c r="AM291" s="76" t="s">
        <v>99</v>
      </c>
      <c r="AN291" s="76" t="s">
        <v>99</v>
      </c>
      <c r="AO291" s="76" t="s">
        <v>99</v>
      </c>
      <c r="AP291" s="76" t="s">
        <v>99</v>
      </c>
      <c r="AQ291" s="76" t="s">
        <v>99</v>
      </c>
      <c r="AR291" s="76" t="s">
        <v>99</v>
      </c>
      <c r="AS291" s="76" t="s">
        <v>99</v>
      </c>
      <c r="AT291" s="76" t="s">
        <v>99</v>
      </c>
      <c r="AU291" s="76" t="s">
        <v>99</v>
      </c>
      <c r="AV291" s="76" t="s">
        <v>99</v>
      </c>
      <c r="AW291" s="41" t="s">
        <v>99</v>
      </c>
      <c r="AX291" s="76" t="s">
        <v>99</v>
      </c>
      <c r="AY291" s="76" t="s">
        <v>99</v>
      </c>
      <c r="AZ291" s="76" t="s">
        <v>99</v>
      </c>
      <c r="BA291" s="76" t="s">
        <v>99</v>
      </c>
      <c r="BB291" s="76" t="s">
        <v>99</v>
      </c>
      <c r="BC291" s="76" t="s">
        <v>99</v>
      </c>
      <c r="BD291" s="76" t="s">
        <v>99</v>
      </c>
      <c r="BE291" s="76" t="s">
        <v>99</v>
      </c>
      <c r="BF291" s="76" t="s">
        <v>99</v>
      </c>
      <c r="BG291" s="76" t="s">
        <v>99</v>
      </c>
      <c r="BH291" s="76" t="s">
        <v>99</v>
      </c>
      <c r="BI291" s="76" t="s">
        <v>99</v>
      </c>
      <c r="BJ291" s="76" t="s">
        <v>99</v>
      </c>
      <c r="BK291" s="76" t="s">
        <v>99</v>
      </c>
      <c r="BL291" s="76" t="s">
        <v>99</v>
      </c>
      <c r="BM291" s="76" t="s">
        <v>99</v>
      </c>
      <c r="BN291" s="41" t="s">
        <v>99</v>
      </c>
      <c r="BO291" s="76" t="s">
        <v>99</v>
      </c>
      <c r="BP291" s="76" t="s">
        <v>99</v>
      </c>
      <c r="BQ291" s="76" t="s">
        <v>99</v>
      </c>
      <c r="BR291" s="76" t="s">
        <v>99</v>
      </c>
      <c r="BS291" s="76" t="s">
        <v>99</v>
      </c>
      <c r="BT291" s="76" t="s">
        <v>99</v>
      </c>
      <c r="BU291" s="76" t="s">
        <v>99</v>
      </c>
      <c r="BV291" s="41" t="s">
        <v>99</v>
      </c>
    </row>
    <row r="292" spans="1:74">
      <c r="A292" s="8" t="s">
        <v>99</v>
      </c>
      <c r="B292" s="8" t="s">
        <v>99</v>
      </c>
      <c r="C292" s="8" t="s">
        <v>99</v>
      </c>
      <c r="D292" s="76" t="s">
        <v>99</v>
      </c>
      <c r="E292" s="76" t="s">
        <v>99</v>
      </c>
      <c r="F292" s="76" t="s">
        <v>99</v>
      </c>
      <c r="G292" s="76" t="s">
        <v>99</v>
      </c>
      <c r="H292" s="76" t="s">
        <v>99</v>
      </c>
      <c r="I292" s="76" t="s">
        <v>99</v>
      </c>
      <c r="J292" s="76" t="s">
        <v>99</v>
      </c>
      <c r="K292" s="76" t="s">
        <v>99</v>
      </c>
      <c r="L292" s="76" t="s">
        <v>99</v>
      </c>
      <c r="M292" s="76" t="s">
        <v>99</v>
      </c>
      <c r="N292" s="76" t="s">
        <v>99</v>
      </c>
      <c r="O292" s="76" t="s">
        <v>99</v>
      </c>
      <c r="P292" s="76" t="s">
        <v>99</v>
      </c>
      <c r="Q292" s="76" t="s">
        <v>99</v>
      </c>
      <c r="R292" s="76" t="s">
        <v>99</v>
      </c>
      <c r="S292" s="76" t="s">
        <v>99</v>
      </c>
      <c r="T292" s="76" t="s">
        <v>99</v>
      </c>
      <c r="U292" s="76" t="s">
        <v>99</v>
      </c>
      <c r="V292" s="76" t="s">
        <v>99</v>
      </c>
      <c r="W292" s="76" t="s">
        <v>99</v>
      </c>
      <c r="X292" s="76" t="s">
        <v>99</v>
      </c>
      <c r="Y292" s="76" t="s">
        <v>99</v>
      </c>
      <c r="Z292" s="76" t="s">
        <v>99</v>
      </c>
      <c r="AA292" s="76" t="s">
        <v>99</v>
      </c>
      <c r="AB292" s="76" t="s">
        <v>99</v>
      </c>
      <c r="AC292" s="76" t="s">
        <v>99</v>
      </c>
      <c r="AD292" s="76" t="s">
        <v>99</v>
      </c>
      <c r="AE292" s="76" t="s">
        <v>99</v>
      </c>
      <c r="AF292" s="76" t="s">
        <v>99</v>
      </c>
      <c r="AG292" s="76" t="s">
        <v>99</v>
      </c>
      <c r="AH292" s="76" t="s">
        <v>99</v>
      </c>
      <c r="AI292" s="76" t="s">
        <v>99</v>
      </c>
      <c r="AJ292" s="76" t="s">
        <v>99</v>
      </c>
      <c r="AK292" s="76" t="s">
        <v>99</v>
      </c>
      <c r="AL292" s="76" t="s">
        <v>99</v>
      </c>
      <c r="AM292" s="76" t="s">
        <v>99</v>
      </c>
      <c r="AN292" s="76" t="s">
        <v>99</v>
      </c>
      <c r="AO292" s="76" t="s">
        <v>99</v>
      </c>
      <c r="AP292" s="76" t="s">
        <v>99</v>
      </c>
      <c r="AQ292" s="76" t="s">
        <v>99</v>
      </c>
      <c r="AR292" s="76" t="s">
        <v>99</v>
      </c>
      <c r="AS292" s="76" t="s">
        <v>99</v>
      </c>
      <c r="AT292" s="76" t="s">
        <v>99</v>
      </c>
      <c r="AU292" s="76" t="s">
        <v>99</v>
      </c>
      <c r="AV292" s="76" t="s">
        <v>99</v>
      </c>
      <c r="AW292" s="41" t="s">
        <v>99</v>
      </c>
      <c r="AX292" s="76" t="s">
        <v>99</v>
      </c>
      <c r="AY292" s="76" t="s">
        <v>99</v>
      </c>
      <c r="AZ292" s="76" t="s">
        <v>99</v>
      </c>
      <c r="BA292" s="76" t="s">
        <v>99</v>
      </c>
      <c r="BB292" s="76" t="s">
        <v>99</v>
      </c>
      <c r="BC292" s="76" t="s">
        <v>99</v>
      </c>
      <c r="BD292" s="76" t="s">
        <v>99</v>
      </c>
      <c r="BE292" s="76" t="s">
        <v>99</v>
      </c>
      <c r="BF292" s="76" t="s">
        <v>99</v>
      </c>
      <c r="BG292" s="76" t="s">
        <v>99</v>
      </c>
      <c r="BH292" s="76" t="s">
        <v>99</v>
      </c>
      <c r="BI292" s="76" t="s">
        <v>99</v>
      </c>
      <c r="BJ292" s="76" t="s">
        <v>99</v>
      </c>
      <c r="BK292" s="76" t="s">
        <v>99</v>
      </c>
      <c r="BL292" s="76" t="s">
        <v>99</v>
      </c>
      <c r="BM292" s="76" t="s">
        <v>99</v>
      </c>
      <c r="BN292" s="41" t="s">
        <v>99</v>
      </c>
      <c r="BO292" s="76" t="s">
        <v>99</v>
      </c>
      <c r="BP292" s="76" t="s">
        <v>99</v>
      </c>
      <c r="BQ292" s="76" t="s">
        <v>99</v>
      </c>
      <c r="BR292" s="76" t="s">
        <v>99</v>
      </c>
      <c r="BS292" s="76" t="s">
        <v>99</v>
      </c>
      <c r="BT292" s="76" t="s">
        <v>99</v>
      </c>
      <c r="BU292" s="76" t="s">
        <v>99</v>
      </c>
      <c r="BV292" s="41" t="s">
        <v>99</v>
      </c>
    </row>
    <row r="293" spans="1:74">
      <c r="A293" s="8" t="s">
        <v>99</v>
      </c>
      <c r="B293" s="8" t="s">
        <v>99</v>
      </c>
      <c r="C293" s="8" t="s">
        <v>99</v>
      </c>
      <c r="D293" s="76" t="s">
        <v>99</v>
      </c>
      <c r="E293" s="76" t="s">
        <v>99</v>
      </c>
      <c r="F293" s="76" t="s">
        <v>99</v>
      </c>
      <c r="G293" s="76" t="s">
        <v>99</v>
      </c>
      <c r="H293" s="76" t="s">
        <v>99</v>
      </c>
      <c r="I293" s="76" t="s">
        <v>99</v>
      </c>
      <c r="J293" s="76" t="s">
        <v>99</v>
      </c>
      <c r="K293" s="76" t="s">
        <v>99</v>
      </c>
      <c r="L293" s="76" t="s">
        <v>99</v>
      </c>
      <c r="M293" s="76" t="s">
        <v>99</v>
      </c>
      <c r="N293" s="76" t="s">
        <v>99</v>
      </c>
      <c r="O293" s="76" t="s">
        <v>99</v>
      </c>
      <c r="P293" s="76" t="s">
        <v>99</v>
      </c>
      <c r="Q293" s="76" t="s">
        <v>99</v>
      </c>
      <c r="R293" s="76" t="s">
        <v>99</v>
      </c>
      <c r="S293" s="76" t="s">
        <v>99</v>
      </c>
      <c r="T293" s="76" t="s">
        <v>99</v>
      </c>
      <c r="U293" s="76" t="s">
        <v>99</v>
      </c>
      <c r="V293" s="76" t="s">
        <v>99</v>
      </c>
      <c r="W293" s="76" t="s">
        <v>99</v>
      </c>
      <c r="X293" s="76" t="s">
        <v>99</v>
      </c>
      <c r="Y293" s="76" t="s">
        <v>99</v>
      </c>
      <c r="Z293" s="76" t="s">
        <v>99</v>
      </c>
      <c r="AA293" s="76" t="s">
        <v>99</v>
      </c>
      <c r="AB293" s="76" t="s">
        <v>99</v>
      </c>
      <c r="AC293" s="76" t="s">
        <v>99</v>
      </c>
      <c r="AD293" s="76" t="s">
        <v>99</v>
      </c>
      <c r="AE293" s="76" t="s">
        <v>99</v>
      </c>
      <c r="AF293" s="76" t="s">
        <v>99</v>
      </c>
      <c r="AG293" s="76" t="s">
        <v>99</v>
      </c>
      <c r="AH293" s="76" t="s">
        <v>99</v>
      </c>
      <c r="AI293" s="76" t="s">
        <v>99</v>
      </c>
      <c r="AJ293" s="76" t="s">
        <v>99</v>
      </c>
      <c r="AK293" s="76" t="s">
        <v>99</v>
      </c>
      <c r="AL293" s="76" t="s">
        <v>99</v>
      </c>
      <c r="AM293" s="76" t="s">
        <v>99</v>
      </c>
      <c r="AN293" s="76" t="s">
        <v>99</v>
      </c>
      <c r="AO293" s="76" t="s">
        <v>99</v>
      </c>
      <c r="AP293" s="76" t="s">
        <v>99</v>
      </c>
      <c r="AQ293" s="76" t="s">
        <v>99</v>
      </c>
      <c r="AR293" s="76" t="s">
        <v>99</v>
      </c>
      <c r="AS293" s="76" t="s">
        <v>99</v>
      </c>
      <c r="AT293" s="76" t="s">
        <v>99</v>
      </c>
      <c r="AU293" s="76" t="s">
        <v>99</v>
      </c>
      <c r="AV293" s="76" t="s">
        <v>99</v>
      </c>
      <c r="AW293" s="41" t="s">
        <v>99</v>
      </c>
      <c r="AX293" s="76" t="s">
        <v>99</v>
      </c>
      <c r="AY293" s="76" t="s">
        <v>99</v>
      </c>
      <c r="AZ293" s="76" t="s">
        <v>99</v>
      </c>
      <c r="BA293" s="76" t="s">
        <v>99</v>
      </c>
      <c r="BB293" s="76" t="s">
        <v>99</v>
      </c>
      <c r="BC293" s="76" t="s">
        <v>99</v>
      </c>
      <c r="BD293" s="76" t="s">
        <v>99</v>
      </c>
      <c r="BE293" s="76" t="s">
        <v>99</v>
      </c>
      <c r="BF293" s="76" t="s">
        <v>99</v>
      </c>
      <c r="BG293" s="76" t="s">
        <v>99</v>
      </c>
      <c r="BH293" s="76" t="s">
        <v>99</v>
      </c>
      <c r="BI293" s="76" t="s">
        <v>99</v>
      </c>
      <c r="BJ293" s="76" t="s">
        <v>99</v>
      </c>
      <c r="BK293" s="76" t="s">
        <v>99</v>
      </c>
      <c r="BL293" s="76" t="s">
        <v>99</v>
      </c>
      <c r="BM293" s="76" t="s">
        <v>99</v>
      </c>
      <c r="BN293" s="41" t="s">
        <v>99</v>
      </c>
      <c r="BO293" s="76" t="s">
        <v>99</v>
      </c>
      <c r="BP293" s="76" t="s">
        <v>99</v>
      </c>
      <c r="BQ293" s="76" t="s">
        <v>99</v>
      </c>
      <c r="BR293" s="76" t="s">
        <v>99</v>
      </c>
      <c r="BS293" s="76" t="s">
        <v>99</v>
      </c>
      <c r="BT293" s="76" t="s">
        <v>99</v>
      </c>
      <c r="BU293" s="76" t="s">
        <v>99</v>
      </c>
      <c r="BV293" s="41" t="s">
        <v>99</v>
      </c>
    </row>
  </sheetData>
  <sortState ref="A6:BY250">
    <sortCondition ref="C6:C250"/>
  </sortState>
  <pageMargins left="0.7" right="0.7" top="0.75" bottom="0.75" header="0.3" footer="0.3"/>
  <pageSetup paperSize="9" orientation="portrait"/>
  <headerFooter scaleWithDoc="1" alignWithMargins="0" differentFirst="0" differentOddEven="0"/>
  <legacyDrawing r:id="rId2"/>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dimension ref="A1:CB293"/>
  <sheetViews>
    <sheetView topLeftCell="A1" zoomScale="85" view="normal" workbookViewId="0">
      <pane xSplit="3" ySplit="4" topLeftCell="D5" activePane="bottomRight" state="frozen"/>
      <selection pane="bottomRight" activeCell="C1" sqref="C1"/>
    </sheetView>
  </sheetViews>
  <sheetFormatPr defaultColWidth="8.7109375" defaultRowHeight="15"/>
  <cols>
    <col min="1" max="1" width="11.140625" style="8" hidden="1" customWidth="1"/>
    <col min="2" max="2" width="14.41796875" style="8" hidden="1" customWidth="1"/>
    <col min="3" max="3" width="56.5703125" style="8" customWidth="1"/>
    <col min="4" max="4" width="15" style="76" bestFit="1" customWidth="1"/>
    <col min="5" max="5" width="14.41796875" style="76" bestFit="1" customWidth="1"/>
    <col min="6" max="6" width="14.7109375" style="76" bestFit="1" customWidth="1"/>
    <col min="7" max="9" width="16.140625" style="76" bestFit="1" customWidth="1"/>
    <col min="10" max="10" width="13.84765625" style="76" bestFit="1" customWidth="1"/>
    <col min="11" max="11" width="16.140625" style="76" bestFit="1" customWidth="1"/>
    <col min="12" max="12" width="15.27734375" style="76" bestFit="1" customWidth="1"/>
    <col min="13" max="13" width="16.140625" style="76" bestFit="1" customWidth="1"/>
    <col min="14" max="15" width="14.84765625" style="76" bestFit="1" customWidth="1"/>
    <col min="16" max="16" width="15.140625" style="76" bestFit="1" customWidth="1"/>
    <col min="17" max="18" width="15" style="76" bestFit="1" customWidth="1"/>
    <col min="19" max="19" width="15.140625" style="76" bestFit="1" customWidth="1"/>
    <col min="20" max="21" width="14.7109375" style="76" bestFit="1" customWidth="1"/>
    <col min="22" max="22" width="15" style="76" bestFit="1" customWidth="1"/>
    <col min="23" max="24" width="14.84765625" style="76" bestFit="1" customWidth="1"/>
    <col min="25" max="25" width="15" style="76" bestFit="1" customWidth="1"/>
    <col min="26" max="26" width="11.7109375" style="76" bestFit="1" customWidth="1"/>
    <col min="27" max="27" width="11.5703125" style="76" bestFit="1" customWidth="1"/>
    <col min="28" max="29" width="15.7109375" style="76" bestFit="1" customWidth="1"/>
    <col min="30" max="31" width="13" style="76" bestFit="1" customWidth="1"/>
    <col min="32" max="32" width="14.7109375" style="76" bestFit="1" customWidth="1"/>
    <col min="33" max="33" width="12.7109375" style="76" bestFit="1" customWidth="1"/>
    <col min="34" max="34" width="12.140625" style="76" hidden="1" customWidth="1"/>
    <col min="35" max="35" width="14.27734375" style="76" bestFit="1" customWidth="1"/>
    <col min="36" max="36" width="11.27734375" style="76" bestFit="1" customWidth="1"/>
    <col min="37" max="37" width="9.5703125" style="76" bestFit="1" customWidth="1"/>
    <col min="38" max="38" width="34.7109375" style="76" hidden="1" customWidth="1"/>
    <col min="39" max="39" width="22.140625" style="76" hidden="1" customWidth="1"/>
    <col min="40" max="40" width="17.140625" style="76" customWidth="1"/>
    <col min="41" max="41" width="17.41796875" style="76" hidden="1" customWidth="1"/>
    <col min="42" max="44" width="19.5703125" style="76" hidden="1" customWidth="1"/>
    <col min="45" max="45" width="16.140625" style="76" bestFit="1" customWidth="1"/>
    <col min="46" max="46" width="14.140625" style="76" bestFit="1" customWidth="1"/>
    <col min="47" max="47" width="18.27734375" style="76" bestFit="1" customWidth="1"/>
    <col min="48" max="48" width="15.7109375" style="76" customWidth="1"/>
    <col min="49" max="49" width="14.5703125" style="41" bestFit="1" customWidth="1"/>
    <col min="50" max="50" width="19.41796875" style="76" bestFit="1" customWidth="1"/>
    <col min="51" max="51" width="18.140625" style="76" bestFit="1" customWidth="1"/>
    <col min="52" max="52" width="21.5703125" style="76" bestFit="1" customWidth="1"/>
    <col min="53" max="53" width="20" style="76" bestFit="1" customWidth="1"/>
    <col min="54" max="54" width="18.140625" style="76" bestFit="1" customWidth="1"/>
    <col min="55" max="55" width="19.27734375" style="76" bestFit="1" customWidth="1"/>
    <col min="56" max="56" width="13.7109375" style="76" bestFit="1" customWidth="1"/>
    <col min="57" max="57" width="14.7109375" style="76" bestFit="1" customWidth="1"/>
    <col min="58" max="58" width="14.7109375" style="76" hidden="1" customWidth="1"/>
    <col min="59" max="59" width="16" style="76" hidden="1" customWidth="1"/>
    <col min="60" max="60" width="14.7109375" style="76" hidden="1" customWidth="1"/>
    <col min="61" max="61" width="14.84765625" style="76" hidden="1" customWidth="1"/>
    <col min="62" max="62" width="14.7109375" style="76" hidden="1" customWidth="1"/>
    <col min="63" max="63" width="11.84765625" style="76" hidden="1" customWidth="1"/>
    <col min="64" max="64" width="12.7109375" style="76" hidden="1" customWidth="1"/>
    <col min="65" max="65" width="16" style="76" bestFit="1" customWidth="1"/>
    <col min="66" max="66" width="16.27734375" style="41" bestFit="1" customWidth="1"/>
    <col min="67" max="67" width="25.140625" style="76" customWidth="1"/>
    <col min="68" max="68" width="20.41796875" style="76" customWidth="1"/>
    <col min="69" max="69" width="22.7109375" style="76" customWidth="1"/>
    <col min="70" max="70" width="16.41796875" style="76" customWidth="1"/>
    <col min="71" max="72" width="15.140625" style="76" customWidth="1"/>
    <col min="73" max="73" width="16.84765625" style="76" customWidth="1"/>
    <col min="74" max="74" width="15.140625" style="41" customWidth="1"/>
    <col min="75" max="75" width="11.27734375" style="8" customWidth="1"/>
    <col min="76" max="76" width="18.27734375" style="8" customWidth="1"/>
    <col min="77" max="77" width="8.7109375" style="8" customWidth="1"/>
    <col min="78" max="78" width="10.27734375" style="8" customWidth="1"/>
    <col min="79" max="79" width="8.7109375" style="8" customWidth="1"/>
    <col min="80" max="80" width="13.5703125" style="8" customWidth="1"/>
    <col min="81" max="16384" width="8.7109375" style="8" customWidth="1"/>
  </cols>
  <sheetData>
    <row r="1" spans="1:3" ht="18">
      <c r="A1" s="8" t="s">
        <v>486</v>
      </c>
      <c r="C1" s="64" t="s">
        <v>662</v>
      </c>
    </row>
    <row r="2" spans="3:74" hidden="1">
      <c r="C2" s="8">
        <v>1</v>
      </c>
      <c r="D2" s="76">
        <v>2</v>
      </c>
      <c r="E2" s="76">
        <v>3</v>
      </c>
      <c r="F2" s="76">
        <v>4</v>
      </c>
      <c r="G2" s="76">
        <v>5</v>
      </c>
      <c r="H2" s="76">
        <v>6</v>
      </c>
      <c r="I2" s="76">
        <v>7</v>
      </c>
      <c r="J2" s="76">
        <v>8</v>
      </c>
      <c r="K2" s="76">
        <v>9</v>
      </c>
      <c r="L2" s="76">
        <v>10</v>
      </c>
      <c r="M2" s="76">
        <v>11</v>
      </c>
      <c r="N2" s="76">
        <v>12</v>
      </c>
      <c r="O2" s="76">
        <v>13</v>
      </c>
      <c r="P2" s="76">
        <v>14</v>
      </c>
      <c r="Q2" s="76">
        <v>15</v>
      </c>
      <c r="R2" s="76">
        <v>16</v>
      </c>
      <c r="S2" s="76">
        <v>17</v>
      </c>
      <c r="T2" s="76">
        <v>18</v>
      </c>
      <c r="U2" s="76">
        <v>19</v>
      </c>
      <c r="V2" s="76">
        <v>20</v>
      </c>
      <c r="W2" s="76">
        <v>21</v>
      </c>
      <c r="X2" s="76">
        <v>22</v>
      </c>
      <c r="Y2" s="76">
        <v>23</v>
      </c>
      <c r="Z2" s="76">
        <v>24</v>
      </c>
      <c r="AA2" s="76">
        <v>25</v>
      </c>
      <c r="AB2" s="76">
        <v>26</v>
      </c>
      <c r="AC2" s="76">
        <v>27</v>
      </c>
      <c r="AD2" s="76">
        <v>28</v>
      </c>
      <c r="AE2" s="76">
        <v>29</v>
      </c>
      <c r="AF2" s="76">
        <v>30</v>
      </c>
      <c r="AG2" s="76">
        <v>31</v>
      </c>
      <c r="AH2" s="76">
        <v>32</v>
      </c>
      <c r="AI2" s="76">
        <v>33</v>
      </c>
      <c r="AJ2" s="76">
        <v>34</v>
      </c>
      <c r="AK2" s="76">
        <v>35</v>
      </c>
      <c r="AL2" s="76">
        <v>36</v>
      </c>
      <c r="AM2" s="76">
        <v>37</v>
      </c>
      <c r="AN2" s="76">
        <v>38</v>
      </c>
      <c r="AO2" s="76">
        <v>39</v>
      </c>
      <c r="AP2" s="76">
        <v>40</v>
      </c>
      <c r="AQ2" s="76">
        <v>41</v>
      </c>
      <c r="AR2" s="76">
        <v>42</v>
      </c>
      <c r="AS2" s="76">
        <v>43</v>
      </c>
      <c r="AT2" s="76">
        <v>44</v>
      </c>
      <c r="AU2" s="76">
        <v>45</v>
      </c>
      <c r="AV2" s="76">
        <v>46</v>
      </c>
      <c r="AW2" s="41">
        <v>47</v>
      </c>
      <c r="AX2" s="76">
        <v>48</v>
      </c>
      <c r="AY2" s="76">
        <v>49</v>
      </c>
      <c r="AZ2" s="76">
        <v>50</v>
      </c>
      <c r="BA2" s="76">
        <v>51</v>
      </c>
      <c r="BB2" s="76">
        <v>52</v>
      </c>
      <c r="BC2" s="76">
        <v>53</v>
      </c>
      <c r="BD2" s="76">
        <v>54</v>
      </c>
      <c r="BE2" s="76">
        <v>55</v>
      </c>
      <c r="BF2" s="76">
        <v>56</v>
      </c>
      <c r="BG2" s="76">
        <v>57</v>
      </c>
      <c r="BH2" s="76">
        <v>58</v>
      </c>
      <c r="BI2" s="76">
        <v>59</v>
      </c>
      <c r="BJ2" s="76">
        <v>60</v>
      </c>
      <c r="BK2" s="76">
        <v>61</v>
      </c>
      <c r="BL2" s="76">
        <v>62</v>
      </c>
      <c r="BM2" s="76">
        <v>63</v>
      </c>
      <c r="BN2" s="41">
        <v>64</v>
      </c>
      <c r="BO2" s="76">
        <v>65</v>
      </c>
      <c r="BP2" s="76">
        <v>66</v>
      </c>
      <c r="BQ2" s="76">
        <v>67</v>
      </c>
      <c r="BR2" s="76">
        <v>68</v>
      </c>
      <c r="BS2" s="76">
        <v>69</v>
      </c>
      <c r="BT2" s="76">
        <v>70</v>
      </c>
      <c r="BU2" s="76">
        <v>71</v>
      </c>
      <c r="BV2" s="41">
        <v>72</v>
      </c>
    </row>
    <row r="3" spans="3:74" s="44" customFormat="1" ht="14.25">
      <c r="C3" s="44">
        <v>1</v>
      </c>
      <c r="D3" s="54">
        <v>2</v>
      </c>
      <c r="E3" s="54">
        <v>3</v>
      </c>
      <c r="F3" s="54">
        <v>4</v>
      </c>
      <c r="G3" s="44">
        <v>5</v>
      </c>
      <c r="H3" s="54">
        <v>6</v>
      </c>
      <c r="I3" s="44">
        <v>7</v>
      </c>
      <c r="J3" s="54">
        <v>8</v>
      </c>
      <c r="K3" s="44">
        <v>9</v>
      </c>
      <c r="L3" s="54">
        <v>10</v>
      </c>
      <c r="M3" s="44">
        <v>11</v>
      </c>
      <c r="N3" s="54">
        <v>12</v>
      </c>
      <c r="O3" s="44">
        <v>13</v>
      </c>
      <c r="P3" s="54">
        <v>14</v>
      </c>
      <c r="Q3" s="44">
        <v>15</v>
      </c>
      <c r="R3" s="54">
        <v>16</v>
      </c>
      <c r="S3" s="44">
        <v>17</v>
      </c>
      <c r="T3" s="54">
        <v>18</v>
      </c>
      <c r="U3" s="44">
        <v>19</v>
      </c>
      <c r="V3" s="54">
        <v>20</v>
      </c>
      <c r="W3" s="44">
        <v>21</v>
      </c>
      <c r="X3" s="54">
        <v>22</v>
      </c>
      <c r="Y3" s="44">
        <v>23</v>
      </c>
      <c r="Z3" s="54">
        <v>24</v>
      </c>
      <c r="AA3" s="44">
        <v>25</v>
      </c>
      <c r="AB3" s="54">
        <v>26</v>
      </c>
      <c r="AC3" s="44">
        <v>27</v>
      </c>
      <c r="AD3" s="54">
        <v>28</v>
      </c>
      <c r="AE3" s="44">
        <v>29</v>
      </c>
      <c r="AF3" s="54">
        <v>30</v>
      </c>
      <c r="AG3" s="44">
        <v>31</v>
      </c>
      <c r="AH3" s="54">
        <v>32</v>
      </c>
      <c r="AI3" s="44">
        <v>33</v>
      </c>
      <c r="AJ3" s="54">
        <v>34</v>
      </c>
      <c r="AK3" s="44">
        <v>35</v>
      </c>
      <c r="AL3" s="54">
        <v>36</v>
      </c>
      <c r="AM3" s="44">
        <v>37</v>
      </c>
      <c r="AN3" s="54">
        <v>38</v>
      </c>
      <c r="AO3" s="44">
        <v>39</v>
      </c>
      <c r="AP3" s="54">
        <v>40</v>
      </c>
      <c r="AQ3" s="44">
        <v>41</v>
      </c>
      <c r="AR3" s="54">
        <v>42</v>
      </c>
      <c r="AS3" s="44">
        <v>43</v>
      </c>
      <c r="AT3" s="54">
        <v>44</v>
      </c>
      <c r="AU3" s="44">
        <v>45</v>
      </c>
      <c r="AV3" s="54">
        <v>46</v>
      </c>
      <c r="AW3" s="44">
        <v>47</v>
      </c>
      <c r="AX3" s="54">
        <v>48</v>
      </c>
      <c r="AY3" s="44">
        <v>49</v>
      </c>
      <c r="AZ3" s="54">
        <v>50</v>
      </c>
      <c r="BA3" s="44">
        <v>51</v>
      </c>
      <c r="BB3" s="54">
        <v>52</v>
      </c>
      <c r="BC3" s="44">
        <v>53</v>
      </c>
      <c r="BD3" s="54">
        <v>54</v>
      </c>
      <c r="BE3" s="44">
        <v>55</v>
      </c>
      <c r="BF3" s="54">
        <v>56</v>
      </c>
      <c r="BG3" s="44">
        <v>57</v>
      </c>
      <c r="BH3" s="54">
        <v>58</v>
      </c>
      <c r="BI3" s="44">
        <v>59</v>
      </c>
      <c r="BJ3" s="54">
        <v>60</v>
      </c>
      <c r="BK3" s="44">
        <v>61</v>
      </c>
      <c r="BL3" s="54">
        <v>62</v>
      </c>
      <c r="BM3" s="44">
        <v>63</v>
      </c>
      <c r="BN3" s="54">
        <v>64</v>
      </c>
      <c r="BO3" s="44">
        <v>65</v>
      </c>
      <c r="BP3" s="54">
        <v>66</v>
      </c>
      <c r="BQ3" s="44">
        <v>67</v>
      </c>
      <c r="BR3" s="54">
        <v>68</v>
      </c>
      <c r="BS3" s="44">
        <v>69</v>
      </c>
      <c r="BT3" s="54">
        <v>70</v>
      </c>
      <c r="BU3" s="44">
        <v>71</v>
      </c>
      <c r="BV3" s="54">
        <v>72</v>
      </c>
    </row>
    <row r="4" spans="1:80" ht="105">
      <c r="A4" s="209" t="s">
        <v>487</v>
      </c>
      <c r="B4" s="209" t="s">
        <v>488</v>
      </c>
      <c r="C4" s="209" t="s">
        <v>464</v>
      </c>
      <c r="D4" s="210" t="s">
        <v>489</v>
      </c>
      <c r="E4" s="210" t="s">
        <v>490</v>
      </c>
      <c r="F4" s="210" t="s">
        <v>491</v>
      </c>
      <c r="G4" s="211" t="s">
        <v>492</v>
      </c>
      <c r="H4" s="211" t="s">
        <v>493</v>
      </c>
      <c r="I4" s="211" t="s">
        <v>494</v>
      </c>
      <c r="J4" s="211" t="s">
        <v>495</v>
      </c>
      <c r="K4" s="211" t="s">
        <v>496</v>
      </c>
      <c r="L4" s="211" t="s">
        <v>497</v>
      </c>
      <c r="M4" s="211" t="s">
        <v>498</v>
      </c>
      <c r="N4" s="211" t="s">
        <v>499</v>
      </c>
      <c r="O4" s="211" t="s">
        <v>500</v>
      </c>
      <c r="P4" s="211" t="s">
        <v>501</v>
      </c>
      <c r="Q4" s="211" t="s">
        <v>502</v>
      </c>
      <c r="R4" s="211" t="s">
        <v>503</v>
      </c>
      <c r="S4" s="211" t="s">
        <v>504</v>
      </c>
      <c r="T4" s="211" t="s">
        <v>505</v>
      </c>
      <c r="U4" s="211" t="s">
        <v>506</v>
      </c>
      <c r="V4" s="211" t="s">
        <v>507</v>
      </c>
      <c r="W4" s="211" t="s">
        <v>508</v>
      </c>
      <c r="X4" s="211" t="s">
        <v>509</v>
      </c>
      <c r="Y4" s="211" t="s">
        <v>510</v>
      </c>
      <c r="Z4" s="211" t="s">
        <v>511</v>
      </c>
      <c r="AA4" s="211" t="s">
        <v>512</v>
      </c>
      <c r="AB4" s="211" t="s">
        <v>513</v>
      </c>
      <c r="AC4" s="211" t="s">
        <v>514</v>
      </c>
      <c r="AD4" s="211" t="s">
        <v>515</v>
      </c>
      <c r="AE4" s="211" t="s">
        <v>516</v>
      </c>
      <c r="AF4" s="211" t="s">
        <v>42</v>
      </c>
      <c r="AG4" s="211" t="s">
        <v>517</v>
      </c>
      <c r="AH4" s="211" t="s">
        <v>518</v>
      </c>
      <c r="AI4" s="211" t="s">
        <v>44</v>
      </c>
      <c r="AJ4" s="211" t="s">
        <v>519</v>
      </c>
      <c r="AK4" s="211" t="s">
        <v>520</v>
      </c>
      <c r="AL4" s="211" t="s">
        <v>632</v>
      </c>
      <c r="AM4" s="211" t="s">
        <v>633</v>
      </c>
      <c r="AN4" s="211" t="s">
        <v>634</v>
      </c>
      <c r="AO4" s="211" t="s">
        <v>635</v>
      </c>
      <c r="AP4" s="211" t="s">
        <v>636</v>
      </c>
      <c r="AQ4" s="211" t="s">
        <v>637</v>
      </c>
      <c r="AR4" s="211" t="s">
        <v>638</v>
      </c>
      <c r="AS4" s="211" t="s">
        <v>521</v>
      </c>
      <c r="AT4" s="211" t="s">
        <v>522</v>
      </c>
      <c r="AU4" s="212" t="s">
        <v>523</v>
      </c>
      <c r="AV4" s="211" t="s">
        <v>180</v>
      </c>
      <c r="AW4" s="211" t="s">
        <v>524</v>
      </c>
      <c r="AX4" s="213" t="s">
        <v>525</v>
      </c>
      <c r="AY4" s="213" t="s">
        <v>526</v>
      </c>
      <c r="AZ4" s="213" t="s">
        <v>527</v>
      </c>
      <c r="BA4" s="213" t="s">
        <v>528</v>
      </c>
      <c r="BB4" s="213" t="s">
        <v>529</v>
      </c>
      <c r="BC4" s="213" t="s">
        <v>530</v>
      </c>
      <c r="BD4" s="214" t="s">
        <v>531</v>
      </c>
      <c r="BE4" s="214" t="s">
        <v>532</v>
      </c>
      <c r="BF4" s="213" t="s">
        <v>639</v>
      </c>
      <c r="BG4" s="213" t="s">
        <v>533</v>
      </c>
      <c r="BH4" s="213" t="s">
        <v>640</v>
      </c>
      <c r="BI4" s="213" t="s">
        <v>641</v>
      </c>
      <c r="BJ4" s="213" t="s">
        <v>556</v>
      </c>
      <c r="BK4" s="215" t="s">
        <v>535</v>
      </c>
      <c r="BL4" s="215" t="s">
        <v>536</v>
      </c>
      <c r="BM4" s="213" t="s">
        <v>642</v>
      </c>
      <c r="BN4" s="213" t="s">
        <v>643</v>
      </c>
      <c r="BO4" s="213" t="s">
        <v>537</v>
      </c>
      <c r="BP4" s="213" t="s">
        <v>538</v>
      </c>
      <c r="BQ4" s="214" t="s">
        <v>644</v>
      </c>
      <c r="BR4" s="216" t="s">
        <v>539</v>
      </c>
      <c r="BS4" s="214" t="s">
        <v>540</v>
      </c>
      <c r="BT4" s="214" t="s">
        <v>541</v>
      </c>
      <c r="BU4" s="214" t="s">
        <v>542</v>
      </c>
      <c r="BV4" s="214" t="s">
        <v>543</v>
      </c>
      <c r="BW4" s="214" t="s">
        <v>645</v>
      </c>
      <c r="BX4" s="214" t="s">
        <v>646</v>
      </c>
      <c r="BY4" s="217"/>
      <c r="BZ4" s="193" t="s">
        <v>488</v>
      </c>
      <c r="CB4" s="497"/>
    </row>
    <row r="5" spans="1:78">
      <c r="A5" s="194" t="s">
        <v>544</v>
      </c>
      <c r="B5" s="194"/>
      <c r="C5" s="195"/>
      <c r="D5" s="238">
        <v>84920.000000000015</v>
      </c>
      <c r="E5" s="238">
        <v>50082.75</v>
      </c>
      <c r="F5" s="238">
        <v>34837.25</v>
      </c>
      <c r="G5" s="196">
        <v>192590299.67029452</v>
      </c>
      <c r="H5" s="196">
        <v>115641450.87756139</v>
      </c>
      <c r="I5" s="196">
        <v>82494618.031925842</v>
      </c>
      <c r="J5" s="196">
        <v>5295831.852241585</v>
      </c>
      <c r="K5" s="196">
        <v>3892456.5460841968</v>
      </c>
      <c r="L5" s="196">
        <v>11518033.271751003</v>
      </c>
      <c r="M5" s="196">
        <v>12576659.243038179</v>
      </c>
      <c r="N5" s="196">
        <v>909822.9980529052</v>
      </c>
      <c r="O5" s="196">
        <v>1156783.9521018888</v>
      </c>
      <c r="P5" s="196">
        <v>445197.00684816053</v>
      </c>
      <c r="Q5" s="196">
        <v>307176.7354384365</v>
      </c>
      <c r="R5" s="196">
        <v>145218.61931428715</v>
      </c>
      <c r="S5" s="196">
        <v>78067.080623562011</v>
      </c>
      <c r="T5" s="196">
        <v>851050.24394900748</v>
      </c>
      <c r="U5" s="196">
        <v>1191767.56340977</v>
      </c>
      <c r="V5" s="196">
        <v>368300.00231976638</v>
      </c>
      <c r="W5" s="196">
        <v>305258.96038412949</v>
      </c>
      <c r="X5" s="196">
        <v>112579.17863585777</v>
      </c>
      <c r="Y5" s="196">
        <v>77459.032814589387</v>
      </c>
      <c r="Z5" s="196">
        <v>3476266.0876557156</v>
      </c>
      <c r="AA5" s="196">
        <v>2185056.5815292876</v>
      </c>
      <c r="AB5" s="196">
        <v>18498726.352433641</v>
      </c>
      <c r="AC5" s="196">
        <v>14029850.544997541</v>
      </c>
      <c r="AD5" s="196">
        <v>697212.15139761893</v>
      </c>
      <c r="AE5" s="196">
        <v>120898.81966958125</v>
      </c>
      <c r="AF5" s="196">
        <v>35535100.445317365</v>
      </c>
      <c r="AG5" s="196">
        <v>1410218.3228231629</v>
      </c>
      <c r="AH5" s="196">
        <v>0</v>
      </c>
      <c r="AI5" s="196">
        <v>134945.3173776801</v>
      </c>
      <c r="AJ5" s="196">
        <v>5641821.1750000017</v>
      </c>
      <c r="AK5" s="196">
        <v>226978</v>
      </c>
      <c r="AL5" s="196">
        <v>0</v>
      </c>
      <c r="AM5" s="196">
        <v>0</v>
      </c>
      <c r="AN5" s="196">
        <v>96009</v>
      </c>
      <c r="AO5" s="196">
        <v>0</v>
      </c>
      <c r="AP5" s="196">
        <v>0</v>
      </c>
      <c r="AQ5" s="196">
        <v>0</v>
      </c>
      <c r="AR5" s="196">
        <v>0</v>
      </c>
      <c r="AS5" s="196">
        <v>390726368.57978165</v>
      </c>
      <c r="AT5" s="196">
        <v>78239672.824690774</v>
      </c>
      <c r="AU5" s="196">
        <v>43045072.260518074</v>
      </c>
      <c r="AV5" s="196">
        <v>55947440.762353227</v>
      </c>
      <c r="AW5" s="196">
        <v>512011113.66499072</v>
      </c>
      <c r="AX5" s="196">
        <v>505911360.1726132</v>
      </c>
      <c r="AY5" s="196"/>
      <c r="AZ5" s="196">
        <v>472444893.30555552</v>
      </c>
      <c r="BA5" s="196">
        <v>1658948.9395833143</v>
      </c>
      <c r="BB5" s="196">
        <v>12270.873578106984</v>
      </c>
      <c r="BC5" s="196">
        <v>513682333.4781521</v>
      </c>
      <c r="BD5" s="196">
        <v>273075972.14948756</v>
      </c>
      <c r="BE5" s="196">
        <v>240606361.32866454</v>
      </c>
      <c r="BF5" s="196">
        <v>478544646.7979331</v>
      </c>
      <c r="BG5" s="196"/>
      <c r="BH5" s="196">
        <v>470733270.21763349</v>
      </c>
      <c r="BI5" s="196">
        <v>1224295.7545286596</v>
      </c>
      <c r="BJ5" s="196">
        <v>1212695.361164324</v>
      </c>
      <c r="BK5" s="196"/>
      <c r="BL5" s="196"/>
      <c r="BM5" s="196">
        <v>616622.5218482971</v>
      </c>
      <c r="BN5" s="196">
        <v>514298956.0000003</v>
      </c>
      <c r="BO5" s="196"/>
      <c r="BP5" s="196"/>
      <c r="BQ5" s="196"/>
      <c r="BR5" s="196"/>
      <c r="BS5" s="196">
        <v>-241330.60000000006</v>
      </c>
      <c r="BT5" s="196">
        <v>514057625.40000015</v>
      </c>
      <c r="BU5" s="196">
        <v>-261560</v>
      </c>
      <c r="BV5" s="196">
        <v>513796065.40000015</v>
      </c>
      <c r="BW5" s="196">
        <v>5641821.1750000017</v>
      </c>
      <c r="BX5" s="196">
        <v>508154244.22500032</v>
      </c>
      <c r="BZ5" s="194"/>
    </row>
    <row r="6" spans="1:80">
      <c r="A6" s="23">
        <v>137377</v>
      </c>
      <c r="B6" s="23">
        <v>8734603</v>
      </c>
      <c r="C6" s="23" t="s">
        <v>220</v>
      </c>
      <c r="D6" s="239">
        <v>978</v>
      </c>
      <c r="E6" s="239">
        <v>0</v>
      </c>
      <c r="F6" s="239">
        <v>978</v>
      </c>
      <c r="G6" s="30">
        <v>0</v>
      </c>
      <c r="H6" s="30">
        <v>3300660.528402444</v>
      </c>
      <c r="I6" s="30">
        <v>2254783.3007954541</v>
      </c>
      <c r="J6" s="30">
        <v>0</v>
      </c>
      <c r="K6" s="30">
        <v>127163.4707422341</v>
      </c>
      <c r="L6" s="30">
        <v>0</v>
      </c>
      <c r="M6" s="30">
        <v>404136.23567256308</v>
      </c>
      <c r="N6" s="30">
        <v>0</v>
      </c>
      <c r="O6" s="30">
        <v>0</v>
      </c>
      <c r="P6" s="30">
        <v>0</v>
      </c>
      <c r="Q6" s="30">
        <v>0</v>
      </c>
      <c r="R6" s="30">
        <v>0</v>
      </c>
      <c r="S6" s="30">
        <v>0</v>
      </c>
      <c r="T6" s="30">
        <v>1359.4491232121845</v>
      </c>
      <c r="U6" s="30">
        <v>82766.461324976917</v>
      </c>
      <c r="V6" s="30">
        <v>0</v>
      </c>
      <c r="W6" s="30">
        <v>0</v>
      </c>
      <c r="X6" s="30">
        <v>0</v>
      </c>
      <c r="Y6" s="30">
        <v>0</v>
      </c>
      <c r="Z6" s="30">
        <v>0</v>
      </c>
      <c r="AA6" s="30">
        <v>17537.893284380745</v>
      </c>
      <c r="AB6" s="30">
        <v>0</v>
      </c>
      <c r="AC6" s="30">
        <v>388852.96965474356</v>
      </c>
      <c r="AD6" s="30">
        <v>0</v>
      </c>
      <c r="AE6" s="30">
        <v>0</v>
      </c>
      <c r="AF6" s="30">
        <v>145041.22630741764</v>
      </c>
      <c r="AG6" s="30">
        <v>0</v>
      </c>
      <c r="AH6" s="30">
        <v>0</v>
      </c>
      <c r="AI6" s="30">
        <v>0</v>
      </c>
      <c r="AJ6" s="30">
        <v>34944</v>
      </c>
      <c r="AK6" s="30">
        <v>0</v>
      </c>
      <c r="AL6" s="30">
        <v>0</v>
      </c>
      <c r="AM6" s="30">
        <v>0</v>
      </c>
      <c r="AN6" s="30">
        <v>0</v>
      </c>
      <c r="AO6" s="30">
        <v>0</v>
      </c>
      <c r="AP6" s="30">
        <v>0</v>
      </c>
      <c r="AQ6" s="30">
        <v>0</v>
      </c>
      <c r="AR6" s="30">
        <v>0</v>
      </c>
      <c r="AS6" s="30">
        <v>5555443.8291978985</v>
      </c>
      <c r="AT6" s="30">
        <v>1021816.4798021106</v>
      </c>
      <c r="AU6" s="30">
        <v>179985.22630741764</v>
      </c>
      <c r="AV6" s="30">
        <v>727295.126300281</v>
      </c>
      <c r="AW6" s="38">
        <v>6757245.535307426</v>
      </c>
      <c r="AX6" s="30">
        <v>6722301.535307426</v>
      </c>
      <c r="AY6" s="30">
        <v>6465</v>
      </c>
      <c r="AZ6" s="30">
        <v>6322770</v>
      </c>
      <c r="BA6" s="30">
        <v>0</v>
      </c>
      <c r="BB6" s="30">
        <v>0</v>
      </c>
      <c r="BC6" s="30">
        <v>6757245.535307426</v>
      </c>
      <c r="BD6" s="30">
        <v>0</v>
      </c>
      <c r="BE6" s="30">
        <v>6757245.535307426</v>
      </c>
      <c r="BF6" s="30">
        <v>6357714</v>
      </c>
      <c r="BG6" s="30">
        <v>6177728.7736925827</v>
      </c>
      <c r="BH6" s="30">
        <v>6577260.3090000087</v>
      </c>
      <c r="BI6" s="30">
        <v>6725.2150398773092</v>
      </c>
      <c r="BJ6" s="30">
        <v>6640.7110006250878</v>
      </c>
      <c r="BK6" s="197">
        <v>0.012725149346849624</v>
      </c>
      <c r="BL6" s="30">
        <v>0</v>
      </c>
      <c r="BM6" s="30">
        <v>0</v>
      </c>
      <c r="BN6" s="38">
        <v>6757245.535307426</v>
      </c>
      <c r="BO6" s="30">
        <v>6873.5189522570818</v>
      </c>
      <c r="BP6" s="30" t="s">
        <v>545</v>
      </c>
      <c r="BQ6" s="30">
        <v>6909.2490136067754</v>
      </c>
      <c r="BR6" s="197">
        <v>0.011858859822007739</v>
      </c>
      <c r="BS6" s="30">
        <v>0</v>
      </c>
      <c r="BT6" s="30">
        <v>6757245.535307426</v>
      </c>
      <c r="BU6" s="30">
        <v>0</v>
      </c>
      <c r="BV6" s="38">
        <v>6757245.535307426</v>
      </c>
      <c r="BW6" s="218">
        <v>34944</v>
      </c>
      <c r="BX6" s="219">
        <v>6722301.535307426</v>
      </c>
      <c r="BZ6" s="23">
        <f>B6</f>
        <v>8734603</v>
      </c>
      <c r="CB6" s="495"/>
    </row>
    <row r="7" spans="1:80">
      <c r="A7" s="23">
        <v>110850</v>
      </c>
      <c r="B7" s="23">
        <v>8733373</v>
      </c>
      <c r="C7" s="23" t="s">
        <v>221</v>
      </c>
      <c r="D7" s="239">
        <v>103</v>
      </c>
      <c r="E7" s="239">
        <v>103</v>
      </c>
      <c r="F7" s="239">
        <v>0</v>
      </c>
      <c r="G7" s="30">
        <v>396080.50408654317</v>
      </c>
      <c r="H7" s="30">
        <v>0</v>
      </c>
      <c r="I7" s="30">
        <v>0</v>
      </c>
      <c r="J7" s="30">
        <v>4453.1954734634419</v>
      </c>
      <c r="K7" s="30">
        <v>0</v>
      </c>
      <c r="L7" s="30">
        <v>9536.13576135606</v>
      </c>
      <c r="M7" s="30">
        <v>0</v>
      </c>
      <c r="N7" s="30">
        <v>0</v>
      </c>
      <c r="O7" s="30">
        <v>3418.6147069012286</v>
      </c>
      <c r="P7" s="30">
        <v>444.81974987457511</v>
      </c>
      <c r="Q7" s="30">
        <v>489.80152233380181</v>
      </c>
      <c r="R7" s="30">
        <v>0</v>
      </c>
      <c r="S7" s="30">
        <v>0</v>
      </c>
      <c r="T7" s="30">
        <v>0</v>
      </c>
      <c r="U7" s="30">
        <v>0</v>
      </c>
      <c r="V7" s="30">
        <v>0</v>
      </c>
      <c r="W7" s="30">
        <v>0</v>
      </c>
      <c r="X7" s="30">
        <v>0</v>
      </c>
      <c r="Y7" s="30">
        <v>0</v>
      </c>
      <c r="Z7" s="30">
        <v>0</v>
      </c>
      <c r="AA7" s="30">
        <v>0</v>
      </c>
      <c r="AB7" s="30">
        <v>13078.484112619613</v>
      </c>
      <c r="AC7" s="30">
        <v>0</v>
      </c>
      <c r="AD7" s="30">
        <v>0</v>
      </c>
      <c r="AE7" s="30">
        <v>0</v>
      </c>
      <c r="AF7" s="30">
        <v>145041.22630741764</v>
      </c>
      <c r="AG7" s="30">
        <v>35850.893040400493</v>
      </c>
      <c r="AH7" s="30">
        <v>0</v>
      </c>
      <c r="AI7" s="30">
        <v>0</v>
      </c>
      <c r="AJ7" s="30">
        <v>2694.6</v>
      </c>
      <c r="AK7" s="30">
        <v>0</v>
      </c>
      <c r="AL7" s="30">
        <v>0</v>
      </c>
      <c r="AM7" s="30">
        <v>0</v>
      </c>
      <c r="AN7" s="30">
        <v>0</v>
      </c>
      <c r="AO7" s="30">
        <v>0</v>
      </c>
      <c r="AP7" s="30">
        <v>0</v>
      </c>
      <c r="AQ7" s="30">
        <v>0</v>
      </c>
      <c r="AR7" s="30">
        <v>0</v>
      </c>
      <c r="AS7" s="30">
        <v>396080.50408654317</v>
      </c>
      <c r="AT7" s="30">
        <v>31421.051326548717</v>
      </c>
      <c r="AU7" s="30">
        <v>183586.71934781814</v>
      </c>
      <c r="AV7" s="30">
        <v>33585.564383895493</v>
      </c>
      <c r="AW7" s="38">
        <v>611088.27476091008</v>
      </c>
      <c r="AX7" s="30">
        <v>608393.6747609101</v>
      </c>
      <c r="AY7" s="30">
        <v>4955</v>
      </c>
      <c r="AZ7" s="30">
        <v>510365</v>
      </c>
      <c r="BA7" s="30">
        <v>0</v>
      </c>
      <c r="BB7" s="30">
        <v>0</v>
      </c>
      <c r="BC7" s="30">
        <v>611088.27476091008</v>
      </c>
      <c r="BD7" s="30">
        <v>611088.27476091008</v>
      </c>
      <c r="BE7" s="30">
        <v>0</v>
      </c>
      <c r="BF7" s="30">
        <v>513059.6</v>
      </c>
      <c r="BG7" s="30">
        <v>329472.88065218186</v>
      </c>
      <c r="BH7" s="30">
        <v>427501.55541309196</v>
      </c>
      <c r="BI7" s="30">
        <v>4150.5005379911845</v>
      </c>
      <c r="BJ7" s="30">
        <v>4093.8230519255417</v>
      </c>
      <c r="BK7" s="197">
        <v>0.013844635038386528</v>
      </c>
      <c r="BL7" s="30">
        <v>0</v>
      </c>
      <c r="BM7" s="30">
        <v>0</v>
      </c>
      <c r="BN7" s="38">
        <v>611088.27476091008</v>
      </c>
      <c r="BO7" s="30">
        <v>5906.7347064166033</v>
      </c>
      <c r="BP7" s="30" t="s">
        <v>545</v>
      </c>
      <c r="BQ7" s="30">
        <v>5932.8958714651462</v>
      </c>
      <c r="BR7" s="197">
        <v>0.014992754823618171</v>
      </c>
      <c r="BS7" s="30">
        <v>-896.75000000000011</v>
      </c>
      <c r="BT7" s="30">
        <v>610191.52476091008</v>
      </c>
      <c r="BU7" s="30">
        <v>-1030</v>
      </c>
      <c r="BV7" s="38">
        <v>609161.52476091008</v>
      </c>
      <c r="BW7" s="218">
        <v>2694.6</v>
      </c>
      <c r="BX7" s="219">
        <v>606466.9247609101</v>
      </c>
      <c r="BZ7" s="23">
        <f>B7</f>
        <v>8733373</v>
      </c>
      <c r="CB7" s="495"/>
    </row>
    <row r="8" spans="1:80">
      <c r="A8" s="23">
        <v>110809</v>
      </c>
      <c r="B8" s="23">
        <v>8733061</v>
      </c>
      <c r="C8" s="23" t="s">
        <v>222</v>
      </c>
      <c r="D8" s="239">
        <v>209</v>
      </c>
      <c r="E8" s="239">
        <v>209</v>
      </c>
      <c r="F8" s="239">
        <v>0</v>
      </c>
      <c r="G8" s="30">
        <v>803697.33353483025</v>
      </c>
      <c r="H8" s="30">
        <v>0</v>
      </c>
      <c r="I8" s="30">
        <v>0</v>
      </c>
      <c r="J8" s="30">
        <v>12864.786923338826</v>
      </c>
      <c r="K8" s="30">
        <v>0</v>
      </c>
      <c r="L8" s="30">
        <v>28608.407284068093</v>
      </c>
      <c r="M8" s="30">
        <v>0</v>
      </c>
      <c r="N8" s="30">
        <v>0</v>
      </c>
      <c r="O8" s="30">
        <v>0</v>
      </c>
      <c r="P8" s="30">
        <v>0</v>
      </c>
      <c r="Q8" s="30">
        <v>0</v>
      </c>
      <c r="R8" s="30">
        <v>0</v>
      </c>
      <c r="S8" s="30">
        <v>0</v>
      </c>
      <c r="T8" s="30">
        <v>0</v>
      </c>
      <c r="U8" s="30">
        <v>0</v>
      </c>
      <c r="V8" s="30">
        <v>0</v>
      </c>
      <c r="W8" s="30">
        <v>0</v>
      </c>
      <c r="X8" s="30">
        <v>0</v>
      </c>
      <c r="Y8" s="30">
        <v>0</v>
      </c>
      <c r="Z8" s="30">
        <v>2762.3250934158668</v>
      </c>
      <c r="AA8" s="30">
        <v>0</v>
      </c>
      <c r="AB8" s="30">
        <v>83628.103695163591</v>
      </c>
      <c r="AC8" s="30">
        <v>0</v>
      </c>
      <c r="AD8" s="30">
        <v>0</v>
      </c>
      <c r="AE8" s="30">
        <v>0</v>
      </c>
      <c r="AF8" s="30">
        <v>145041.22630741764</v>
      </c>
      <c r="AG8" s="30">
        <v>0</v>
      </c>
      <c r="AH8" s="30">
        <v>0</v>
      </c>
      <c r="AI8" s="30">
        <v>0</v>
      </c>
      <c r="AJ8" s="30">
        <v>28392</v>
      </c>
      <c r="AK8" s="30">
        <v>0</v>
      </c>
      <c r="AL8" s="30">
        <v>0</v>
      </c>
      <c r="AM8" s="30">
        <v>0</v>
      </c>
      <c r="AN8" s="30">
        <v>0</v>
      </c>
      <c r="AO8" s="30">
        <v>0</v>
      </c>
      <c r="AP8" s="30">
        <v>0</v>
      </c>
      <c r="AQ8" s="30">
        <v>0</v>
      </c>
      <c r="AR8" s="30">
        <v>0</v>
      </c>
      <c r="AS8" s="30">
        <v>803697.33353483025</v>
      </c>
      <c r="AT8" s="30">
        <v>127863.62299598637</v>
      </c>
      <c r="AU8" s="30">
        <v>173433.22630741764</v>
      </c>
      <c r="AV8" s="30">
        <v>119923.31645729749</v>
      </c>
      <c r="AW8" s="38">
        <v>1104994.1828382344</v>
      </c>
      <c r="AX8" s="30">
        <v>1076602.1828382344</v>
      </c>
      <c r="AY8" s="30">
        <v>4955</v>
      </c>
      <c r="AZ8" s="30">
        <v>1035595</v>
      </c>
      <c r="BA8" s="30">
        <v>0</v>
      </c>
      <c r="BB8" s="30">
        <v>0</v>
      </c>
      <c r="BC8" s="30">
        <v>1104994.1828382344</v>
      </c>
      <c r="BD8" s="30">
        <v>1104994.1828382344</v>
      </c>
      <c r="BE8" s="30">
        <v>0</v>
      </c>
      <c r="BF8" s="30">
        <v>1063987</v>
      </c>
      <c r="BG8" s="30">
        <v>890553.77369258238</v>
      </c>
      <c r="BH8" s="30">
        <v>931560.95653081674</v>
      </c>
      <c r="BI8" s="30">
        <v>4457.2294570852473</v>
      </c>
      <c r="BJ8" s="30">
        <v>4414.1268237256545</v>
      </c>
      <c r="BK8" s="197">
        <v>0.0097647020760524717</v>
      </c>
      <c r="BL8" s="30">
        <v>0</v>
      </c>
      <c r="BM8" s="30">
        <v>0</v>
      </c>
      <c r="BN8" s="38">
        <v>1104994.1828382344</v>
      </c>
      <c r="BO8" s="30">
        <v>5151.2066164508824</v>
      </c>
      <c r="BP8" s="30" t="s">
        <v>545</v>
      </c>
      <c r="BQ8" s="30">
        <v>5287.0535064030355</v>
      </c>
      <c r="BR8" s="197">
        <v>0.001126567997538741</v>
      </c>
      <c r="BS8" s="30">
        <v>-1855.6</v>
      </c>
      <c r="BT8" s="30">
        <v>1103138.5828382343</v>
      </c>
      <c r="BU8" s="30">
        <v>-2090</v>
      </c>
      <c r="BV8" s="38">
        <v>1101048.5828382343</v>
      </c>
      <c r="BW8" s="218">
        <v>28392</v>
      </c>
      <c r="BX8" s="219">
        <v>1072656.5828382343</v>
      </c>
      <c r="BZ8" s="23">
        <f>B8</f>
        <v>8733061</v>
      </c>
      <c r="CB8" s="495"/>
    </row>
    <row r="9" spans="1:80">
      <c r="A9" s="23">
        <v>136653</v>
      </c>
      <c r="B9" s="23">
        <v>8732087</v>
      </c>
      <c r="C9" s="23" t="s">
        <v>223</v>
      </c>
      <c r="D9" s="239">
        <v>616</v>
      </c>
      <c r="E9" s="239">
        <v>616</v>
      </c>
      <c r="F9" s="239">
        <v>0</v>
      </c>
      <c r="G9" s="30">
        <v>2368792.1409447631</v>
      </c>
      <c r="H9" s="30">
        <v>0</v>
      </c>
      <c r="I9" s="30">
        <v>0</v>
      </c>
      <c r="J9" s="30">
        <v>76199.122545930033</v>
      </c>
      <c r="K9" s="30">
        <v>0</v>
      </c>
      <c r="L9" s="30">
        <v>164233.44922335463</v>
      </c>
      <c r="M9" s="30">
        <v>0</v>
      </c>
      <c r="N9" s="30">
        <v>10805.621339649793</v>
      </c>
      <c r="O9" s="30">
        <v>60110.641929680038</v>
      </c>
      <c r="P9" s="30">
        <v>444.81974987457414</v>
      </c>
      <c r="Q9" s="30">
        <v>11755.236536011256</v>
      </c>
      <c r="R9" s="30">
        <v>519.78937063995181</v>
      </c>
      <c r="S9" s="30">
        <v>0</v>
      </c>
      <c r="T9" s="30">
        <v>0</v>
      </c>
      <c r="U9" s="30">
        <v>0</v>
      </c>
      <c r="V9" s="30">
        <v>0</v>
      </c>
      <c r="W9" s="30">
        <v>0</v>
      </c>
      <c r="X9" s="30">
        <v>0</v>
      </c>
      <c r="Y9" s="30">
        <v>0</v>
      </c>
      <c r="Z9" s="30">
        <v>13799.304659347792</v>
      </c>
      <c r="AA9" s="30">
        <v>0</v>
      </c>
      <c r="AB9" s="30">
        <v>257261.98021649077</v>
      </c>
      <c r="AC9" s="30">
        <v>0</v>
      </c>
      <c r="AD9" s="30">
        <v>0</v>
      </c>
      <c r="AE9" s="30">
        <v>0</v>
      </c>
      <c r="AF9" s="30">
        <v>145041.22630741764</v>
      </c>
      <c r="AG9" s="30">
        <v>0</v>
      </c>
      <c r="AH9" s="30">
        <v>0</v>
      </c>
      <c r="AI9" s="30">
        <v>0</v>
      </c>
      <c r="AJ9" s="30">
        <v>14086.7174</v>
      </c>
      <c r="AK9" s="30">
        <v>0</v>
      </c>
      <c r="AL9" s="30">
        <v>0</v>
      </c>
      <c r="AM9" s="30">
        <v>0</v>
      </c>
      <c r="AN9" s="30">
        <v>0</v>
      </c>
      <c r="AO9" s="30">
        <v>0</v>
      </c>
      <c r="AP9" s="30">
        <v>0</v>
      </c>
      <c r="AQ9" s="30">
        <v>0</v>
      </c>
      <c r="AR9" s="30">
        <v>0</v>
      </c>
      <c r="AS9" s="30">
        <v>2368792.1409447631</v>
      </c>
      <c r="AT9" s="30">
        <v>595129.96557097894</v>
      </c>
      <c r="AU9" s="30">
        <v>159127.94370741764</v>
      </c>
      <c r="AV9" s="30">
        <v>438784.00472560147</v>
      </c>
      <c r="AW9" s="38">
        <v>3123050.0502231596</v>
      </c>
      <c r="AX9" s="30">
        <v>3108963.3328231596</v>
      </c>
      <c r="AY9" s="30">
        <v>4955</v>
      </c>
      <c r="AZ9" s="30">
        <v>3052280</v>
      </c>
      <c r="BA9" s="30">
        <v>0</v>
      </c>
      <c r="BB9" s="30">
        <v>0</v>
      </c>
      <c r="BC9" s="30">
        <v>3123050.0502231596</v>
      </c>
      <c r="BD9" s="30">
        <v>3123050.0502231596</v>
      </c>
      <c r="BE9" s="30">
        <v>0</v>
      </c>
      <c r="BF9" s="30">
        <v>3066366.7174</v>
      </c>
      <c r="BG9" s="30">
        <v>2907238.7736925823</v>
      </c>
      <c r="BH9" s="30">
        <v>2963922.1065157419</v>
      </c>
      <c r="BI9" s="30">
        <v>4811.5618612268536</v>
      </c>
      <c r="BJ9" s="30">
        <v>4782.6521484730174</v>
      </c>
      <c r="BK9" s="197">
        <v>0.0060447032015628257</v>
      </c>
      <c r="BL9" s="30">
        <v>0</v>
      </c>
      <c r="BM9" s="30">
        <v>0</v>
      </c>
      <c r="BN9" s="38">
        <v>3123050.0502231596</v>
      </c>
      <c r="BO9" s="30">
        <v>5047.0183974401943</v>
      </c>
      <c r="BP9" s="30" t="s">
        <v>545</v>
      </c>
      <c r="BQ9" s="30">
        <v>5069.8864451674672</v>
      </c>
      <c r="BR9" s="197">
        <v>0.0069196260830690637</v>
      </c>
      <c r="BS9" s="30">
        <v>0</v>
      </c>
      <c r="BT9" s="30">
        <v>3123050.0502231596</v>
      </c>
      <c r="BU9" s="30">
        <v>0</v>
      </c>
      <c r="BV9" s="38">
        <v>3123050.0502231596</v>
      </c>
      <c r="BW9" s="218">
        <v>14086.7174</v>
      </c>
      <c r="BX9" s="219">
        <v>3108963.3328231596</v>
      </c>
      <c r="BZ9" s="23">
        <f>B9</f>
        <v>8732087</v>
      </c>
      <c r="CB9" s="495"/>
    </row>
    <row r="10" spans="1:80">
      <c r="A10" s="23">
        <v>110644</v>
      </c>
      <c r="B10" s="23">
        <v>8732083</v>
      </c>
      <c r="C10" s="23" t="s">
        <v>224</v>
      </c>
      <c r="D10" s="239">
        <v>109</v>
      </c>
      <c r="E10" s="239">
        <v>109</v>
      </c>
      <c r="F10" s="239">
        <v>0</v>
      </c>
      <c r="G10" s="30">
        <v>419153.15481003112</v>
      </c>
      <c r="H10" s="30">
        <v>0</v>
      </c>
      <c r="I10" s="30">
        <v>0</v>
      </c>
      <c r="J10" s="30">
        <v>14843.984911544801</v>
      </c>
      <c r="K10" s="30">
        <v>0</v>
      </c>
      <c r="L10" s="30">
        <v>32846.689844670917</v>
      </c>
      <c r="M10" s="30">
        <v>0</v>
      </c>
      <c r="N10" s="30">
        <v>4463.1914228988371</v>
      </c>
      <c r="O10" s="30">
        <v>284.88455890843596</v>
      </c>
      <c r="P10" s="30">
        <v>36475.219489715142</v>
      </c>
      <c r="Q10" s="30">
        <v>0</v>
      </c>
      <c r="R10" s="30">
        <v>0</v>
      </c>
      <c r="S10" s="30">
        <v>0</v>
      </c>
      <c r="T10" s="30">
        <v>0</v>
      </c>
      <c r="U10" s="30">
        <v>0</v>
      </c>
      <c r="V10" s="30">
        <v>0</v>
      </c>
      <c r="W10" s="30">
        <v>0</v>
      </c>
      <c r="X10" s="30">
        <v>0</v>
      </c>
      <c r="Y10" s="30">
        <v>0</v>
      </c>
      <c r="Z10" s="30">
        <v>1394.1662379178706</v>
      </c>
      <c r="AA10" s="30">
        <v>0</v>
      </c>
      <c r="AB10" s="30">
        <v>33169.627165634469</v>
      </c>
      <c r="AC10" s="30">
        <v>0</v>
      </c>
      <c r="AD10" s="30">
        <v>2372.9384364657358</v>
      </c>
      <c r="AE10" s="30">
        <v>0</v>
      </c>
      <c r="AF10" s="30">
        <v>145041.22630741764</v>
      </c>
      <c r="AG10" s="30">
        <v>31254.624701887606</v>
      </c>
      <c r="AH10" s="30">
        <v>0</v>
      </c>
      <c r="AI10" s="30">
        <v>0</v>
      </c>
      <c r="AJ10" s="30">
        <v>14500.6406</v>
      </c>
      <c r="AK10" s="30">
        <v>0</v>
      </c>
      <c r="AL10" s="30">
        <v>0</v>
      </c>
      <c r="AM10" s="30">
        <v>0</v>
      </c>
      <c r="AN10" s="30">
        <v>0</v>
      </c>
      <c r="AO10" s="30">
        <v>0</v>
      </c>
      <c r="AP10" s="30">
        <v>0</v>
      </c>
      <c r="AQ10" s="30">
        <v>0</v>
      </c>
      <c r="AR10" s="30">
        <v>0</v>
      </c>
      <c r="AS10" s="30">
        <v>419153.15481003112</v>
      </c>
      <c r="AT10" s="30">
        <v>125850.70206775623</v>
      </c>
      <c r="AU10" s="30">
        <v>190796.49160930526</v>
      </c>
      <c r="AV10" s="30">
        <v>85622.2924372991</v>
      </c>
      <c r="AW10" s="38">
        <v>735800.34848709265</v>
      </c>
      <c r="AX10" s="30">
        <v>721299.70788709261</v>
      </c>
      <c r="AY10" s="30">
        <v>4955</v>
      </c>
      <c r="AZ10" s="30">
        <v>540095</v>
      </c>
      <c r="BA10" s="30">
        <v>0</v>
      </c>
      <c r="BB10" s="30">
        <v>0</v>
      </c>
      <c r="BC10" s="30">
        <v>735800.34848709265</v>
      </c>
      <c r="BD10" s="30">
        <v>735800.34848709241</v>
      </c>
      <c r="BE10" s="30">
        <v>0</v>
      </c>
      <c r="BF10" s="30">
        <v>554595.6406</v>
      </c>
      <c r="BG10" s="30">
        <v>363799.14899069484</v>
      </c>
      <c r="BH10" s="30">
        <v>545003.85687778739</v>
      </c>
      <c r="BI10" s="30">
        <v>5000.035384199884</v>
      </c>
      <c r="BJ10" s="30">
        <v>4936.9742335578949</v>
      </c>
      <c r="BK10" s="197">
        <v>0.012773238760969445</v>
      </c>
      <c r="BL10" s="30">
        <v>0</v>
      </c>
      <c r="BM10" s="30">
        <v>0</v>
      </c>
      <c r="BN10" s="38">
        <v>735800.34848709265</v>
      </c>
      <c r="BO10" s="30">
        <v>6617.42851272562</v>
      </c>
      <c r="BP10" s="30" t="s">
        <v>545</v>
      </c>
      <c r="BQ10" s="30">
        <v>6750.461912725621</v>
      </c>
      <c r="BR10" s="197">
        <v>0.0035554772907280263</v>
      </c>
      <c r="BS10" s="30">
        <v>-1044.2</v>
      </c>
      <c r="BT10" s="30">
        <v>734756.14848709269</v>
      </c>
      <c r="BU10" s="30">
        <v>-1090</v>
      </c>
      <c r="BV10" s="38">
        <v>733666.14848709269</v>
      </c>
      <c r="BW10" s="218">
        <v>14500.6406</v>
      </c>
      <c r="BX10" s="219">
        <v>719165.50788709265</v>
      </c>
      <c r="BZ10" s="23">
        <f>B10</f>
        <v>8732083</v>
      </c>
      <c r="CB10" s="495"/>
    </row>
    <row r="11" spans="1:80">
      <c r="A11" s="23">
        <v>139537</v>
      </c>
      <c r="B11" s="23">
        <v>8733383</v>
      </c>
      <c r="C11" s="23" t="s">
        <v>225</v>
      </c>
      <c r="D11" s="239">
        <v>202</v>
      </c>
      <c r="E11" s="239">
        <v>202</v>
      </c>
      <c r="F11" s="239">
        <v>0</v>
      </c>
      <c r="G11" s="30">
        <v>776779.24102409428</v>
      </c>
      <c r="H11" s="30">
        <v>0</v>
      </c>
      <c r="I11" s="30">
        <v>0</v>
      </c>
      <c r="J11" s="30">
        <v>31667.167811295611</v>
      </c>
      <c r="K11" s="30">
        <v>0</v>
      </c>
      <c r="L11" s="30">
        <v>67812.520969643127</v>
      </c>
      <c r="M11" s="30">
        <v>0</v>
      </c>
      <c r="N11" s="30">
        <v>8926.3828457976488</v>
      </c>
      <c r="O11" s="30">
        <v>4558.1529425349718</v>
      </c>
      <c r="P11" s="30">
        <v>5782.6567483694807</v>
      </c>
      <c r="Q11" s="30">
        <v>1469.4045670014102</v>
      </c>
      <c r="R11" s="30">
        <v>0</v>
      </c>
      <c r="S11" s="30">
        <v>0</v>
      </c>
      <c r="T11" s="30">
        <v>0</v>
      </c>
      <c r="U11" s="30">
        <v>0</v>
      </c>
      <c r="V11" s="30">
        <v>0</v>
      </c>
      <c r="W11" s="30">
        <v>0</v>
      </c>
      <c r="X11" s="30">
        <v>0</v>
      </c>
      <c r="Y11" s="30">
        <v>0</v>
      </c>
      <c r="Z11" s="30">
        <v>7639.0432306511229</v>
      </c>
      <c r="AA11" s="30">
        <v>0</v>
      </c>
      <c r="AB11" s="30">
        <v>75916.780377227755</v>
      </c>
      <c r="AC11" s="30">
        <v>0</v>
      </c>
      <c r="AD11" s="30">
        <v>0</v>
      </c>
      <c r="AE11" s="30">
        <v>0</v>
      </c>
      <c r="AF11" s="30">
        <v>145041.22630741764</v>
      </c>
      <c r="AG11" s="30">
        <v>0</v>
      </c>
      <c r="AH11" s="30">
        <v>0</v>
      </c>
      <c r="AI11" s="30">
        <v>0</v>
      </c>
      <c r="AJ11" s="30">
        <v>8026.153</v>
      </c>
      <c r="AK11" s="30">
        <v>0</v>
      </c>
      <c r="AL11" s="30">
        <v>0</v>
      </c>
      <c r="AM11" s="30">
        <v>0</v>
      </c>
      <c r="AN11" s="30">
        <v>0</v>
      </c>
      <c r="AO11" s="30">
        <v>0</v>
      </c>
      <c r="AP11" s="30">
        <v>0</v>
      </c>
      <c r="AQ11" s="30">
        <v>0</v>
      </c>
      <c r="AR11" s="30">
        <v>0</v>
      </c>
      <c r="AS11" s="30">
        <v>776779.24102409428</v>
      </c>
      <c r="AT11" s="30">
        <v>203772.10949252115</v>
      </c>
      <c r="AU11" s="30">
        <v>153067.37930741764</v>
      </c>
      <c r="AV11" s="30">
        <v>132488.36672406303</v>
      </c>
      <c r="AW11" s="38">
        <v>1133618.7298240331</v>
      </c>
      <c r="AX11" s="30">
        <v>1125592.5768240332</v>
      </c>
      <c r="AY11" s="30">
        <v>4955</v>
      </c>
      <c r="AZ11" s="30">
        <v>1000910</v>
      </c>
      <c r="BA11" s="30">
        <v>0</v>
      </c>
      <c r="BB11" s="30">
        <v>0</v>
      </c>
      <c r="BC11" s="30">
        <v>1133618.7298240331</v>
      </c>
      <c r="BD11" s="30">
        <v>1133618.7298240331</v>
      </c>
      <c r="BE11" s="30">
        <v>0</v>
      </c>
      <c r="BF11" s="30">
        <v>1008936.153</v>
      </c>
      <c r="BG11" s="30">
        <v>855868.77369258238</v>
      </c>
      <c r="BH11" s="30">
        <v>980551.35051661544</v>
      </c>
      <c r="BI11" s="30">
        <v>4854.2146065178986</v>
      </c>
      <c r="BJ11" s="30">
        <v>4850.9420947265826</v>
      </c>
      <c r="BK11" s="197">
        <v>0.0006746136580095465</v>
      </c>
      <c r="BL11" s="30">
        <v>0</v>
      </c>
      <c r="BM11" s="30">
        <v>0</v>
      </c>
      <c r="BN11" s="38">
        <v>1133618.7298240331</v>
      </c>
      <c r="BO11" s="30">
        <v>5572.240479326897</v>
      </c>
      <c r="BP11" s="30" t="s">
        <v>545</v>
      </c>
      <c r="BQ11" s="30">
        <v>5611.9739100199658</v>
      </c>
      <c r="BR11" s="197">
        <v>0.0061890793448486914</v>
      </c>
      <c r="BS11" s="30">
        <v>0</v>
      </c>
      <c r="BT11" s="30">
        <v>1133618.7298240331</v>
      </c>
      <c r="BU11" s="30">
        <v>0</v>
      </c>
      <c r="BV11" s="38">
        <v>1133618.7298240331</v>
      </c>
      <c r="BW11" s="218">
        <v>8026.153</v>
      </c>
      <c r="BX11" s="219">
        <v>1125592.5768240332</v>
      </c>
      <c r="BZ11" s="23">
        <f>B11</f>
        <v>8733383</v>
      </c>
      <c r="CB11" s="495"/>
    </row>
    <row r="12" spans="1:80">
      <c r="A12" s="23">
        <v>110664</v>
      </c>
      <c r="B12" s="23">
        <v>8732118</v>
      </c>
      <c r="C12" s="23" t="s">
        <v>226</v>
      </c>
      <c r="D12" s="239">
        <v>375</v>
      </c>
      <c r="E12" s="239">
        <v>375</v>
      </c>
      <c r="F12" s="239">
        <v>0</v>
      </c>
      <c r="G12" s="30">
        <v>1442040.6702179969</v>
      </c>
      <c r="H12" s="30">
        <v>0</v>
      </c>
      <c r="I12" s="30">
        <v>0</v>
      </c>
      <c r="J12" s="30">
        <v>78673.1200311875</v>
      </c>
      <c r="K12" s="30">
        <v>0</v>
      </c>
      <c r="L12" s="30">
        <v>169531.30242410788</v>
      </c>
      <c r="M12" s="30">
        <v>0</v>
      </c>
      <c r="N12" s="30">
        <v>39933.817994357887</v>
      </c>
      <c r="O12" s="30">
        <v>25069.841183942386</v>
      </c>
      <c r="P12" s="30">
        <v>444.81974987457568</v>
      </c>
      <c r="Q12" s="30">
        <v>0</v>
      </c>
      <c r="R12" s="30">
        <v>0</v>
      </c>
      <c r="S12" s="30">
        <v>0</v>
      </c>
      <c r="T12" s="30">
        <v>0</v>
      </c>
      <c r="U12" s="30">
        <v>0</v>
      </c>
      <c r="V12" s="30">
        <v>0</v>
      </c>
      <c r="W12" s="30">
        <v>0</v>
      </c>
      <c r="X12" s="30">
        <v>0</v>
      </c>
      <c r="Y12" s="30">
        <v>0</v>
      </c>
      <c r="Z12" s="30">
        <v>34103.153176911081</v>
      </c>
      <c r="AA12" s="30">
        <v>0</v>
      </c>
      <c r="AB12" s="30">
        <v>154951.3502230033</v>
      </c>
      <c r="AC12" s="30">
        <v>0</v>
      </c>
      <c r="AD12" s="30">
        <v>10213.508334859727</v>
      </c>
      <c r="AE12" s="30">
        <v>0</v>
      </c>
      <c r="AF12" s="30">
        <v>145041.22630741764</v>
      </c>
      <c r="AG12" s="30">
        <v>0</v>
      </c>
      <c r="AH12" s="30">
        <v>0</v>
      </c>
      <c r="AI12" s="30">
        <v>0</v>
      </c>
      <c r="AJ12" s="30">
        <v>42588</v>
      </c>
      <c r="AK12" s="30">
        <v>0</v>
      </c>
      <c r="AL12" s="30">
        <v>0</v>
      </c>
      <c r="AM12" s="30">
        <v>0</v>
      </c>
      <c r="AN12" s="30">
        <v>0</v>
      </c>
      <c r="AO12" s="30">
        <v>0</v>
      </c>
      <c r="AP12" s="30">
        <v>0</v>
      </c>
      <c r="AQ12" s="30">
        <v>0</v>
      </c>
      <c r="AR12" s="30">
        <v>0</v>
      </c>
      <c r="AS12" s="30">
        <v>1442040.6702179969</v>
      </c>
      <c r="AT12" s="30">
        <v>512920.91311824438</v>
      </c>
      <c r="AU12" s="30">
        <v>187629.22630741764</v>
      </c>
      <c r="AV12" s="30">
        <v>286539.77847338386</v>
      </c>
      <c r="AW12" s="38">
        <v>2142590.8096436588</v>
      </c>
      <c r="AX12" s="30">
        <v>2100002.8096436588</v>
      </c>
      <c r="AY12" s="30">
        <v>4955</v>
      </c>
      <c r="AZ12" s="30">
        <v>1858125</v>
      </c>
      <c r="BA12" s="30">
        <v>0</v>
      </c>
      <c r="BB12" s="30">
        <v>0</v>
      </c>
      <c r="BC12" s="30">
        <v>2142590.8096436588</v>
      </c>
      <c r="BD12" s="30">
        <v>2142590.8096436588</v>
      </c>
      <c r="BE12" s="30">
        <v>0</v>
      </c>
      <c r="BF12" s="30">
        <v>1900713</v>
      </c>
      <c r="BG12" s="30">
        <v>1713083.7736925823</v>
      </c>
      <c r="BH12" s="30">
        <v>1954961.5833362411</v>
      </c>
      <c r="BI12" s="30">
        <v>5213.2308888966427</v>
      </c>
      <c r="BJ12" s="30">
        <v>5096.5489842887828</v>
      </c>
      <c r="BK12" s="197">
        <v>0.022894296703035166</v>
      </c>
      <c r="BL12" s="30">
        <v>0</v>
      </c>
      <c r="BM12" s="30">
        <v>0</v>
      </c>
      <c r="BN12" s="38">
        <v>2142590.8096436588</v>
      </c>
      <c r="BO12" s="30">
        <v>5600.00749238309</v>
      </c>
      <c r="BP12" s="30" t="s">
        <v>545</v>
      </c>
      <c r="BQ12" s="30">
        <v>5713.57549238309</v>
      </c>
      <c r="BR12" s="197">
        <v>0.020010410061721551</v>
      </c>
      <c r="BS12" s="30">
        <v>-3851.8500000000004</v>
      </c>
      <c r="BT12" s="30">
        <v>2138738.9596436587</v>
      </c>
      <c r="BU12" s="30">
        <v>-3750</v>
      </c>
      <c r="BV12" s="38">
        <v>2134988.9596436587</v>
      </c>
      <c r="BW12" s="218">
        <v>42588</v>
      </c>
      <c r="BX12" s="219">
        <v>2092400.9596436587</v>
      </c>
      <c r="BZ12" s="23">
        <f>B12</f>
        <v>8732118</v>
      </c>
      <c r="CB12" s="495"/>
    </row>
    <row r="13" spans="1:80">
      <c r="A13" s="23">
        <v>143440</v>
      </c>
      <c r="B13" s="23">
        <v>8733000</v>
      </c>
      <c r="C13" s="23" t="s">
        <v>227</v>
      </c>
      <c r="D13" s="239">
        <v>98</v>
      </c>
      <c r="E13" s="239">
        <v>98</v>
      </c>
      <c r="F13" s="239">
        <v>0</v>
      </c>
      <c r="G13" s="30">
        <v>376853.29515030317</v>
      </c>
      <c r="H13" s="30">
        <v>0</v>
      </c>
      <c r="I13" s="30">
        <v>0</v>
      </c>
      <c r="J13" s="30">
        <v>3463.5964793604539</v>
      </c>
      <c r="K13" s="30">
        <v>0</v>
      </c>
      <c r="L13" s="30">
        <v>7416.99448105471</v>
      </c>
      <c r="M13" s="30">
        <v>0</v>
      </c>
      <c r="N13" s="30">
        <v>0</v>
      </c>
      <c r="O13" s="30">
        <v>0</v>
      </c>
      <c r="P13" s="30">
        <v>0</v>
      </c>
      <c r="Q13" s="30">
        <v>0</v>
      </c>
      <c r="R13" s="30">
        <v>0</v>
      </c>
      <c r="S13" s="30">
        <v>0</v>
      </c>
      <c r="T13" s="30">
        <v>0</v>
      </c>
      <c r="U13" s="30">
        <v>0</v>
      </c>
      <c r="V13" s="30">
        <v>0</v>
      </c>
      <c r="W13" s="30">
        <v>0</v>
      </c>
      <c r="X13" s="30">
        <v>0</v>
      </c>
      <c r="Y13" s="30">
        <v>0</v>
      </c>
      <c r="Z13" s="30">
        <v>11503.891017971555</v>
      </c>
      <c r="AA13" s="30">
        <v>0</v>
      </c>
      <c r="AB13" s="30">
        <v>42204.564507762581</v>
      </c>
      <c r="AC13" s="30">
        <v>0</v>
      </c>
      <c r="AD13" s="30">
        <v>3009.5804560053321</v>
      </c>
      <c r="AE13" s="30">
        <v>0</v>
      </c>
      <c r="AF13" s="30">
        <v>145041.22630741764</v>
      </c>
      <c r="AG13" s="30">
        <v>23808.66999349674</v>
      </c>
      <c r="AH13" s="30">
        <v>0</v>
      </c>
      <c r="AI13" s="30">
        <v>0</v>
      </c>
      <c r="AJ13" s="30">
        <v>3268.45</v>
      </c>
      <c r="AK13" s="30">
        <v>0</v>
      </c>
      <c r="AL13" s="30">
        <v>0</v>
      </c>
      <c r="AM13" s="30">
        <v>0</v>
      </c>
      <c r="AN13" s="30">
        <v>0</v>
      </c>
      <c r="AO13" s="30">
        <v>0</v>
      </c>
      <c r="AP13" s="30">
        <v>0</v>
      </c>
      <c r="AQ13" s="30">
        <v>0</v>
      </c>
      <c r="AR13" s="30">
        <v>0</v>
      </c>
      <c r="AS13" s="30">
        <v>376853.29515030317</v>
      </c>
      <c r="AT13" s="30">
        <v>67598.626942154631</v>
      </c>
      <c r="AU13" s="30">
        <v>172118.34630091439</v>
      </c>
      <c r="AV13" s="30">
        <v>58366.755409816222</v>
      </c>
      <c r="AW13" s="38">
        <v>616570.26839337219</v>
      </c>
      <c r="AX13" s="30">
        <v>613301.81839337223</v>
      </c>
      <c r="AY13" s="30">
        <v>4955</v>
      </c>
      <c r="AZ13" s="30">
        <v>485590</v>
      </c>
      <c r="BA13" s="30">
        <v>0</v>
      </c>
      <c r="BB13" s="30">
        <v>0</v>
      </c>
      <c r="BC13" s="30">
        <v>616570.26839337219</v>
      </c>
      <c r="BD13" s="30">
        <v>616570.26839337219</v>
      </c>
      <c r="BE13" s="30">
        <v>0</v>
      </c>
      <c r="BF13" s="30">
        <v>488858.45</v>
      </c>
      <c r="BG13" s="30">
        <v>316740.10369908559</v>
      </c>
      <c r="BH13" s="30">
        <v>444451.92209245783</v>
      </c>
      <c r="BI13" s="30">
        <v>4535.2236948209984</v>
      </c>
      <c r="BJ13" s="30">
        <v>4412.8041533231744</v>
      </c>
      <c r="BK13" s="197">
        <v>0.027741893191800232</v>
      </c>
      <c r="BL13" s="30">
        <v>0</v>
      </c>
      <c r="BM13" s="30">
        <v>0</v>
      </c>
      <c r="BN13" s="38">
        <v>616570.26839337219</v>
      </c>
      <c r="BO13" s="30">
        <v>6258.1818203405328</v>
      </c>
      <c r="BP13" s="30" t="s">
        <v>545</v>
      </c>
      <c r="BQ13" s="30">
        <v>6291.5333509527773</v>
      </c>
      <c r="BR13" s="197">
        <v>-0.0054761330794789176</v>
      </c>
      <c r="BS13" s="30">
        <v>0</v>
      </c>
      <c r="BT13" s="30">
        <v>616570.26839337219</v>
      </c>
      <c r="BU13" s="30">
        <v>0</v>
      </c>
      <c r="BV13" s="38">
        <v>616570.26839337219</v>
      </c>
      <c r="BW13" s="218">
        <v>3268.45</v>
      </c>
      <c r="BX13" s="219">
        <v>613301.81839337223</v>
      </c>
      <c r="BZ13" s="23">
        <f>B13</f>
        <v>8733000</v>
      </c>
      <c r="CB13" s="495"/>
    </row>
    <row r="14" spans="1:80">
      <c r="A14" s="23">
        <v>145801</v>
      </c>
      <c r="B14" s="23">
        <v>8732058</v>
      </c>
      <c r="C14" s="23" t="s">
        <v>228</v>
      </c>
      <c r="D14" s="239">
        <v>259</v>
      </c>
      <c r="E14" s="239">
        <v>259</v>
      </c>
      <c r="F14" s="239">
        <v>0</v>
      </c>
      <c r="G14" s="30">
        <v>995969.42289722979</v>
      </c>
      <c r="H14" s="30">
        <v>0</v>
      </c>
      <c r="I14" s="30">
        <v>0</v>
      </c>
      <c r="J14" s="30">
        <v>16328.383402699239</v>
      </c>
      <c r="K14" s="30">
        <v>0</v>
      </c>
      <c r="L14" s="30">
        <v>36025.401765122821</v>
      </c>
      <c r="M14" s="30">
        <v>0</v>
      </c>
      <c r="N14" s="30">
        <v>0</v>
      </c>
      <c r="O14" s="30">
        <v>854.65367672530863</v>
      </c>
      <c r="P14" s="30">
        <v>0</v>
      </c>
      <c r="Q14" s="30">
        <v>0</v>
      </c>
      <c r="R14" s="30">
        <v>0</v>
      </c>
      <c r="S14" s="30">
        <v>0</v>
      </c>
      <c r="T14" s="30">
        <v>0</v>
      </c>
      <c r="U14" s="30">
        <v>0</v>
      </c>
      <c r="V14" s="30">
        <v>0</v>
      </c>
      <c r="W14" s="30">
        <v>0</v>
      </c>
      <c r="X14" s="30">
        <v>0</v>
      </c>
      <c r="Y14" s="30">
        <v>0</v>
      </c>
      <c r="Z14" s="30">
        <v>35548.287409380195</v>
      </c>
      <c r="AA14" s="30">
        <v>0</v>
      </c>
      <c r="AB14" s="30">
        <v>81444.542442975129</v>
      </c>
      <c r="AC14" s="30">
        <v>0</v>
      </c>
      <c r="AD14" s="30">
        <v>3337.5475569802793</v>
      </c>
      <c r="AE14" s="30">
        <v>0</v>
      </c>
      <c r="AF14" s="30">
        <v>145041.22630741764</v>
      </c>
      <c r="AG14" s="30">
        <v>0</v>
      </c>
      <c r="AH14" s="30">
        <v>0</v>
      </c>
      <c r="AI14" s="30">
        <v>0</v>
      </c>
      <c r="AJ14" s="30">
        <v>6661.2</v>
      </c>
      <c r="AK14" s="30">
        <v>0</v>
      </c>
      <c r="AL14" s="30">
        <v>0</v>
      </c>
      <c r="AM14" s="30">
        <v>0</v>
      </c>
      <c r="AN14" s="30">
        <v>0</v>
      </c>
      <c r="AO14" s="30">
        <v>0</v>
      </c>
      <c r="AP14" s="30">
        <v>0</v>
      </c>
      <c r="AQ14" s="30">
        <v>0</v>
      </c>
      <c r="AR14" s="30">
        <v>0</v>
      </c>
      <c r="AS14" s="30">
        <v>995969.42289722979</v>
      </c>
      <c r="AT14" s="30">
        <v>173538.81625388298</v>
      </c>
      <c r="AU14" s="30">
        <v>151702.42630741766</v>
      </c>
      <c r="AV14" s="30">
        <v>127159.6881331905</v>
      </c>
      <c r="AW14" s="38">
        <v>1321210.6654585304</v>
      </c>
      <c r="AX14" s="30">
        <v>1314549.4654585305</v>
      </c>
      <c r="AY14" s="30">
        <v>4955</v>
      </c>
      <c r="AZ14" s="30">
        <v>1283345</v>
      </c>
      <c r="BA14" s="30">
        <v>0</v>
      </c>
      <c r="BB14" s="30">
        <v>0</v>
      </c>
      <c r="BC14" s="30">
        <v>1321210.6654585304</v>
      </c>
      <c r="BD14" s="30">
        <v>1321210.6654585302</v>
      </c>
      <c r="BE14" s="30">
        <v>0</v>
      </c>
      <c r="BF14" s="30">
        <v>1290006.2</v>
      </c>
      <c r="BG14" s="30">
        <v>1138303.7736925823</v>
      </c>
      <c r="BH14" s="30">
        <v>1169508.2391511127</v>
      </c>
      <c r="BI14" s="30">
        <v>4515.475826838273</v>
      </c>
      <c r="BJ14" s="30">
        <v>4432.4899906317723</v>
      </c>
      <c r="BK14" s="197">
        <v>0.01872217114576551</v>
      </c>
      <c r="BL14" s="30">
        <v>0</v>
      </c>
      <c r="BM14" s="30">
        <v>0</v>
      </c>
      <c r="BN14" s="38">
        <v>1321210.6654585304</v>
      </c>
      <c r="BO14" s="30">
        <v>5075.4805616159474</v>
      </c>
      <c r="BP14" s="30" t="s">
        <v>545</v>
      </c>
      <c r="BQ14" s="30">
        <v>5101.1994805348668</v>
      </c>
      <c r="BR14" s="197">
        <v>0.029302578641906774</v>
      </c>
      <c r="BS14" s="30">
        <v>0</v>
      </c>
      <c r="BT14" s="30">
        <v>1321210.6654585304</v>
      </c>
      <c r="BU14" s="30">
        <v>0</v>
      </c>
      <c r="BV14" s="38">
        <v>1321210.6654585304</v>
      </c>
      <c r="BW14" s="218">
        <v>6661.2</v>
      </c>
      <c r="BX14" s="219">
        <v>1314549.4654585305</v>
      </c>
      <c r="BZ14" s="23">
        <f>B14</f>
        <v>8732058</v>
      </c>
      <c r="CB14" s="495"/>
    </row>
    <row r="15" spans="1:80">
      <c r="A15" s="23">
        <v>110814</v>
      </c>
      <c r="B15" s="23">
        <v>8733067</v>
      </c>
      <c r="C15" s="23" t="s">
        <v>229</v>
      </c>
      <c r="D15" s="239">
        <v>145</v>
      </c>
      <c r="E15" s="239">
        <v>145</v>
      </c>
      <c r="F15" s="239">
        <v>0</v>
      </c>
      <c r="G15" s="30">
        <v>557589.05915095878</v>
      </c>
      <c r="H15" s="30">
        <v>0</v>
      </c>
      <c r="I15" s="30">
        <v>0</v>
      </c>
      <c r="J15" s="30">
        <v>5442.7944675664276</v>
      </c>
      <c r="K15" s="30">
        <v>0</v>
      </c>
      <c r="L15" s="30">
        <v>11655.277041657402</v>
      </c>
      <c r="M15" s="30">
        <v>0</v>
      </c>
      <c r="N15" s="30">
        <v>0</v>
      </c>
      <c r="O15" s="30">
        <v>0</v>
      </c>
      <c r="P15" s="30">
        <v>0</v>
      </c>
      <c r="Q15" s="30">
        <v>0</v>
      </c>
      <c r="R15" s="30">
        <v>0</v>
      </c>
      <c r="S15" s="30">
        <v>0</v>
      </c>
      <c r="T15" s="30">
        <v>0</v>
      </c>
      <c r="U15" s="30">
        <v>0</v>
      </c>
      <c r="V15" s="30">
        <v>0</v>
      </c>
      <c r="W15" s="30">
        <v>0</v>
      </c>
      <c r="X15" s="30">
        <v>0</v>
      </c>
      <c r="Y15" s="30">
        <v>0</v>
      </c>
      <c r="Z15" s="30">
        <v>0</v>
      </c>
      <c r="AA15" s="30">
        <v>0</v>
      </c>
      <c r="AB15" s="30">
        <v>46783.384994409273</v>
      </c>
      <c r="AC15" s="30">
        <v>0</v>
      </c>
      <c r="AD15" s="30">
        <v>0</v>
      </c>
      <c r="AE15" s="30">
        <v>0</v>
      </c>
      <c r="AF15" s="30">
        <v>145041.22630741764</v>
      </c>
      <c r="AG15" s="30">
        <v>3677.0146708102939</v>
      </c>
      <c r="AH15" s="30">
        <v>0</v>
      </c>
      <c r="AI15" s="30">
        <v>0</v>
      </c>
      <c r="AJ15" s="30">
        <v>15718.5</v>
      </c>
      <c r="AK15" s="30">
        <v>0</v>
      </c>
      <c r="AL15" s="30">
        <v>0</v>
      </c>
      <c r="AM15" s="30">
        <v>0</v>
      </c>
      <c r="AN15" s="30">
        <v>0</v>
      </c>
      <c r="AO15" s="30">
        <v>0</v>
      </c>
      <c r="AP15" s="30">
        <v>0</v>
      </c>
      <c r="AQ15" s="30">
        <v>0</v>
      </c>
      <c r="AR15" s="30">
        <v>0</v>
      </c>
      <c r="AS15" s="30">
        <v>557589.05915095878</v>
      </c>
      <c r="AT15" s="30">
        <v>63881.456503633104</v>
      </c>
      <c r="AU15" s="30">
        <v>164436.74097822793</v>
      </c>
      <c r="AV15" s="30">
        <v>70796.75451137</v>
      </c>
      <c r="AW15" s="38">
        <v>785907.25663281977</v>
      </c>
      <c r="AX15" s="30">
        <v>770188.75663281977</v>
      </c>
      <c r="AY15" s="30">
        <v>4955</v>
      </c>
      <c r="AZ15" s="30">
        <v>718475</v>
      </c>
      <c r="BA15" s="30">
        <v>0</v>
      </c>
      <c r="BB15" s="30">
        <v>0</v>
      </c>
      <c r="BC15" s="30">
        <v>785907.25663281977</v>
      </c>
      <c r="BD15" s="30">
        <v>785907.25663281977</v>
      </c>
      <c r="BE15" s="30">
        <v>0</v>
      </c>
      <c r="BF15" s="30">
        <v>734193.5</v>
      </c>
      <c r="BG15" s="30">
        <v>569756.75902177207</v>
      </c>
      <c r="BH15" s="30">
        <v>621470.51565459184</v>
      </c>
      <c r="BI15" s="30">
        <v>4286.0035562385647</v>
      </c>
      <c r="BJ15" s="30">
        <v>4351.6042408698013</v>
      </c>
      <c r="BK15" s="197">
        <v>-0.015075057610966091</v>
      </c>
      <c r="BL15" s="30">
        <v>0.015075057610966091</v>
      </c>
      <c r="BM15" s="30">
        <v>9512.09927152931</v>
      </c>
      <c r="BN15" s="38">
        <v>795419.35590434913</v>
      </c>
      <c r="BO15" s="30">
        <v>5377.24728209896</v>
      </c>
      <c r="BP15" s="30" t="s">
        <v>545</v>
      </c>
      <c r="BQ15" s="30">
        <v>5485.6507303748213</v>
      </c>
      <c r="BR15" s="197">
        <v>-0.0097481527001378465</v>
      </c>
      <c r="BS15" s="30">
        <v>-1254.65</v>
      </c>
      <c r="BT15" s="30">
        <v>794164.7059043491</v>
      </c>
      <c r="BU15" s="30">
        <v>-1450</v>
      </c>
      <c r="BV15" s="38">
        <v>792714.7059043491</v>
      </c>
      <c r="BW15" s="218">
        <v>15718.5</v>
      </c>
      <c r="BX15" s="219">
        <v>776996.2059043491</v>
      </c>
      <c r="BZ15" s="23">
        <f>B15</f>
        <v>8733067</v>
      </c>
      <c r="CB15" s="495"/>
    </row>
    <row r="16" spans="1:80">
      <c r="A16" s="23">
        <v>110781</v>
      </c>
      <c r="B16" s="23">
        <v>8733001</v>
      </c>
      <c r="C16" s="23" t="s">
        <v>230</v>
      </c>
      <c r="D16" s="239">
        <v>161</v>
      </c>
      <c r="E16" s="239">
        <v>161</v>
      </c>
      <c r="F16" s="239">
        <v>0</v>
      </c>
      <c r="G16" s="30">
        <v>619116.12774692662</v>
      </c>
      <c r="H16" s="30">
        <v>0</v>
      </c>
      <c r="I16" s="30">
        <v>0</v>
      </c>
      <c r="J16" s="30">
        <v>10885.588935132842</v>
      </c>
      <c r="K16" s="30">
        <v>0</v>
      </c>
      <c r="L16" s="30">
        <v>23310.554083314772</v>
      </c>
      <c r="M16" s="30">
        <v>0</v>
      </c>
      <c r="N16" s="30">
        <v>0</v>
      </c>
      <c r="O16" s="30">
        <v>0</v>
      </c>
      <c r="P16" s="30">
        <v>0</v>
      </c>
      <c r="Q16" s="30">
        <v>0</v>
      </c>
      <c r="R16" s="30">
        <v>0</v>
      </c>
      <c r="S16" s="30">
        <v>0</v>
      </c>
      <c r="T16" s="30">
        <v>0</v>
      </c>
      <c r="U16" s="30">
        <v>0</v>
      </c>
      <c r="V16" s="30">
        <v>0</v>
      </c>
      <c r="W16" s="30">
        <v>0</v>
      </c>
      <c r="X16" s="30">
        <v>0</v>
      </c>
      <c r="Y16" s="30">
        <v>0</v>
      </c>
      <c r="Z16" s="30">
        <v>6336.8071951935608</v>
      </c>
      <c r="AA16" s="30">
        <v>0</v>
      </c>
      <c r="AB16" s="30">
        <v>44204.062174532373</v>
      </c>
      <c r="AC16" s="30">
        <v>0</v>
      </c>
      <c r="AD16" s="30">
        <v>8044.8400650911881</v>
      </c>
      <c r="AE16" s="30">
        <v>0</v>
      </c>
      <c r="AF16" s="30">
        <v>145041.22630741764</v>
      </c>
      <c r="AG16" s="30">
        <v>0</v>
      </c>
      <c r="AH16" s="30">
        <v>0</v>
      </c>
      <c r="AI16" s="30">
        <v>0</v>
      </c>
      <c r="AJ16" s="30">
        <v>19726.09</v>
      </c>
      <c r="AK16" s="30">
        <v>0</v>
      </c>
      <c r="AL16" s="30">
        <v>0</v>
      </c>
      <c r="AM16" s="30">
        <v>0</v>
      </c>
      <c r="AN16" s="30">
        <v>0</v>
      </c>
      <c r="AO16" s="30">
        <v>0</v>
      </c>
      <c r="AP16" s="30">
        <v>0</v>
      </c>
      <c r="AQ16" s="30">
        <v>0</v>
      </c>
      <c r="AR16" s="30">
        <v>0</v>
      </c>
      <c r="AS16" s="30">
        <v>619116.12774692662</v>
      </c>
      <c r="AT16" s="30">
        <v>92781.852453264743</v>
      </c>
      <c r="AU16" s="30">
        <v>164767.31630741764</v>
      </c>
      <c r="AV16" s="30">
        <v>72388.3215862542</v>
      </c>
      <c r="AW16" s="38">
        <v>876665.29650760908</v>
      </c>
      <c r="AX16" s="30">
        <v>856939.20650760911</v>
      </c>
      <c r="AY16" s="30">
        <v>4955</v>
      </c>
      <c r="AZ16" s="30">
        <v>797755</v>
      </c>
      <c r="BA16" s="30">
        <v>0</v>
      </c>
      <c r="BB16" s="30">
        <v>0</v>
      </c>
      <c r="BC16" s="30">
        <v>876665.29650760908</v>
      </c>
      <c r="BD16" s="30">
        <v>876665.29650760884</v>
      </c>
      <c r="BE16" s="30">
        <v>0</v>
      </c>
      <c r="BF16" s="30">
        <v>817481.09</v>
      </c>
      <c r="BG16" s="30">
        <v>652713.77369258238</v>
      </c>
      <c r="BH16" s="30">
        <v>711897.98020019149</v>
      </c>
      <c r="BI16" s="30">
        <v>4421.7265850943568</v>
      </c>
      <c r="BJ16" s="30">
        <v>4456.3122752838826</v>
      </c>
      <c r="BK16" s="197">
        <v>-0.0077610562395613583</v>
      </c>
      <c r="BL16" s="30">
        <v>0.0077610562395613583</v>
      </c>
      <c r="BM16" s="30">
        <v>5568.2961205136617</v>
      </c>
      <c r="BN16" s="38">
        <v>882233.59262812277</v>
      </c>
      <c r="BO16" s="30">
        <v>5357.1894573175332</v>
      </c>
      <c r="BP16" s="30" t="s">
        <v>545</v>
      </c>
      <c r="BQ16" s="30">
        <v>5479.7117554541783</v>
      </c>
      <c r="BR16" s="197">
        <v>-0.017537559439669836</v>
      </c>
      <c r="BS16" s="30">
        <v>-1438.6</v>
      </c>
      <c r="BT16" s="30">
        <v>880794.9926281228</v>
      </c>
      <c r="BU16" s="30">
        <v>-1610</v>
      </c>
      <c r="BV16" s="38">
        <v>879184.9926281228</v>
      </c>
      <c r="BW16" s="218">
        <v>19726.09</v>
      </c>
      <c r="BX16" s="219">
        <v>859458.90262812283</v>
      </c>
      <c r="BZ16" s="23">
        <f>B16</f>
        <v>8733001</v>
      </c>
      <c r="CB16" s="495"/>
    </row>
    <row r="17" spans="1:80">
      <c r="A17" s="23">
        <v>110829</v>
      </c>
      <c r="B17" s="23">
        <v>8733301</v>
      </c>
      <c r="C17" s="23" t="s">
        <v>231</v>
      </c>
      <c r="D17" s="239">
        <v>121</v>
      </c>
      <c r="E17" s="239">
        <v>121</v>
      </c>
      <c r="F17" s="239">
        <v>0</v>
      </c>
      <c r="G17" s="30">
        <v>465298.45625700697</v>
      </c>
      <c r="H17" s="30">
        <v>0</v>
      </c>
      <c r="I17" s="30">
        <v>0</v>
      </c>
      <c r="J17" s="30">
        <v>3958.3959764119472</v>
      </c>
      <c r="K17" s="30">
        <v>0</v>
      </c>
      <c r="L17" s="30">
        <v>8476.5651212053817</v>
      </c>
      <c r="M17" s="30">
        <v>0</v>
      </c>
      <c r="N17" s="30">
        <v>0</v>
      </c>
      <c r="O17" s="30">
        <v>0</v>
      </c>
      <c r="P17" s="30">
        <v>0</v>
      </c>
      <c r="Q17" s="30">
        <v>0</v>
      </c>
      <c r="R17" s="30">
        <v>0</v>
      </c>
      <c r="S17" s="30">
        <v>0</v>
      </c>
      <c r="T17" s="30">
        <v>0</v>
      </c>
      <c r="U17" s="30">
        <v>0</v>
      </c>
      <c r="V17" s="30">
        <v>0</v>
      </c>
      <c r="W17" s="30">
        <v>0</v>
      </c>
      <c r="X17" s="30">
        <v>0</v>
      </c>
      <c r="Y17" s="30">
        <v>0</v>
      </c>
      <c r="Z17" s="30">
        <v>8743.513023183059</v>
      </c>
      <c r="AA17" s="30">
        <v>0</v>
      </c>
      <c r="AB17" s="30">
        <v>34766.350800712265</v>
      </c>
      <c r="AC17" s="30">
        <v>0</v>
      </c>
      <c r="AD17" s="30">
        <v>0</v>
      </c>
      <c r="AE17" s="30">
        <v>0</v>
      </c>
      <c r="AF17" s="30">
        <v>145041.22630741764</v>
      </c>
      <c r="AG17" s="30">
        <v>12465.079734046942</v>
      </c>
      <c r="AH17" s="30">
        <v>0</v>
      </c>
      <c r="AI17" s="30">
        <v>0</v>
      </c>
      <c r="AJ17" s="30">
        <v>2719.55</v>
      </c>
      <c r="AK17" s="30">
        <v>0</v>
      </c>
      <c r="AL17" s="30">
        <v>0</v>
      </c>
      <c r="AM17" s="30">
        <v>0</v>
      </c>
      <c r="AN17" s="30">
        <v>0</v>
      </c>
      <c r="AO17" s="30">
        <v>0</v>
      </c>
      <c r="AP17" s="30">
        <v>0</v>
      </c>
      <c r="AQ17" s="30">
        <v>0</v>
      </c>
      <c r="AR17" s="30">
        <v>0</v>
      </c>
      <c r="AS17" s="30">
        <v>465298.45625700697</v>
      </c>
      <c r="AT17" s="30">
        <v>55944.824921512656</v>
      </c>
      <c r="AU17" s="30">
        <v>160225.85604146458</v>
      </c>
      <c r="AV17" s="30">
        <v>54621.785160754283</v>
      </c>
      <c r="AW17" s="38">
        <v>681469.1372199842</v>
      </c>
      <c r="AX17" s="30">
        <v>678749.58721998415</v>
      </c>
      <c r="AY17" s="30">
        <v>4955</v>
      </c>
      <c r="AZ17" s="30">
        <v>599555</v>
      </c>
      <c r="BA17" s="30">
        <v>0</v>
      </c>
      <c r="BB17" s="30">
        <v>0</v>
      </c>
      <c r="BC17" s="30">
        <v>681469.1372199842</v>
      </c>
      <c r="BD17" s="30">
        <v>681469.1372199842</v>
      </c>
      <c r="BE17" s="30">
        <v>0</v>
      </c>
      <c r="BF17" s="30">
        <v>602274.55</v>
      </c>
      <c r="BG17" s="30">
        <v>442048.6939585355</v>
      </c>
      <c r="BH17" s="30">
        <v>521243.28117851965</v>
      </c>
      <c r="BI17" s="30">
        <v>4307.795712219171</v>
      </c>
      <c r="BJ17" s="30">
        <v>4327.374953259412</v>
      </c>
      <c r="BK17" s="197">
        <v>-0.0045245076407103863</v>
      </c>
      <c r="BL17" s="30">
        <v>0.0045245076407103863</v>
      </c>
      <c r="BM17" s="30">
        <v>2369.088165869156</v>
      </c>
      <c r="BN17" s="38">
        <v>683838.22538585332</v>
      </c>
      <c r="BO17" s="30">
        <v>5629.079961866556</v>
      </c>
      <c r="BP17" s="30" t="s">
        <v>545</v>
      </c>
      <c r="BQ17" s="30">
        <v>5651.5555817012673</v>
      </c>
      <c r="BR17" s="197">
        <v>-0.023486418662562847</v>
      </c>
      <c r="BS17" s="30">
        <v>-1041.5</v>
      </c>
      <c r="BT17" s="30">
        <v>682796.72538585332</v>
      </c>
      <c r="BU17" s="30">
        <v>-1210</v>
      </c>
      <c r="BV17" s="38">
        <v>681586.72538585332</v>
      </c>
      <c r="BW17" s="218">
        <v>2719.55</v>
      </c>
      <c r="BX17" s="219">
        <v>678867.17538585328</v>
      </c>
      <c r="BZ17" s="23">
        <f>B17</f>
        <v>8733301</v>
      </c>
      <c r="CB17" s="495"/>
    </row>
    <row r="18" spans="1:80">
      <c r="A18" s="23">
        <v>110602</v>
      </c>
      <c r="B18" s="23">
        <v>8732002</v>
      </c>
      <c r="C18" s="23" t="s">
        <v>232</v>
      </c>
      <c r="D18" s="239">
        <v>360</v>
      </c>
      <c r="E18" s="239">
        <v>360</v>
      </c>
      <c r="F18" s="239">
        <v>0</v>
      </c>
      <c r="G18" s="30">
        <v>1384359.043409277</v>
      </c>
      <c r="H18" s="30">
        <v>0</v>
      </c>
      <c r="I18" s="30">
        <v>0</v>
      </c>
      <c r="J18" s="30">
        <v>33646.365799501589</v>
      </c>
      <c r="K18" s="30">
        <v>0</v>
      </c>
      <c r="L18" s="30">
        <v>72050.80353024583</v>
      </c>
      <c r="M18" s="30">
        <v>0</v>
      </c>
      <c r="N18" s="30">
        <v>942.23657073365825</v>
      </c>
      <c r="O18" s="30">
        <v>0</v>
      </c>
      <c r="P18" s="30">
        <v>0</v>
      </c>
      <c r="Q18" s="30">
        <v>491.16587197818529</v>
      </c>
      <c r="R18" s="30">
        <v>0</v>
      </c>
      <c r="S18" s="30">
        <v>0</v>
      </c>
      <c r="T18" s="30">
        <v>0</v>
      </c>
      <c r="U18" s="30">
        <v>0</v>
      </c>
      <c r="V18" s="30">
        <v>0</v>
      </c>
      <c r="W18" s="30">
        <v>0</v>
      </c>
      <c r="X18" s="30">
        <v>0</v>
      </c>
      <c r="Y18" s="30">
        <v>0</v>
      </c>
      <c r="Z18" s="30">
        <v>6775.73534512403</v>
      </c>
      <c r="AA18" s="30">
        <v>0</v>
      </c>
      <c r="AB18" s="30">
        <v>85644.0726509026</v>
      </c>
      <c r="AC18" s="30">
        <v>0</v>
      </c>
      <c r="AD18" s="30">
        <v>0</v>
      </c>
      <c r="AE18" s="30">
        <v>0</v>
      </c>
      <c r="AF18" s="30">
        <v>145041.22630741764</v>
      </c>
      <c r="AG18" s="30">
        <v>0</v>
      </c>
      <c r="AH18" s="30">
        <v>0</v>
      </c>
      <c r="AI18" s="30">
        <v>0</v>
      </c>
      <c r="AJ18" s="30">
        <v>40404</v>
      </c>
      <c r="AK18" s="30">
        <v>0</v>
      </c>
      <c r="AL18" s="30">
        <v>0</v>
      </c>
      <c r="AM18" s="30">
        <v>0</v>
      </c>
      <c r="AN18" s="30">
        <v>0</v>
      </c>
      <c r="AO18" s="30">
        <v>0</v>
      </c>
      <c r="AP18" s="30">
        <v>0</v>
      </c>
      <c r="AQ18" s="30">
        <v>0</v>
      </c>
      <c r="AR18" s="30">
        <v>0</v>
      </c>
      <c r="AS18" s="30">
        <v>1384359.043409277</v>
      </c>
      <c r="AT18" s="30">
        <v>199550.3797684859</v>
      </c>
      <c r="AU18" s="30">
        <v>185445.22630741764</v>
      </c>
      <c r="AV18" s="30">
        <v>152663.20315228231</v>
      </c>
      <c r="AW18" s="38">
        <v>1769354.6494851806</v>
      </c>
      <c r="AX18" s="30">
        <v>1728950.6494851806</v>
      </c>
      <c r="AY18" s="30">
        <v>4955</v>
      </c>
      <c r="AZ18" s="30">
        <v>1783800</v>
      </c>
      <c r="BA18" s="30">
        <v>54849.35051481938</v>
      </c>
      <c r="BB18" s="30">
        <v>0</v>
      </c>
      <c r="BC18" s="30">
        <v>1824204</v>
      </c>
      <c r="BD18" s="30">
        <v>1824204</v>
      </c>
      <c r="BE18" s="30">
        <v>0</v>
      </c>
      <c r="BF18" s="30">
        <v>1824204</v>
      </c>
      <c r="BG18" s="30">
        <v>1638758.7736925823</v>
      </c>
      <c r="BH18" s="30">
        <v>1638758.7736925823</v>
      </c>
      <c r="BI18" s="30">
        <v>4552.107704701617</v>
      </c>
      <c r="BJ18" s="30">
        <v>4549.9440959368794</v>
      </c>
      <c r="BK18" s="197">
        <v>0.00047552425241216887</v>
      </c>
      <c r="BL18" s="30">
        <v>0</v>
      </c>
      <c r="BM18" s="30">
        <v>0</v>
      </c>
      <c r="BN18" s="38">
        <v>1824204</v>
      </c>
      <c r="BO18" s="30">
        <v>4955</v>
      </c>
      <c r="BP18" s="30" t="s">
        <v>545</v>
      </c>
      <c r="BQ18" s="30">
        <v>5067.2333333333336</v>
      </c>
      <c r="BR18" s="197">
        <v>0.0025634828665088705</v>
      </c>
      <c r="BS18" s="30">
        <v>-3304.2000000000007</v>
      </c>
      <c r="BT18" s="30">
        <v>1820899.8</v>
      </c>
      <c r="BU18" s="30">
        <v>-3600</v>
      </c>
      <c r="BV18" s="38">
        <v>1817299.8</v>
      </c>
      <c r="BW18" s="218">
        <v>40404</v>
      </c>
      <c r="BX18" s="219">
        <v>1776895.8</v>
      </c>
      <c r="BZ18" s="23">
        <f>B18</f>
        <v>8732002</v>
      </c>
      <c r="CB18" s="495"/>
    </row>
    <row r="19" spans="1:80">
      <c r="A19" s="23">
        <v>137427</v>
      </c>
      <c r="B19" s="23">
        <v>8735401</v>
      </c>
      <c r="C19" s="23" t="s">
        <v>233</v>
      </c>
      <c r="D19" s="239">
        <v>663</v>
      </c>
      <c r="E19" s="239">
        <v>0</v>
      </c>
      <c r="F19" s="239">
        <v>663</v>
      </c>
      <c r="G19" s="30">
        <v>0</v>
      </c>
      <c r="H19" s="30">
        <v>2232959.1752082217</v>
      </c>
      <c r="I19" s="30">
        <v>1533741.4864489404</v>
      </c>
      <c r="J19" s="30">
        <v>0</v>
      </c>
      <c r="K19" s="30">
        <v>58881.14014912759</v>
      </c>
      <c r="L19" s="30">
        <v>0</v>
      </c>
      <c r="M19" s="30">
        <v>186524.41646425988</v>
      </c>
      <c r="N19" s="30">
        <v>0</v>
      </c>
      <c r="O19" s="30">
        <v>0</v>
      </c>
      <c r="P19" s="30">
        <v>0</v>
      </c>
      <c r="Q19" s="30">
        <v>0</v>
      </c>
      <c r="R19" s="30">
        <v>0</v>
      </c>
      <c r="S19" s="30">
        <v>0</v>
      </c>
      <c r="T19" s="30">
        <v>6457.383335257874</v>
      </c>
      <c r="U19" s="30">
        <v>899.6354491845342</v>
      </c>
      <c r="V19" s="30">
        <v>1269.4855782937316</v>
      </c>
      <c r="W19" s="30">
        <v>0</v>
      </c>
      <c r="X19" s="30">
        <v>0</v>
      </c>
      <c r="Y19" s="30">
        <v>0</v>
      </c>
      <c r="Z19" s="30">
        <v>0</v>
      </c>
      <c r="AA19" s="30">
        <v>4797.5340039380071</v>
      </c>
      <c r="AB19" s="30">
        <v>0</v>
      </c>
      <c r="AC19" s="30">
        <v>265331.81756019231</v>
      </c>
      <c r="AD19" s="30">
        <v>0</v>
      </c>
      <c r="AE19" s="30">
        <v>0</v>
      </c>
      <c r="AF19" s="30">
        <v>145041.22630741764</v>
      </c>
      <c r="AG19" s="30">
        <v>0</v>
      </c>
      <c r="AH19" s="30">
        <v>0</v>
      </c>
      <c r="AI19" s="30">
        <v>0</v>
      </c>
      <c r="AJ19" s="30">
        <v>27573</v>
      </c>
      <c r="AK19" s="30">
        <v>0</v>
      </c>
      <c r="AL19" s="30">
        <v>0</v>
      </c>
      <c r="AM19" s="30">
        <v>0</v>
      </c>
      <c r="AN19" s="30">
        <v>0</v>
      </c>
      <c r="AO19" s="30">
        <v>0</v>
      </c>
      <c r="AP19" s="30">
        <v>0</v>
      </c>
      <c r="AQ19" s="30">
        <v>0</v>
      </c>
      <c r="AR19" s="30">
        <v>0</v>
      </c>
      <c r="AS19" s="30">
        <v>3766700.661657162</v>
      </c>
      <c r="AT19" s="30">
        <v>524161.41254025395</v>
      </c>
      <c r="AU19" s="30">
        <v>172614.22630741764</v>
      </c>
      <c r="AV19" s="30">
        <v>447010.27795986959</v>
      </c>
      <c r="AW19" s="38">
        <v>4463476.3005048335</v>
      </c>
      <c r="AX19" s="30">
        <v>4435903.3005048335</v>
      </c>
      <c r="AY19" s="30">
        <v>6465</v>
      </c>
      <c r="AZ19" s="30">
        <v>4286295</v>
      </c>
      <c r="BA19" s="30">
        <v>0</v>
      </c>
      <c r="BB19" s="30">
        <v>0</v>
      </c>
      <c r="BC19" s="30">
        <v>4463476.3005048335</v>
      </c>
      <c r="BD19" s="30">
        <v>0</v>
      </c>
      <c r="BE19" s="30">
        <v>4463476.3005048335</v>
      </c>
      <c r="BF19" s="30">
        <v>4313868</v>
      </c>
      <c r="BG19" s="30">
        <v>4141253.7736925823</v>
      </c>
      <c r="BH19" s="30">
        <v>4290862.0741974162</v>
      </c>
      <c r="BI19" s="30">
        <v>6471.8884980353187</v>
      </c>
      <c r="BJ19" s="30">
        <v>6349.78592577136</v>
      </c>
      <c r="BK19" s="197">
        <v>0.019229399808329131</v>
      </c>
      <c r="BL19" s="30">
        <v>0</v>
      </c>
      <c r="BM19" s="30">
        <v>0</v>
      </c>
      <c r="BN19" s="38">
        <v>4463476.3005048335</v>
      </c>
      <c r="BO19" s="30">
        <v>6690.6535452561593</v>
      </c>
      <c r="BP19" s="30" t="s">
        <v>545</v>
      </c>
      <c r="BQ19" s="30">
        <v>6732.2417805502764</v>
      </c>
      <c r="BR19" s="197">
        <v>0.019345289047914438</v>
      </c>
      <c r="BS19" s="30">
        <v>0</v>
      </c>
      <c r="BT19" s="30">
        <v>4463476.3005048335</v>
      </c>
      <c r="BU19" s="30">
        <v>0</v>
      </c>
      <c r="BV19" s="38">
        <v>4463476.3005048335</v>
      </c>
      <c r="BW19" s="218">
        <v>27573</v>
      </c>
      <c r="BX19" s="219">
        <v>4435903.3005048335</v>
      </c>
      <c r="BZ19" s="23">
        <f>B19</f>
        <v>8735401</v>
      </c>
      <c r="CB19" s="495"/>
    </row>
    <row r="20" spans="1:80">
      <c r="A20" s="23">
        <v>110643</v>
      </c>
      <c r="B20" s="23">
        <v>8732082</v>
      </c>
      <c r="C20" s="23" t="s">
        <v>234</v>
      </c>
      <c r="D20" s="239">
        <v>155</v>
      </c>
      <c r="E20" s="239">
        <v>155</v>
      </c>
      <c r="F20" s="239">
        <v>0</v>
      </c>
      <c r="G20" s="30">
        <v>596043.47702343867</v>
      </c>
      <c r="H20" s="30">
        <v>0</v>
      </c>
      <c r="I20" s="30">
        <v>0</v>
      </c>
      <c r="J20" s="30">
        <v>28698.370828986652</v>
      </c>
      <c r="K20" s="30">
        <v>0</v>
      </c>
      <c r="L20" s="30">
        <v>61455.097128739093</v>
      </c>
      <c r="M20" s="30">
        <v>0</v>
      </c>
      <c r="N20" s="30">
        <v>2583.95292904669</v>
      </c>
      <c r="O20" s="30">
        <v>7691.8830905277764</v>
      </c>
      <c r="P20" s="30">
        <v>444.81974987457528</v>
      </c>
      <c r="Q20" s="30">
        <v>0</v>
      </c>
      <c r="R20" s="30">
        <v>0</v>
      </c>
      <c r="S20" s="30">
        <v>0</v>
      </c>
      <c r="T20" s="30">
        <v>0</v>
      </c>
      <c r="U20" s="30">
        <v>0</v>
      </c>
      <c r="V20" s="30">
        <v>0</v>
      </c>
      <c r="W20" s="30">
        <v>0</v>
      </c>
      <c r="X20" s="30">
        <v>0</v>
      </c>
      <c r="Y20" s="30">
        <v>0</v>
      </c>
      <c r="Z20" s="30">
        <v>1316.966338111805</v>
      </c>
      <c r="AA20" s="30">
        <v>0</v>
      </c>
      <c r="AB20" s="30">
        <v>61953.106076492055</v>
      </c>
      <c r="AC20" s="30">
        <v>0</v>
      </c>
      <c r="AD20" s="30">
        <v>0</v>
      </c>
      <c r="AE20" s="30">
        <v>0</v>
      </c>
      <c r="AF20" s="30">
        <v>145041.22630741764</v>
      </c>
      <c r="AG20" s="30">
        <v>0</v>
      </c>
      <c r="AH20" s="30">
        <v>0</v>
      </c>
      <c r="AI20" s="30">
        <v>0</v>
      </c>
      <c r="AJ20" s="30">
        <v>19688.9432</v>
      </c>
      <c r="AK20" s="30">
        <v>0</v>
      </c>
      <c r="AL20" s="30">
        <v>0</v>
      </c>
      <c r="AM20" s="30">
        <v>0</v>
      </c>
      <c r="AN20" s="30">
        <v>0</v>
      </c>
      <c r="AO20" s="30">
        <v>0</v>
      </c>
      <c r="AP20" s="30">
        <v>0</v>
      </c>
      <c r="AQ20" s="30">
        <v>0</v>
      </c>
      <c r="AR20" s="30">
        <v>0</v>
      </c>
      <c r="AS20" s="30">
        <v>596043.47702343867</v>
      </c>
      <c r="AT20" s="30">
        <v>164144.19614177864</v>
      </c>
      <c r="AU20" s="30">
        <v>164730.16950741765</v>
      </c>
      <c r="AV20" s="30">
        <v>102850.68378028896</v>
      </c>
      <c r="AW20" s="38">
        <v>924917.84267263487</v>
      </c>
      <c r="AX20" s="30">
        <v>905228.89947263489</v>
      </c>
      <c r="AY20" s="30">
        <v>4955</v>
      </c>
      <c r="AZ20" s="30">
        <v>768025</v>
      </c>
      <c r="BA20" s="30">
        <v>0</v>
      </c>
      <c r="BB20" s="30">
        <v>0</v>
      </c>
      <c r="BC20" s="30">
        <v>924917.84267263487</v>
      </c>
      <c r="BD20" s="30">
        <v>924917.84267263487</v>
      </c>
      <c r="BE20" s="30">
        <v>0</v>
      </c>
      <c r="BF20" s="30">
        <v>787713.9432</v>
      </c>
      <c r="BG20" s="30">
        <v>622983.77369258238</v>
      </c>
      <c r="BH20" s="30">
        <v>760187.67316521727</v>
      </c>
      <c r="BI20" s="30">
        <v>4904.4366010659178</v>
      </c>
      <c r="BJ20" s="30">
        <v>4841.9044999571233</v>
      </c>
      <c r="BK20" s="197">
        <v>0.012914773744370256</v>
      </c>
      <c r="BL20" s="30">
        <v>0</v>
      </c>
      <c r="BM20" s="30">
        <v>0</v>
      </c>
      <c r="BN20" s="38">
        <v>924917.84267263487</v>
      </c>
      <c r="BO20" s="30">
        <v>5840.1864482105475</v>
      </c>
      <c r="BP20" s="30" t="s">
        <v>545</v>
      </c>
      <c r="BQ20" s="30">
        <v>5967.2118882105478</v>
      </c>
      <c r="BR20" s="197">
        <v>0.029099131053833105</v>
      </c>
      <c r="BS20" s="30">
        <v>-1556.2000000000003</v>
      </c>
      <c r="BT20" s="30">
        <v>923361.64267263492</v>
      </c>
      <c r="BU20" s="30">
        <v>-1550</v>
      </c>
      <c r="BV20" s="38">
        <v>921811.64267263492</v>
      </c>
      <c r="BW20" s="218">
        <v>19688.9432</v>
      </c>
      <c r="BX20" s="219">
        <v>902122.69947263494</v>
      </c>
      <c r="BZ20" s="23">
        <f>B20</f>
        <v>8732082</v>
      </c>
      <c r="CB20" s="495"/>
    </row>
    <row r="21" spans="1:80">
      <c r="A21" s="23">
        <v>110627</v>
      </c>
      <c r="B21" s="23">
        <v>8732060</v>
      </c>
      <c r="C21" s="23" t="s">
        <v>235</v>
      </c>
      <c r="D21" s="239">
        <v>101</v>
      </c>
      <c r="E21" s="239">
        <v>101</v>
      </c>
      <c r="F21" s="239">
        <v>0</v>
      </c>
      <c r="G21" s="30">
        <v>388389.62051204714</v>
      </c>
      <c r="H21" s="30">
        <v>0</v>
      </c>
      <c r="I21" s="30">
        <v>0</v>
      </c>
      <c r="J21" s="30">
        <v>13359.586420390313</v>
      </c>
      <c r="K21" s="30">
        <v>0</v>
      </c>
      <c r="L21" s="30">
        <v>28608.407284068147</v>
      </c>
      <c r="M21" s="30">
        <v>0</v>
      </c>
      <c r="N21" s="30">
        <v>704.71443519455158</v>
      </c>
      <c r="O21" s="30">
        <v>20226.803682498939</v>
      </c>
      <c r="P21" s="30">
        <v>889.6394997491501</v>
      </c>
      <c r="Q21" s="30">
        <v>979.60304466760351</v>
      </c>
      <c r="R21" s="30">
        <v>0</v>
      </c>
      <c r="S21" s="30">
        <v>0</v>
      </c>
      <c r="T21" s="30">
        <v>0</v>
      </c>
      <c r="U21" s="30">
        <v>0</v>
      </c>
      <c r="V21" s="30">
        <v>0</v>
      </c>
      <c r="W21" s="30">
        <v>0</v>
      </c>
      <c r="X21" s="30">
        <v>0</v>
      </c>
      <c r="Y21" s="30">
        <v>0</v>
      </c>
      <c r="Z21" s="30">
        <v>0</v>
      </c>
      <c r="AA21" s="30">
        <v>0</v>
      </c>
      <c r="AB21" s="30">
        <v>26161.474724402487</v>
      </c>
      <c r="AC21" s="30">
        <v>0</v>
      </c>
      <c r="AD21" s="30">
        <v>0</v>
      </c>
      <c r="AE21" s="30">
        <v>0</v>
      </c>
      <c r="AF21" s="30">
        <v>145041.22630741764</v>
      </c>
      <c r="AG21" s="30">
        <v>37382.982486571447</v>
      </c>
      <c r="AH21" s="30">
        <v>0</v>
      </c>
      <c r="AI21" s="30">
        <v>0</v>
      </c>
      <c r="AJ21" s="30">
        <v>12372.1062</v>
      </c>
      <c r="AK21" s="30">
        <v>0</v>
      </c>
      <c r="AL21" s="30">
        <v>0</v>
      </c>
      <c r="AM21" s="30">
        <v>0</v>
      </c>
      <c r="AN21" s="30">
        <v>7000</v>
      </c>
      <c r="AO21" s="30">
        <v>0</v>
      </c>
      <c r="AP21" s="30">
        <v>0</v>
      </c>
      <c r="AQ21" s="30">
        <v>0</v>
      </c>
      <c r="AR21" s="30">
        <v>0</v>
      </c>
      <c r="AS21" s="30">
        <v>388389.62051204714</v>
      </c>
      <c r="AT21" s="30">
        <v>90930.229090971188</v>
      </c>
      <c r="AU21" s="30">
        <v>201796.3149939891</v>
      </c>
      <c r="AV21" s="30">
        <v>62994.429411912904</v>
      </c>
      <c r="AW21" s="38">
        <v>681116.16459700745</v>
      </c>
      <c r="AX21" s="30">
        <v>661744.05839700741</v>
      </c>
      <c r="AY21" s="30">
        <v>4955</v>
      </c>
      <c r="AZ21" s="30">
        <v>500455</v>
      </c>
      <c r="BA21" s="30">
        <v>0</v>
      </c>
      <c r="BB21" s="30">
        <v>0</v>
      </c>
      <c r="BC21" s="30">
        <v>681116.16459700745</v>
      </c>
      <c r="BD21" s="30">
        <v>681116.16459700745</v>
      </c>
      <c r="BE21" s="30">
        <v>0</v>
      </c>
      <c r="BF21" s="30">
        <v>519827.1062</v>
      </c>
      <c r="BG21" s="30">
        <v>325030.79120601091</v>
      </c>
      <c r="BH21" s="30">
        <v>486319.84960301837</v>
      </c>
      <c r="BI21" s="30">
        <v>4815.048015871469</v>
      </c>
      <c r="BJ21" s="30">
        <v>4878.9071632211662</v>
      </c>
      <c r="BK21" s="197">
        <v>-0.013088821986835249</v>
      </c>
      <c r="BL21" s="30">
        <v>0.013088821986835249</v>
      </c>
      <c r="BM21" s="30">
        <v>6449.7738823194168</v>
      </c>
      <c r="BN21" s="38">
        <v>687565.9384793269</v>
      </c>
      <c r="BO21" s="30">
        <v>6615.7805176170978</v>
      </c>
      <c r="BP21" s="30" t="s">
        <v>545</v>
      </c>
      <c r="BQ21" s="30">
        <v>6807.583549300266</v>
      </c>
      <c r="BR21" s="197">
        <v>-0.018383399630723884</v>
      </c>
      <c r="BS21" s="30">
        <v>-963.84999999999991</v>
      </c>
      <c r="BT21" s="30">
        <v>686602.08847932692</v>
      </c>
      <c r="BU21" s="30">
        <v>-1010</v>
      </c>
      <c r="BV21" s="38">
        <v>685592.08847932692</v>
      </c>
      <c r="BW21" s="218">
        <v>12372.1062</v>
      </c>
      <c r="BX21" s="219">
        <v>673219.98227932688</v>
      </c>
      <c r="BZ21" s="23">
        <f>B21</f>
        <v>8732060</v>
      </c>
      <c r="CB21" s="495"/>
    </row>
    <row r="22" spans="1:80">
      <c r="A22" s="23">
        <v>110746</v>
      </c>
      <c r="B22" s="23">
        <v>8732312</v>
      </c>
      <c r="C22" s="23" t="s">
        <v>236</v>
      </c>
      <c r="D22" s="239">
        <v>189</v>
      </c>
      <c r="E22" s="239">
        <v>189</v>
      </c>
      <c r="F22" s="239">
        <v>0</v>
      </c>
      <c r="G22" s="30">
        <v>726788.49778987048</v>
      </c>
      <c r="H22" s="30">
        <v>0</v>
      </c>
      <c r="I22" s="30">
        <v>0</v>
      </c>
      <c r="J22" s="30">
        <v>13854.385917441808</v>
      </c>
      <c r="K22" s="30">
        <v>0</v>
      </c>
      <c r="L22" s="30">
        <v>29667.977924218823</v>
      </c>
      <c r="M22" s="30">
        <v>0</v>
      </c>
      <c r="N22" s="30">
        <v>3288.667364241242</v>
      </c>
      <c r="O22" s="30">
        <v>569.76911781687261</v>
      </c>
      <c r="P22" s="30">
        <v>0</v>
      </c>
      <c r="Q22" s="30">
        <v>0</v>
      </c>
      <c r="R22" s="30">
        <v>0</v>
      </c>
      <c r="S22" s="30">
        <v>0</v>
      </c>
      <c r="T22" s="30">
        <v>0</v>
      </c>
      <c r="U22" s="30">
        <v>0</v>
      </c>
      <c r="V22" s="30">
        <v>0</v>
      </c>
      <c r="W22" s="30">
        <v>0</v>
      </c>
      <c r="X22" s="30">
        <v>0</v>
      </c>
      <c r="Y22" s="30">
        <v>0</v>
      </c>
      <c r="Z22" s="30">
        <v>32520.972775333</v>
      </c>
      <c r="AA22" s="30">
        <v>0</v>
      </c>
      <c r="AB22" s="30">
        <v>68740.747774197967</v>
      </c>
      <c r="AC22" s="30">
        <v>0</v>
      </c>
      <c r="AD22" s="30">
        <v>3530.4693810831795</v>
      </c>
      <c r="AE22" s="30">
        <v>0</v>
      </c>
      <c r="AF22" s="30">
        <v>145041.22630741764</v>
      </c>
      <c r="AG22" s="30">
        <v>0</v>
      </c>
      <c r="AH22" s="30">
        <v>0</v>
      </c>
      <c r="AI22" s="30">
        <v>0</v>
      </c>
      <c r="AJ22" s="30">
        <v>0</v>
      </c>
      <c r="AK22" s="30">
        <v>0</v>
      </c>
      <c r="AL22" s="30">
        <v>0</v>
      </c>
      <c r="AM22" s="30">
        <v>0</v>
      </c>
      <c r="AN22" s="30">
        <v>0</v>
      </c>
      <c r="AO22" s="30">
        <v>0</v>
      </c>
      <c r="AP22" s="30">
        <v>0</v>
      </c>
      <c r="AQ22" s="30">
        <v>0</v>
      </c>
      <c r="AR22" s="30">
        <v>0</v>
      </c>
      <c r="AS22" s="30">
        <v>726788.49778987048</v>
      </c>
      <c r="AT22" s="30">
        <v>152172.99025433292</v>
      </c>
      <c r="AU22" s="30">
        <v>145041.22630741764</v>
      </c>
      <c r="AV22" s="30">
        <v>105058.35143150244</v>
      </c>
      <c r="AW22" s="38">
        <v>1024002.714351621</v>
      </c>
      <c r="AX22" s="30">
        <v>1024002.714351621</v>
      </c>
      <c r="AY22" s="30">
        <v>4955</v>
      </c>
      <c r="AZ22" s="30">
        <v>936495</v>
      </c>
      <c r="BA22" s="30">
        <v>0</v>
      </c>
      <c r="BB22" s="30">
        <v>0</v>
      </c>
      <c r="BC22" s="30">
        <v>1024002.714351621</v>
      </c>
      <c r="BD22" s="30">
        <v>1024002.7143516209</v>
      </c>
      <c r="BE22" s="30">
        <v>0</v>
      </c>
      <c r="BF22" s="30">
        <v>936495</v>
      </c>
      <c r="BG22" s="30">
        <v>791453.77369258238</v>
      </c>
      <c r="BH22" s="30">
        <v>878961.48804420338</v>
      </c>
      <c r="BI22" s="30">
        <v>4650.5898838317635</v>
      </c>
      <c r="BJ22" s="30">
        <v>4575.2205241885686</v>
      </c>
      <c r="BK22" s="197">
        <v>0.016473382921047709</v>
      </c>
      <c r="BL22" s="30">
        <v>0</v>
      </c>
      <c r="BM22" s="30">
        <v>0</v>
      </c>
      <c r="BN22" s="38">
        <v>1024002.714351621</v>
      </c>
      <c r="BO22" s="30">
        <v>5418.0037796382067</v>
      </c>
      <c r="BP22" s="30" t="s">
        <v>545</v>
      </c>
      <c r="BQ22" s="30">
        <v>5418.0037796382067</v>
      </c>
      <c r="BR22" s="197">
        <v>-0.022357551711260415</v>
      </c>
      <c r="BS22" s="30">
        <v>-1698.8999999999999</v>
      </c>
      <c r="BT22" s="30">
        <v>1022303.814351621</v>
      </c>
      <c r="BU22" s="30">
        <v>-1890</v>
      </c>
      <c r="BV22" s="38">
        <v>1020413.814351621</v>
      </c>
      <c r="BW22" s="218">
        <v>0</v>
      </c>
      <c r="BX22" s="219">
        <v>1020413.814351621</v>
      </c>
      <c r="BZ22" s="23">
        <f>B22</f>
        <v>8732312</v>
      </c>
      <c r="CB22" s="495"/>
    </row>
    <row r="23" spans="1:80">
      <c r="A23" s="23">
        <v>145425</v>
      </c>
      <c r="B23" s="23">
        <v>8732200</v>
      </c>
      <c r="C23" s="23" t="s">
        <v>237</v>
      </c>
      <c r="D23" s="239">
        <v>250</v>
      </c>
      <c r="E23" s="239">
        <v>250</v>
      </c>
      <c r="F23" s="239">
        <v>0</v>
      </c>
      <c r="G23" s="30">
        <v>961360.44681199791</v>
      </c>
      <c r="H23" s="30">
        <v>0</v>
      </c>
      <c r="I23" s="30">
        <v>0</v>
      </c>
      <c r="J23" s="30">
        <v>22265.977367317217</v>
      </c>
      <c r="K23" s="30">
        <v>0</v>
      </c>
      <c r="L23" s="30">
        <v>49799.820087081651</v>
      </c>
      <c r="M23" s="30">
        <v>0</v>
      </c>
      <c r="N23" s="30">
        <v>0</v>
      </c>
      <c r="O23" s="30">
        <v>569.76911781687159</v>
      </c>
      <c r="P23" s="30">
        <v>0</v>
      </c>
      <c r="Q23" s="30">
        <v>0</v>
      </c>
      <c r="R23" s="30">
        <v>0</v>
      </c>
      <c r="S23" s="30">
        <v>0</v>
      </c>
      <c r="T23" s="30">
        <v>0</v>
      </c>
      <c r="U23" s="30">
        <v>0</v>
      </c>
      <c r="V23" s="30">
        <v>0</v>
      </c>
      <c r="W23" s="30">
        <v>0</v>
      </c>
      <c r="X23" s="30">
        <v>0</v>
      </c>
      <c r="Y23" s="30">
        <v>0</v>
      </c>
      <c r="Z23" s="30">
        <v>14474.223242165124</v>
      </c>
      <c r="AA23" s="30">
        <v>0</v>
      </c>
      <c r="AB23" s="30">
        <v>80154.134266181922</v>
      </c>
      <c r="AC23" s="30">
        <v>0</v>
      </c>
      <c r="AD23" s="30">
        <v>0</v>
      </c>
      <c r="AE23" s="30">
        <v>0</v>
      </c>
      <c r="AF23" s="30">
        <v>145041.22630741764</v>
      </c>
      <c r="AG23" s="30">
        <v>0</v>
      </c>
      <c r="AH23" s="30">
        <v>0</v>
      </c>
      <c r="AI23" s="30">
        <v>0</v>
      </c>
      <c r="AJ23" s="30">
        <v>5039.9</v>
      </c>
      <c r="AK23" s="30">
        <v>0</v>
      </c>
      <c r="AL23" s="30">
        <v>0</v>
      </c>
      <c r="AM23" s="30">
        <v>0</v>
      </c>
      <c r="AN23" s="30">
        <v>0</v>
      </c>
      <c r="AO23" s="30">
        <v>0</v>
      </c>
      <c r="AP23" s="30">
        <v>0</v>
      </c>
      <c r="AQ23" s="30">
        <v>0</v>
      </c>
      <c r="AR23" s="30">
        <v>0</v>
      </c>
      <c r="AS23" s="30">
        <v>961360.44681199791</v>
      </c>
      <c r="AT23" s="30">
        <v>167263.92408056278</v>
      </c>
      <c r="AU23" s="30">
        <v>150081.12630741764</v>
      </c>
      <c r="AV23" s="30">
        <v>126242.45872246439</v>
      </c>
      <c r="AW23" s="38">
        <v>1278705.4971999782</v>
      </c>
      <c r="AX23" s="30">
        <v>1273665.5971999783</v>
      </c>
      <c r="AY23" s="30">
        <v>4955</v>
      </c>
      <c r="AZ23" s="30">
        <v>1238750</v>
      </c>
      <c r="BA23" s="30">
        <v>0</v>
      </c>
      <c r="BB23" s="30">
        <v>0</v>
      </c>
      <c r="BC23" s="30">
        <v>1278705.4971999782</v>
      </c>
      <c r="BD23" s="30">
        <v>1278705.4971999782</v>
      </c>
      <c r="BE23" s="30">
        <v>0</v>
      </c>
      <c r="BF23" s="30">
        <v>1243789.9</v>
      </c>
      <c r="BG23" s="30">
        <v>1093708.7736925823</v>
      </c>
      <c r="BH23" s="30">
        <v>1128624.3708925606</v>
      </c>
      <c r="BI23" s="30">
        <v>4514.4974835702424</v>
      </c>
      <c r="BJ23" s="30">
        <v>4430.2580898649185</v>
      </c>
      <c r="BK23" s="197">
        <v>0.01901455671353278</v>
      </c>
      <c r="BL23" s="30">
        <v>0</v>
      </c>
      <c r="BM23" s="30">
        <v>0</v>
      </c>
      <c r="BN23" s="38">
        <v>1278705.4971999782</v>
      </c>
      <c r="BO23" s="30">
        <v>5094.6623887999131</v>
      </c>
      <c r="BP23" s="30" t="s">
        <v>545</v>
      </c>
      <c r="BQ23" s="30">
        <v>5114.821988799913</v>
      </c>
      <c r="BR23" s="197">
        <v>0.0286132915249786</v>
      </c>
      <c r="BS23" s="30">
        <v>0</v>
      </c>
      <c r="BT23" s="30">
        <v>1278705.4971999782</v>
      </c>
      <c r="BU23" s="30">
        <v>0</v>
      </c>
      <c r="BV23" s="38">
        <v>1278705.4971999782</v>
      </c>
      <c r="BW23" s="218">
        <v>5039.9</v>
      </c>
      <c r="BX23" s="219">
        <v>1273665.5971999783</v>
      </c>
      <c r="BZ23" s="23">
        <f>B23</f>
        <v>8732200</v>
      </c>
      <c r="CB23" s="495"/>
    </row>
    <row r="24" spans="1:80">
      <c r="A24" s="23">
        <v>136677</v>
      </c>
      <c r="B24" s="23">
        <v>8734002</v>
      </c>
      <c r="C24" s="23" t="s">
        <v>238</v>
      </c>
      <c r="D24" s="239">
        <v>1467</v>
      </c>
      <c r="E24" s="239">
        <v>0</v>
      </c>
      <c r="F24" s="239">
        <v>1467</v>
      </c>
      <c r="G24" s="30">
        <v>0</v>
      </c>
      <c r="H24" s="30">
        <v>4807365.9912856612</v>
      </c>
      <c r="I24" s="30">
        <v>3544103.8332286272</v>
      </c>
      <c r="J24" s="30">
        <v>0</v>
      </c>
      <c r="K24" s="30">
        <v>143986.65364198457</v>
      </c>
      <c r="L24" s="30">
        <v>0</v>
      </c>
      <c r="M24" s="30">
        <v>458539.19047464017</v>
      </c>
      <c r="N24" s="30">
        <v>0</v>
      </c>
      <c r="O24" s="30">
        <v>0</v>
      </c>
      <c r="P24" s="30">
        <v>0</v>
      </c>
      <c r="Q24" s="30">
        <v>0</v>
      </c>
      <c r="R24" s="30">
        <v>0</v>
      </c>
      <c r="S24" s="30">
        <v>0</v>
      </c>
      <c r="T24" s="30">
        <v>21071.461409788837</v>
      </c>
      <c r="U24" s="30">
        <v>11245.443114806692</v>
      </c>
      <c r="V24" s="30">
        <v>20311.769252699705</v>
      </c>
      <c r="W24" s="30">
        <v>0</v>
      </c>
      <c r="X24" s="30">
        <v>0</v>
      </c>
      <c r="Y24" s="30">
        <v>0</v>
      </c>
      <c r="Z24" s="30">
        <v>0</v>
      </c>
      <c r="AA24" s="30">
        <v>62179.803462804332</v>
      </c>
      <c r="AB24" s="30">
        <v>0</v>
      </c>
      <c r="AC24" s="30">
        <v>528253.08918715455</v>
      </c>
      <c r="AD24" s="30">
        <v>0</v>
      </c>
      <c r="AE24" s="30">
        <v>0</v>
      </c>
      <c r="AF24" s="30">
        <v>145041.22630741764</v>
      </c>
      <c r="AG24" s="30">
        <v>0</v>
      </c>
      <c r="AH24" s="30">
        <v>0</v>
      </c>
      <c r="AI24" s="30">
        <v>0</v>
      </c>
      <c r="AJ24" s="30">
        <v>55692</v>
      </c>
      <c r="AK24" s="30">
        <v>0</v>
      </c>
      <c r="AL24" s="30">
        <v>0</v>
      </c>
      <c r="AM24" s="30">
        <v>0</v>
      </c>
      <c r="AN24" s="30">
        <v>0</v>
      </c>
      <c r="AO24" s="30">
        <v>0</v>
      </c>
      <c r="AP24" s="30">
        <v>0</v>
      </c>
      <c r="AQ24" s="30">
        <v>0</v>
      </c>
      <c r="AR24" s="30">
        <v>0</v>
      </c>
      <c r="AS24" s="30">
        <v>8351469.8245142885</v>
      </c>
      <c r="AT24" s="30">
        <v>1245587.4105438786</v>
      </c>
      <c r="AU24" s="30">
        <v>200733.22630741764</v>
      </c>
      <c r="AV24" s="30">
        <v>962035.97191236</v>
      </c>
      <c r="AW24" s="38">
        <v>9797790.4613655843</v>
      </c>
      <c r="AX24" s="30">
        <v>9742098.4613655843</v>
      </c>
      <c r="AY24" s="30">
        <v>6465</v>
      </c>
      <c r="AZ24" s="30">
        <v>9484155</v>
      </c>
      <c r="BA24" s="30">
        <v>0</v>
      </c>
      <c r="BB24" s="30">
        <v>0</v>
      </c>
      <c r="BC24" s="30">
        <v>9797790.4613655843</v>
      </c>
      <c r="BD24" s="30">
        <v>0</v>
      </c>
      <c r="BE24" s="30">
        <v>9797790.4613655843</v>
      </c>
      <c r="BF24" s="30">
        <v>9539847</v>
      </c>
      <c r="BG24" s="30">
        <v>9339113.7736925818</v>
      </c>
      <c r="BH24" s="30">
        <v>9597057.2350581661</v>
      </c>
      <c r="BI24" s="30">
        <v>6541.9613054247893</v>
      </c>
      <c r="BJ24" s="30">
        <v>6446.7672147008079</v>
      </c>
      <c r="BK24" s="197">
        <v>0.014766174666103454</v>
      </c>
      <c r="BL24" s="30">
        <v>0</v>
      </c>
      <c r="BM24" s="30">
        <v>0</v>
      </c>
      <c r="BN24" s="38">
        <v>9797790.4613655843</v>
      </c>
      <c r="BO24" s="30">
        <v>6640.8305803446383</v>
      </c>
      <c r="BP24" s="30" t="s">
        <v>545</v>
      </c>
      <c r="BQ24" s="30">
        <v>6678.7937705286877</v>
      </c>
      <c r="BR24" s="197">
        <v>0.01475276693089822</v>
      </c>
      <c r="BS24" s="30">
        <v>0</v>
      </c>
      <c r="BT24" s="30">
        <v>9797790.4613655843</v>
      </c>
      <c r="BU24" s="30">
        <v>0</v>
      </c>
      <c r="BV24" s="38">
        <v>9797790.4613655843</v>
      </c>
      <c r="BW24" s="218">
        <v>55692</v>
      </c>
      <c r="BX24" s="219">
        <v>9742098.4613655843</v>
      </c>
      <c r="BZ24" s="23">
        <f>B24</f>
        <v>8734002</v>
      </c>
      <c r="CB24" s="495"/>
    </row>
    <row r="25" spans="1:80">
      <c r="A25" s="23">
        <v>137626</v>
      </c>
      <c r="B25" s="23">
        <v>8733002</v>
      </c>
      <c r="C25" s="23" t="s">
        <v>239</v>
      </c>
      <c r="D25" s="239">
        <v>204</v>
      </c>
      <c r="E25" s="239">
        <v>204</v>
      </c>
      <c r="F25" s="239">
        <v>0</v>
      </c>
      <c r="G25" s="30">
        <v>784470.12459859031</v>
      </c>
      <c r="H25" s="30">
        <v>0</v>
      </c>
      <c r="I25" s="30">
        <v>0</v>
      </c>
      <c r="J25" s="30">
        <v>11875.187929235806</v>
      </c>
      <c r="K25" s="30">
        <v>0</v>
      </c>
      <c r="L25" s="30">
        <v>25429.695363616072</v>
      </c>
      <c r="M25" s="30">
        <v>0</v>
      </c>
      <c r="N25" s="30">
        <v>0</v>
      </c>
      <c r="O25" s="30">
        <v>0</v>
      </c>
      <c r="P25" s="30">
        <v>0</v>
      </c>
      <c r="Q25" s="30">
        <v>0</v>
      </c>
      <c r="R25" s="30">
        <v>0</v>
      </c>
      <c r="S25" s="30">
        <v>0</v>
      </c>
      <c r="T25" s="30">
        <v>0</v>
      </c>
      <c r="U25" s="30">
        <v>0</v>
      </c>
      <c r="V25" s="30">
        <v>0</v>
      </c>
      <c r="W25" s="30">
        <v>0</v>
      </c>
      <c r="X25" s="30">
        <v>0</v>
      </c>
      <c r="Y25" s="30">
        <v>0</v>
      </c>
      <c r="Z25" s="30">
        <v>6854.8493924682143</v>
      </c>
      <c r="AA25" s="30">
        <v>0</v>
      </c>
      <c r="AB25" s="30">
        <v>67652.163097954108</v>
      </c>
      <c r="AC25" s="30">
        <v>0</v>
      </c>
      <c r="AD25" s="30">
        <v>2733.5977086187177</v>
      </c>
      <c r="AE25" s="30">
        <v>0</v>
      </c>
      <c r="AF25" s="30">
        <v>145041.22630741764</v>
      </c>
      <c r="AG25" s="30">
        <v>0</v>
      </c>
      <c r="AH25" s="30">
        <v>0</v>
      </c>
      <c r="AI25" s="30">
        <v>0</v>
      </c>
      <c r="AJ25" s="30">
        <v>6603.52</v>
      </c>
      <c r="AK25" s="30">
        <v>0</v>
      </c>
      <c r="AL25" s="30">
        <v>0</v>
      </c>
      <c r="AM25" s="30">
        <v>0</v>
      </c>
      <c r="AN25" s="30">
        <v>0</v>
      </c>
      <c r="AO25" s="30">
        <v>0</v>
      </c>
      <c r="AP25" s="30">
        <v>0</v>
      </c>
      <c r="AQ25" s="30">
        <v>0</v>
      </c>
      <c r="AR25" s="30">
        <v>0</v>
      </c>
      <c r="AS25" s="30">
        <v>784470.12459859031</v>
      </c>
      <c r="AT25" s="30">
        <v>114545.49349189292</v>
      </c>
      <c r="AU25" s="30">
        <v>151644.74630741763</v>
      </c>
      <c r="AV25" s="30">
        <v>102761.45641118291</v>
      </c>
      <c r="AW25" s="38">
        <v>1050660.3643979009</v>
      </c>
      <c r="AX25" s="30">
        <v>1044056.8443979009</v>
      </c>
      <c r="AY25" s="30">
        <v>4955</v>
      </c>
      <c r="AZ25" s="30">
        <v>1010820</v>
      </c>
      <c r="BA25" s="30">
        <v>0</v>
      </c>
      <c r="BB25" s="30">
        <v>0</v>
      </c>
      <c r="BC25" s="30">
        <v>1050660.3643979009</v>
      </c>
      <c r="BD25" s="30">
        <v>1050660.3643979009</v>
      </c>
      <c r="BE25" s="30">
        <v>0</v>
      </c>
      <c r="BF25" s="30">
        <v>1017423.52</v>
      </c>
      <c r="BG25" s="30">
        <v>865778.77369258238</v>
      </c>
      <c r="BH25" s="30">
        <v>899015.61809048324</v>
      </c>
      <c r="BI25" s="30">
        <v>4406.9393043651144</v>
      </c>
      <c r="BJ25" s="30">
        <v>4323.19555967273</v>
      </c>
      <c r="BK25" s="197">
        <v>0.019370797257832948</v>
      </c>
      <c r="BL25" s="30">
        <v>0</v>
      </c>
      <c r="BM25" s="30">
        <v>0</v>
      </c>
      <c r="BN25" s="38">
        <v>1050660.3643979009</v>
      </c>
      <c r="BO25" s="30">
        <v>5117.9257078328474</v>
      </c>
      <c r="BP25" s="30" t="s">
        <v>545</v>
      </c>
      <c r="BQ25" s="30">
        <v>5150.2959039112784</v>
      </c>
      <c r="BR25" s="197">
        <v>0.018277696367304364</v>
      </c>
      <c r="BS25" s="30">
        <v>0</v>
      </c>
      <c r="BT25" s="30">
        <v>1050660.3643979009</v>
      </c>
      <c r="BU25" s="30">
        <v>0</v>
      </c>
      <c r="BV25" s="38">
        <v>1050660.3643979009</v>
      </c>
      <c r="BW25" s="218">
        <v>6603.52</v>
      </c>
      <c r="BX25" s="219">
        <v>1044056.8443979009</v>
      </c>
      <c r="BZ25" s="23">
        <f>B25</f>
        <v>8733002</v>
      </c>
      <c r="CB25" s="495"/>
    </row>
    <row r="26" spans="1:80">
      <c r="A26" s="23">
        <v>135131</v>
      </c>
      <c r="B26" s="23">
        <v>8733942</v>
      </c>
      <c r="C26" s="23" t="s">
        <v>240</v>
      </c>
      <c r="D26" s="239">
        <v>613</v>
      </c>
      <c r="E26" s="239">
        <v>613</v>
      </c>
      <c r="F26" s="239">
        <v>0</v>
      </c>
      <c r="G26" s="30">
        <v>2357255.8155830191</v>
      </c>
      <c r="H26" s="30">
        <v>0</v>
      </c>
      <c r="I26" s="30">
        <v>0</v>
      </c>
      <c r="J26" s="30">
        <v>68777.13009015756</v>
      </c>
      <c r="K26" s="30">
        <v>0</v>
      </c>
      <c r="L26" s="30">
        <v>148339.88962109419</v>
      </c>
      <c r="M26" s="30">
        <v>0</v>
      </c>
      <c r="N26" s="30">
        <v>234.90481173151701</v>
      </c>
      <c r="O26" s="30">
        <v>1709.3073534506154</v>
      </c>
      <c r="P26" s="30">
        <v>0</v>
      </c>
      <c r="Q26" s="30">
        <v>0</v>
      </c>
      <c r="R26" s="30">
        <v>0</v>
      </c>
      <c r="S26" s="30">
        <v>0</v>
      </c>
      <c r="T26" s="30">
        <v>0</v>
      </c>
      <c r="U26" s="30">
        <v>0</v>
      </c>
      <c r="V26" s="30">
        <v>0</v>
      </c>
      <c r="W26" s="30">
        <v>0</v>
      </c>
      <c r="X26" s="30">
        <v>0</v>
      </c>
      <c r="Y26" s="30">
        <v>0</v>
      </c>
      <c r="Z26" s="30">
        <v>42569.510785971608</v>
      </c>
      <c r="AA26" s="30">
        <v>0</v>
      </c>
      <c r="AB26" s="30">
        <v>235557.92874323382</v>
      </c>
      <c r="AC26" s="30">
        <v>0</v>
      </c>
      <c r="AD26" s="30">
        <v>1176.823127027702</v>
      </c>
      <c r="AE26" s="30">
        <v>0</v>
      </c>
      <c r="AF26" s="30">
        <v>145041.22630741764</v>
      </c>
      <c r="AG26" s="30">
        <v>0</v>
      </c>
      <c r="AH26" s="30">
        <v>0</v>
      </c>
      <c r="AI26" s="30">
        <v>0</v>
      </c>
      <c r="AJ26" s="30">
        <v>66612</v>
      </c>
      <c r="AK26" s="30">
        <v>0</v>
      </c>
      <c r="AL26" s="30">
        <v>0</v>
      </c>
      <c r="AM26" s="30">
        <v>0</v>
      </c>
      <c r="AN26" s="30">
        <v>0</v>
      </c>
      <c r="AO26" s="30">
        <v>0</v>
      </c>
      <c r="AP26" s="30">
        <v>0</v>
      </c>
      <c r="AQ26" s="30">
        <v>0</v>
      </c>
      <c r="AR26" s="30">
        <v>0</v>
      </c>
      <c r="AS26" s="30">
        <v>2357255.8155830191</v>
      </c>
      <c r="AT26" s="30">
        <v>498365.494532667</v>
      </c>
      <c r="AU26" s="30">
        <v>211653.22630741764</v>
      </c>
      <c r="AV26" s="30">
        <v>353018.02246156638</v>
      </c>
      <c r="AW26" s="38">
        <v>3067274.5364231039</v>
      </c>
      <c r="AX26" s="30">
        <v>3000662.5364231039</v>
      </c>
      <c r="AY26" s="30">
        <v>4955</v>
      </c>
      <c r="AZ26" s="30">
        <v>3037415</v>
      </c>
      <c r="BA26" s="30">
        <v>36752.463576896116</v>
      </c>
      <c r="BB26" s="30">
        <v>0</v>
      </c>
      <c r="BC26" s="30">
        <v>3104027</v>
      </c>
      <c r="BD26" s="30">
        <v>3104027</v>
      </c>
      <c r="BE26" s="30">
        <v>0</v>
      </c>
      <c r="BF26" s="30">
        <v>3104027</v>
      </c>
      <c r="BG26" s="30">
        <v>2892373.7736925823</v>
      </c>
      <c r="BH26" s="30">
        <v>2892373.7736925823</v>
      </c>
      <c r="BI26" s="30">
        <v>4718.3911479487479</v>
      </c>
      <c r="BJ26" s="30">
        <v>4712.5457975084</v>
      </c>
      <c r="BK26" s="197">
        <v>0.0012403806119907336</v>
      </c>
      <c r="BL26" s="30">
        <v>0</v>
      </c>
      <c r="BM26" s="30">
        <v>0</v>
      </c>
      <c r="BN26" s="38">
        <v>3104027</v>
      </c>
      <c r="BO26" s="30">
        <v>4955</v>
      </c>
      <c r="BP26" s="30" t="s">
        <v>545</v>
      </c>
      <c r="BQ26" s="30">
        <v>5063.665579119086</v>
      </c>
      <c r="BR26" s="197">
        <v>0.0021125665715369113</v>
      </c>
      <c r="BS26" s="30">
        <v>-5734.25</v>
      </c>
      <c r="BT26" s="30">
        <v>3098292.75</v>
      </c>
      <c r="BU26" s="30">
        <v>-6130</v>
      </c>
      <c r="BV26" s="38">
        <v>3092162.75</v>
      </c>
      <c r="BW26" s="218">
        <v>66612</v>
      </c>
      <c r="BX26" s="219">
        <v>3025550.75</v>
      </c>
      <c r="BZ26" s="23">
        <f>B26</f>
        <v>8733942</v>
      </c>
      <c r="CB26" s="495"/>
    </row>
    <row r="27" spans="1:80">
      <c r="A27" s="23">
        <v>110827</v>
      </c>
      <c r="B27" s="23">
        <v>8733081</v>
      </c>
      <c r="C27" s="23" t="s">
        <v>241</v>
      </c>
      <c r="D27" s="239">
        <v>91</v>
      </c>
      <c r="E27" s="239">
        <v>91</v>
      </c>
      <c r="F27" s="239">
        <v>0</v>
      </c>
      <c r="G27" s="30">
        <v>349935.20263956726</v>
      </c>
      <c r="H27" s="30">
        <v>0</v>
      </c>
      <c r="I27" s="30">
        <v>0</v>
      </c>
      <c r="J27" s="30">
        <v>6432.3934616694241</v>
      </c>
      <c r="K27" s="30">
        <v>0</v>
      </c>
      <c r="L27" s="30">
        <v>13774.418321958767</v>
      </c>
      <c r="M27" s="30">
        <v>0</v>
      </c>
      <c r="N27" s="30">
        <v>0</v>
      </c>
      <c r="O27" s="30">
        <v>0</v>
      </c>
      <c r="P27" s="30">
        <v>0</v>
      </c>
      <c r="Q27" s="30">
        <v>0</v>
      </c>
      <c r="R27" s="30">
        <v>0</v>
      </c>
      <c r="S27" s="30">
        <v>0</v>
      </c>
      <c r="T27" s="30">
        <v>0</v>
      </c>
      <c r="U27" s="30">
        <v>0</v>
      </c>
      <c r="V27" s="30">
        <v>0</v>
      </c>
      <c r="W27" s="30">
        <v>0</v>
      </c>
      <c r="X27" s="30">
        <v>0</v>
      </c>
      <c r="Y27" s="30">
        <v>0</v>
      </c>
      <c r="Z27" s="30">
        <v>0</v>
      </c>
      <c r="AA27" s="30">
        <v>0</v>
      </c>
      <c r="AB27" s="30">
        <v>12024.190050507024</v>
      </c>
      <c r="AC27" s="30">
        <v>0</v>
      </c>
      <c r="AD27" s="30">
        <v>2450.1071661069009</v>
      </c>
      <c r="AE27" s="30">
        <v>0</v>
      </c>
      <c r="AF27" s="30">
        <v>145041.22630741764</v>
      </c>
      <c r="AG27" s="30">
        <v>45043.429717426254</v>
      </c>
      <c r="AH27" s="30">
        <v>0</v>
      </c>
      <c r="AI27" s="30">
        <v>0</v>
      </c>
      <c r="AJ27" s="30">
        <v>12100.75</v>
      </c>
      <c r="AK27" s="30">
        <v>0</v>
      </c>
      <c r="AL27" s="30">
        <v>0</v>
      </c>
      <c r="AM27" s="30">
        <v>0</v>
      </c>
      <c r="AN27" s="30">
        <v>0</v>
      </c>
      <c r="AO27" s="30">
        <v>0</v>
      </c>
      <c r="AP27" s="30">
        <v>0</v>
      </c>
      <c r="AQ27" s="30">
        <v>0</v>
      </c>
      <c r="AR27" s="30">
        <v>0</v>
      </c>
      <c r="AS27" s="30">
        <v>349935.20263956726</v>
      </c>
      <c r="AT27" s="30">
        <v>34681.109000242112</v>
      </c>
      <c r="AU27" s="30">
        <v>202185.40602484389</v>
      </c>
      <c r="AV27" s="30">
        <v>28042.279334452534</v>
      </c>
      <c r="AW27" s="38">
        <v>586801.71766465332</v>
      </c>
      <c r="AX27" s="30">
        <v>574700.96766465332</v>
      </c>
      <c r="AY27" s="30">
        <v>4955</v>
      </c>
      <c r="AZ27" s="30">
        <v>450905</v>
      </c>
      <c r="BA27" s="30">
        <v>0</v>
      </c>
      <c r="BB27" s="30">
        <v>0</v>
      </c>
      <c r="BC27" s="30">
        <v>586801.71766465332</v>
      </c>
      <c r="BD27" s="30">
        <v>586801.71766465332</v>
      </c>
      <c r="BE27" s="30">
        <v>0</v>
      </c>
      <c r="BF27" s="30">
        <v>463005.75</v>
      </c>
      <c r="BG27" s="30">
        <v>260820.34397515608</v>
      </c>
      <c r="BH27" s="30">
        <v>384616.3116398094</v>
      </c>
      <c r="BI27" s="30">
        <v>4226.5528751627407</v>
      </c>
      <c r="BJ27" s="30">
        <v>4205.1191605407457</v>
      </c>
      <c r="BK27" s="197">
        <v>0.0050970528547968222</v>
      </c>
      <c r="BL27" s="30">
        <v>0</v>
      </c>
      <c r="BM27" s="30">
        <v>0</v>
      </c>
      <c r="BN27" s="38">
        <v>586801.71766465332</v>
      </c>
      <c r="BO27" s="30">
        <v>6315.3952490621241</v>
      </c>
      <c r="BP27" s="30" t="s">
        <v>545</v>
      </c>
      <c r="BQ27" s="30">
        <v>6448.3705237873992</v>
      </c>
      <c r="BR27" s="197">
        <v>0.040338912271034921</v>
      </c>
      <c r="BS27" s="30">
        <v>-815.75000000000011</v>
      </c>
      <c r="BT27" s="30">
        <v>585985.96766465332</v>
      </c>
      <c r="BU27" s="30">
        <v>-910</v>
      </c>
      <c r="BV27" s="38">
        <v>585075.96766465332</v>
      </c>
      <c r="BW27" s="218">
        <v>12100.75</v>
      </c>
      <c r="BX27" s="219">
        <v>572975.21766465332</v>
      </c>
      <c r="BZ27" s="23">
        <f>B27</f>
        <v>8733081</v>
      </c>
      <c r="CB27" s="495"/>
    </row>
    <row r="28" spans="1:80">
      <c r="A28" s="23">
        <v>137639</v>
      </c>
      <c r="B28" s="23">
        <v>8733063</v>
      </c>
      <c r="C28" s="23" t="s">
        <v>242</v>
      </c>
      <c r="D28" s="239">
        <v>329</v>
      </c>
      <c r="E28" s="239">
        <v>329</v>
      </c>
      <c r="F28" s="239">
        <v>0</v>
      </c>
      <c r="G28" s="30">
        <v>1265150.3480045893</v>
      </c>
      <c r="H28" s="30">
        <v>0</v>
      </c>
      <c r="I28" s="30">
        <v>0</v>
      </c>
      <c r="J28" s="30">
        <v>18802.380887956777</v>
      </c>
      <c r="K28" s="30">
        <v>0</v>
      </c>
      <c r="L28" s="30">
        <v>42382.825606026927</v>
      </c>
      <c r="M28" s="30">
        <v>0</v>
      </c>
      <c r="N28" s="30">
        <v>0</v>
      </c>
      <c r="O28" s="30">
        <v>854.65367672530738</v>
      </c>
      <c r="P28" s="30">
        <v>0</v>
      </c>
      <c r="Q28" s="30">
        <v>0</v>
      </c>
      <c r="R28" s="30">
        <v>0</v>
      </c>
      <c r="S28" s="30">
        <v>0</v>
      </c>
      <c r="T28" s="30">
        <v>0</v>
      </c>
      <c r="U28" s="30">
        <v>0</v>
      </c>
      <c r="V28" s="30">
        <v>0</v>
      </c>
      <c r="W28" s="30">
        <v>0</v>
      </c>
      <c r="X28" s="30">
        <v>0</v>
      </c>
      <c r="Y28" s="30">
        <v>0</v>
      </c>
      <c r="Z28" s="30">
        <v>7578.9886968165256</v>
      </c>
      <c r="AA28" s="30">
        <v>0</v>
      </c>
      <c r="AB28" s="30">
        <v>108974.46222426511</v>
      </c>
      <c r="AC28" s="30">
        <v>0</v>
      </c>
      <c r="AD28" s="30">
        <v>5073.8439739064343</v>
      </c>
      <c r="AE28" s="30">
        <v>0</v>
      </c>
      <c r="AF28" s="30">
        <v>145041.22630741764</v>
      </c>
      <c r="AG28" s="30">
        <v>0</v>
      </c>
      <c r="AH28" s="30">
        <v>0</v>
      </c>
      <c r="AI28" s="30">
        <v>0</v>
      </c>
      <c r="AJ28" s="30">
        <v>6279</v>
      </c>
      <c r="AK28" s="30">
        <v>0</v>
      </c>
      <c r="AL28" s="30">
        <v>0</v>
      </c>
      <c r="AM28" s="30">
        <v>0</v>
      </c>
      <c r="AN28" s="30">
        <v>0</v>
      </c>
      <c r="AO28" s="30">
        <v>0</v>
      </c>
      <c r="AP28" s="30">
        <v>0</v>
      </c>
      <c r="AQ28" s="30">
        <v>0</v>
      </c>
      <c r="AR28" s="30">
        <v>0</v>
      </c>
      <c r="AS28" s="30">
        <v>1265150.3480045893</v>
      </c>
      <c r="AT28" s="30">
        <v>183667.15506569709</v>
      </c>
      <c r="AU28" s="30">
        <v>151320.22630741764</v>
      </c>
      <c r="AV28" s="30">
        <v>166339.98705139104</v>
      </c>
      <c r="AW28" s="38">
        <v>1600137.7293777042</v>
      </c>
      <c r="AX28" s="30">
        <v>1593858.7293777042</v>
      </c>
      <c r="AY28" s="30">
        <v>4955</v>
      </c>
      <c r="AZ28" s="30">
        <v>1630195</v>
      </c>
      <c r="BA28" s="30">
        <v>36336.270622295793</v>
      </c>
      <c r="BB28" s="30">
        <v>0</v>
      </c>
      <c r="BC28" s="30">
        <v>1636474</v>
      </c>
      <c r="BD28" s="30">
        <v>1636474</v>
      </c>
      <c r="BE28" s="30">
        <v>0</v>
      </c>
      <c r="BF28" s="30">
        <v>1636474</v>
      </c>
      <c r="BG28" s="30">
        <v>1485153.7736925823</v>
      </c>
      <c r="BH28" s="30">
        <v>1485153.7736925823</v>
      </c>
      <c r="BI28" s="30">
        <v>4514.1452087920434</v>
      </c>
      <c r="BJ28" s="30">
        <v>4511.3614114825432</v>
      </c>
      <c r="BK28" s="197">
        <v>0.00061706368778496141</v>
      </c>
      <c r="BL28" s="30">
        <v>0</v>
      </c>
      <c r="BM28" s="30">
        <v>0</v>
      </c>
      <c r="BN28" s="38">
        <v>1636474</v>
      </c>
      <c r="BO28" s="30">
        <v>4955</v>
      </c>
      <c r="BP28" s="30" t="s">
        <v>545</v>
      </c>
      <c r="BQ28" s="30">
        <v>4974.0851063829787</v>
      </c>
      <c r="BR28" s="197">
        <v>0.0035316159410825332</v>
      </c>
      <c r="BS28" s="30">
        <v>0</v>
      </c>
      <c r="BT28" s="30">
        <v>1636474</v>
      </c>
      <c r="BU28" s="30">
        <v>0</v>
      </c>
      <c r="BV28" s="38">
        <v>1636474</v>
      </c>
      <c r="BW28" s="218">
        <v>6279</v>
      </c>
      <c r="BX28" s="219">
        <v>1630195</v>
      </c>
      <c r="BZ28" s="23">
        <f>B28</f>
        <v>8733063</v>
      </c>
      <c r="CB28" s="495"/>
    </row>
    <row r="29" spans="1:80">
      <c r="A29" s="23">
        <v>150756</v>
      </c>
      <c r="B29" s="23">
        <v>8732102</v>
      </c>
      <c r="C29" s="23" t="s">
        <v>243</v>
      </c>
      <c r="D29" s="239">
        <v>53</v>
      </c>
      <c r="E29" s="239">
        <v>53</v>
      </c>
      <c r="F29" s="239">
        <v>0</v>
      </c>
      <c r="G29" s="30">
        <v>203808.41472414357</v>
      </c>
      <c r="H29" s="30">
        <v>0</v>
      </c>
      <c r="I29" s="30">
        <v>0</v>
      </c>
      <c r="J29" s="30">
        <v>4947.99497051494</v>
      </c>
      <c r="K29" s="30">
        <v>0</v>
      </c>
      <c r="L29" s="30">
        <v>10595.706401506741</v>
      </c>
      <c r="M29" s="30">
        <v>0</v>
      </c>
      <c r="N29" s="30">
        <v>0</v>
      </c>
      <c r="O29" s="30">
        <v>0</v>
      </c>
      <c r="P29" s="30">
        <v>0</v>
      </c>
      <c r="Q29" s="30">
        <v>0</v>
      </c>
      <c r="R29" s="30">
        <v>0</v>
      </c>
      <c r="S29" s="30">
        <v>0</v>
      </c>
      <c r="T29" s="30">
        <v>0</v>
      </c>
      <c r="U29" s="30">
        <v>0</v>
      </c>
      <c r="V29" s="30">
        <v>0</v>
      </c>
      <c r="W29" s="30">
        <v>0</v>
      </c>
      <c r="X29" s="30">
        <v>0</v>
      </c>
      <c r="Y29" s="30">
        <v>0</v>
      </c>
      <c r="Z29" s="30">
        <v>0</v>
      </c>
      <c r="AA29" s="30">
        <v>0</v>
      </c>
      <c r="AB29" s="30">
        <v>34020.225931581939</v>
      </c>
      <c r="AC29" s="30">
        <v>0</v>
      </c>
      <c r="AD29" s="30">
        <v>0</v>
      </c>
      <c r="AE29" s="30">
        <v>0</v>
      </c>
      <c r="AF29" s="30">
        <v>145041.22630741764</v>
      </c>
      <c r="AG29" s="30">
        <v>57376.7497591025</v>
      </c>
      <c r="AH29" s="30">
        <v>0</v>
      </c>
      <c r="AI29" s="30">
        <v>0</v>
      </c>
      <c r="AJ29" s="30">
        <v>26997.12</v>
      </c>
      <c r="AK29" s="30">
        <v>0</v>
      </c>
      <c r="AL29" s="30">
        <v>0</v>
      </c>
      <c r="AM29" s="30">
        <v>0</v>
      </c>
      <c r="AN29" s="30">
        <v>0</v>
      </c>
      <c r="AO29" s="30">
        <v>0</v>
      </c>
      <c r="AP29" s="30">
        <v>0</v>
      </c>
      <c r="AQ29" s="30">
        <v>0</v>
      </c>
      <c r="AR29" s="30">
        <v>0</v>
      </c>
      <c r="AS29" s="30">
        <v>203808.41472414357</v>
      </c>
      <c r="AT29" s="30">
        <v>49563.927303603617</v>
      </c>
      <c r="AU29" s="30">
        <v>229415.09606652014</v>
      </c>
      <c r="AV29" s="30">
        <v>43726.93265774985</v>
      </c>
      <c r="AW29" s="38">
        <v>482787.43809426733</v>
      </c>
      <c r="AX29" s="30">
        <v>455790.31809426734</v>
      </c>
      <c r="AY29" s="30">
        <v>4955</v>
      </c>
      <c r="AZ29" s="30">
        <v>262615</v>
      </c>
      <c r="BA29" s="30">
        <v>0</v>
      </c>
      <c r="BB29" s="30">
        <v>0</v>
      </c>
      <c r="BC29" s="30">
        <v>482787.43809426733</v>
      </c>
      <c r="BD29" s="30">
        <v>482787.43809426733</v>
      </c>
      <c r="BE29" s="30">
        <v>0</v>
      </c>
      <c r="BF29" s="30">
        <v>289612.12</v>
      </c>
      <c r="BG29" s="30">
        <v>60197.023933479853</v>
      </c>
      <c r="BH29" s="30">
        <v>253372.34202774719</v>
      </c>
      <c r="BI29" s="30">
        <v>4780.6102269386265</v>
      </c>
      <c r="BJ29" s="30">
        <v>4576.4548415324571</v>
      </c>
      <c r="BK29" s="197">
        <v>0.044609942078617043</v>
      </c>
      <c r="BL29" s="30">
        <v>0</v>
      </c>
      <c r="BM29" s="30">
        <v>0</v>
      </c>
      <c r="BN29" s="38">
        <v>482787.43809426733</v>
      </c>
      <c r="BO29" s="30">
        <v>8599.8173225333467</v>
      </c>
      <c r="BP29" s="30" t="s">
        <v>545</v>
      </c>
      <c r="BQ29" s="30">
        <v>9109.1969451748555</v>
      </c>
      <c r="BR29" s="197">
        <v>0.08303463260236188</v>
      </c>
      <c r="BS29" s="30">
        <v>0</v>
      </c>
      <c r="BT29" s="30">
        <v>482787.43809426733</v>
      </c>
      <c r="BU29" s="30">
        <v>0</v>
      </c>
      <c r="BV29" s="38">
        <v>482787.43809426733</v>
      </c>
      <c r="BW29" s="218">
        <v>26997.12</v>
      </c>
      <c r="BX29" s="219">
        <v>455790.31809426734</v>
      </c>
      <c r="BZ29" s="23">
        <f>B29</f>
        <v>8732102</v>
      </c>
      <c r="CB29" s="495"/>
    </row>
    <row r="30" spans="1:80">
      <c r="A30" s="23">
        <v>150374</v>
      </c>
      <c r="B30" s="23">
        <v>8732101</v>
      </c>
      <c r="C30" s="23" t="s">
        <v>624</v>
      </c>
      <c r="D30" s="239">
        <v>298</v>
      </c>
      <c r="E30" s="239">
        <v>298</v>
      </c>
      <c r="F30" s="239">
        <v>0</v>
      </c>
      <c r="G30" s="30">
        <v>1145941.6525999014</v>
      </c>
      <c r="H30" s="30">
        <v>0</v>
      </c>
      <c r="I30" s="30">
        <v>0</v>
      </c>
      <c r="J30" s="30">
        <v>59375.939646179206</v>
      </c>
      <c r="K30" s="30">
        <v>0</v>
      </c>
      <c r="L30" s="30">
        <v>130327.18873853283</v>
      </c>
      <c r="M30" s="30">
        <v>0</v>
      </c>
      <c r="N30" s="30">
        <v>5167.9058580933779</v>
      </c>
      <c r="O30" s="30">
        <v>2848.8455890843607</v>
      </c>
      <c r="P30" s="30">
        <v>15123.871495735604</v>
      </c>
      <c r="Q30" s="30">
        <v>12245.038058345042</v>
      </c>
      <c r="R30" s="30">
        <v>0</v>
      </c>
      <c r="S30" s="30">
        <v>0</v>
      </c>
      <c r="T30" s="30">
        <v>0</v>
      </c>
      <c r="U30" s="30">
        <v>0</v>
      </c>
      <c r="V30" s="30">
        <v>0</v>
      </c>
      <c r="W30" s="30">
        <v>0</v>
      </c>
      <c r="X30" s="30">
        <v>0</v>
      </c>
      <c r="Y30" s="30">
        <v>0</v>
      </c>
      <c r="Z30" s="30">
        <v>20064.699559108081</v>
      </c>
      <c r="AA30" s="30">
        <v>0</v>
      </c>
      <c r="AB30" s="30">
        <v>138455.38568524862</v>
      </c>
      <c r="AC30" s="30">
        <v>0</v>
      </c>
      <c r="AD30" s="30">
        <v>12655.671661150642</v>
      </c>
      <c r="AE30" s="30">
        <v>0</v>
      </c>
      <c r="AF30" s="30">
        <v>145041.22630741764</v>
      </c>
      <c r="AG30" s="30">
        <v>0</v>
      </c>
      <c r="AH30" s="30">
        <v>0</v>
      </c>
      <c r="AI30" s="30">
        <v>0</v>
      </c>
      <c r="AJ30" s="30">
        <v>8790.5485</v>
      </c>
      <c r="AK30" s="30">
        <v>0</v>
      </c>
      <c r="AL30" s="30">
        <v>0</v>
      </c>
      <c r="AM30" s="30">
        <v>0</v>
      </c>
      <c r="AN30" s="30">
        <v>0</v>
      </c>
      <c r="AO30" s="30">
        <v>0</v>
      </c>
      <c r="AP30" s="30">
        <v>0</v>
      </c>
      <c r="AQ30" s="30">
        <v>0</v>
      </c>
      <c r="AR30" s="30">
        <v>0</v>
      </c>
      <c r="AS30" s="30">
        <v>1145941.6525999014</v>
      </c>
      <c r="AT30" s="30">
        <v>396264.54629147775</v>
      </c>
      <c r="AU30" s="30">
        <v>153831.77480741765</v>
      </c>
      <c r="AV30" s="30">
        <v>229802.61037865968</v>
      </c>
      <c r="AW30" s="38">
        <v>1696037.9736987967</v>
      </c>
      <c r="AX30" s="30">
        <v>1687247.4251987967</v>
      </c>
      <c r="AY30" s="30">
        <v>4955</v>
      </c>
      <c r="AZ30" s="30">
        <v>1476590</v>
      </c>
      <c r="BA30" s="30">
        <v>0</v>
      </c>
      <c r="BB30" s="30">
        <v>0</v>
      </c>
      <c r="BC30" s="30">
        <v>1696037.9736987967</v>
      </c>
      <c r="BD30" s="30">
        <v>1696037.9736987967</v>
      </c>
      <c r="BE30" s="30">
        <v>0</v>
      </c>
      <c r="BF30" s="30">
        <v>1485380.5485</v>
      </c>
      <c r="BG30" s="30">
        <v>1331548.7736925823</v>
      </c>
      <c r="BH30" s="30">
        <v>1542206.1988913789</v>
      </c>
      <c r="BI30" s="30">
        <v>5175.1885868838217</v>
      </c>
      <c r="BJ30" s="30">
        <v>5036.361654551346</v>
      </c>
      <c r="BK30" s="197">
        <v>0.0275649252088595</v>
      </c>
      <c r="BL30" s="30">
        <v>0</v>
      </c>
      <c r="BM30" s="30">
        <v>0</v>
      </c>
      <c r="BN30" s="38">
        <v>1696037.9736987967</v>
      </c>
      <c r="BO30" s="30">
        <v>5661.904111405358</v>
      </c>
      <c r="BP30" s="30" t="s">
        <v>545</v>
      </c>
      <c r="BQ30" s="30">
        <v>5691.402596304687</v>
      </c>
      <c r="BR30" s="197">
        <v>0.020678814642028032</v>
      </c>
      <c r="BS30" s="30">
        <v>0</v>
      </c>
      <c r="BT30" s="30">
        <v>1696037.9736987967</v>
      </c>
      <c r="BU30" s="30">
        <v>0</v>
      </c>
      <c r="BV30" s="38">
        <v>1696037.9736987967</v>
      </c>
      <c r="BW30" s="218">
        <v>8790.5485</v>
      </c>
      <c r="BX30" s="219">
        <v>1687247.4251987967</v>
      </c>
      <c r="BZ30" s="23">
        <f>B30</f>
        <v>8732101</v>
      </c>
      <c r="CB30" s="495"/>
    </row>
    <row r="31" spans="1:80">
      <c r="A31" s="23">
        <v>110758</v>
      </c>
      <c r="B31" s="23">
        <v>8732327</v>
      </c>
      <c r="C31" s="23" t="s">
        <v>244</v>
      </c>
      <c r="D31" s="239">
        <v>381</v>
      </c>
      <c r="E31" s="239">
        <v>381</v>
      </c>
      <c r="F31" s="239">
        <v>0</v>
      </c>
      <c r="G31" s="30">
        <v>1465113.3209414848</v>
      </c>
      <c r="H31" s="30">
        <v>0</v>
      </c>
      <c r="I31" s="30">
        <v>0</v>
      </c>
      <c r="J31" s="30">
        <v>36120.363284758962</v>
      </c>
      <c r="K31" s="30">
        <v>0</v>
      </c>
      <c r="L31" s="30">
        <v>81586.93929160168</v>
      </c>
      <c r="M31" s="30">
        <v>0</v>
      </c>
      <c r="N31" s="30">
        <v>0</v>
      </c>
      <c r="O31" s="30">
        <v>284.88455890843591</v>
      </c>
      <c r="P31" s="30">
        <v>0</v>
      </c>
      <c r="Q31" s="30">
        <v>0</v>
      </c>
      <c r="R31" s="30">
        <v>0</v>
      </c>
      <c r="S31" s="30">
        <v>0</v>
      </c>
      <c r="T31" s="30">
        <v>0</v>
      </c>
      <c r="U31" s="30">
        <v>0</v>
      </c>
      <c r="V31" s="30">
        <v>0</v>
      </c>
      <c r="W31" s="30">
        <v>0</v>
      </c>
      <c r="X31" s="30">
        <v>0</v>
      </c>
      <c r="Y31" s="30">
        <v>0</v>
      </c>
      <c r="Z31" s="30">
        <v>4070.7157315945637</v>
      </c>
      <c r="AA31" s="30">
        <v>0</v>
      </c>
      <c r="AB31" s="30">
        <v>160255.17073038864</v>
      </c>
      <c r="AC31" s="30">
        <v>0</v>
      </c>
      <c r="AD31" s="30">
        <v>0</v>
      </c>
      <c r="AE31" s="30">
        <v>0</v>
      </c>
      <c r="AF31" s="30">
        <v>145041.22630741764</v>
      </c>
      <c r="AG31" s="30">
        <v>0</v>
      </c>
      <c r="AH31" s="30">
        <v>0</v>
      </c>
      <c r="AI31" s="30">
        <v>0</v>
      </c>
      <c r="AJ31" s="30">
        <v>69342</v>
      </c>
      <c r="AK31" s="30">
        <v>0</v>
      </c>
      <c r="AL31" s="30">
        <v>0</v>
      </c>
      <c r="AM31" s="30">
        <v>0</v>
      </c>
      <c r="AN31" s="30">
        <v>0</v>
      </c>
      <c r="AO31" s="30">
        <v>0</v>
      </c>
      <c r="AP31" s="30">
        <v>0</v>
      </c>
      <c r="AQ31" s="30">
        <v>0</v>
      </c>
      <c r="AR31" s="30">
        <v>0</v>
      </c>
      <c r="AS31" s="30">
        <v>1465113.3209414848</v>
      </c>
      <c r="AT31" s="30">
        <v>282318.07359725225</v>
      </c>
      <c r="AU31" s="30">
        <v>214383.22630741764</v>
      </c>
      <c r="AV31" s="30">
        <v>230844.09724486541</v>
      </c>
      <c r="AW31" s="38">
        <v>1961814.6208461546</v>
      </c>
      <c r="AX31" s="30">
        <v>1892472.6208461546</v>
      </c>
      <c r="AY31" s="30">
        <v>4955</v>
      </c>
      <c r="AZ31" s="30">
        <v>1887855</v>
      </c>
      <c r="BA31" s="30">
        <v>0</v>
      </c>
      <c r="BB31" s="30">
        <v>0</v>
      </c>
      <c r="BC31" s="30">
        <v>1961814.6208461546</v>
      </c>
      <c r="BD31" s="30">
        <v>1961814.6208461549</v>
      </c>
      <c r="BE31" s="30">
        <v>0</v>
      </c>
      <c r="BF31" s="30">
        <v>1957197</v>
      </c>
      <c r="BG31" s="30">
        <v>1742813.7736925823</v>
      </c>
      <c r="BH31" s="30">
        <v>1747431.3945387369</v>
      </c>
      <c r="BI31" s="30">
        <v>4586.434106400884</v>
      </c>
      <c r="BJ31" s="30">
        <v>4574.200381629209</v>
      </c>
      <c r="BK31" s="197">
        <v>0.0026745056514812572</v>
      </c>
      <c r="BL31" s="30">
        <v>0</v>
      </c>
      <c r="BM31" s="30">
        <v>0</v>
      </c>
      <c r="BN31" s="38">
        <v>1961814.6208461546</v>
      </c>
      <c r="BO31" s="30">
        <v>4967.1197397536871</v>
      </c>
      <c r="BP31" s="30" t="s">
        <v>545</v>
      </c>
      <c r="BQ31" s="30">
        <v>5149.1197397536871</v>
      </c>
      <c r="BR31" s="197">
        <v>-0.0037089664768383823</v>
      </c>
      <c r="BS31" s="30">
        <v>-3501.7499999999995</v>
      </c>
      <c r="BT31" s="30">
        <v>1958312.8708461546</v>
      </c>
      <c r="BU31" s="30">
        <v>-3810</v>
      </c>
      <c r="BV31" s="38">
        <v>1954502.8708461546</v>
      </c>
      <c r="BW31" s="218">
        <v>69342</v>
      </c>
      <c r="BX31" s="219">
        <v>1885160.8708461546</v>
      </c>
      <c r="BZ31" s="23">
        <f>B31</f>
        <v>8732327</v>
      </c>
      <c r="CB31" s="495"/>
    </row>
    <row r="32" spans="1:80">
      <c r="A32" s="23">
        <v>139844</v>
      </c>
      <c r="B32" s="23">
        <v>8733367</v>
      </c>
      <c r="C32" s="23" t="s">
        <v>245</v>
      </c>
      <c r="D32" s="239">
        <v>204</v>
      </c>
      <c r="E32" s="239">
        <v>204</v>
      </c>
      <c r="F32" s="239">
        <v>0</v>
      </c>
      <c r="G32" s="30">
        <v>784470.12459859031</v>
      </c>
      <c r="H32" s="30">
        <v>0</v>
      </c>
      <c r="I32" s="30">
        <v>0</v>
      </c>
      <c r="J32" s="30">
        <v>15833.583905647774</v>
      </c>
      <c r="K32" s="30">
        <v>0</v>
      </c>
      <c r="L32" s="30">
        <v>33906.2604848215</v>
      </c>
      <c r="M32" s="30">
        <v>0</v>
      </c>
      <c r="N32" s="30">
        <v>234.90481173151738</v>
      </c>
      <c r="O32" s="30">
        <v>4558.1529425349727</v>
      </c>
      <c r="P32" s="30">
        <v>0</v>
      </c>
      <c r="Q32" s="30">
        <v>0</v>
      </c>
      <c r="R32" s="30">
        <v>0</v>
      </c>
      <c r="S32" s="30">
        <v>0</v>
      </c>
      <c r="T32" s="30">
        <v>0</v>
      </c>
      <c r="U32" s="30">
        <v>0</v>
      </c>
      <c r="V32" s="30">
        <v>0</v>
      </c>
      <c r="W32" s="30">
        <v>0</v>
      </c>
      <c r="X32" s="30">
        <v>0</v>
      </c>
      <c r="Y32" s="30">
        <v>0</v>
      </c>
      <c r="Z32" s="30">
        <v>1363.2678005245812</v>
      </c>
      <c r="AA32" s="30">
        <v>0</v>
      </c>
      <c r="AB32" s="30">
        <v>80330.804591767417</v>
      </c>
      <c r="AC32" s="30">
        <v>0</v>
      </c>
      <c r="AD32" s="30">
        <v>0</v>
      </c>
      <c r="AE32" s="30">
        <v>0</v>
      </c>
      <c r="AF32" s="30">
        <v>145041.22630741764</v>
      </c>
      <c r="AG32" s="30">
        <v>0</v>
      </c>
      <c r="AH32" s="30">
        <v>0</v>
      </c>
      <c r="AI32" s="30">
        <v>0</v>
      </c>
      <c r="AJ32" s="30">
        <v>4840.3</v>
      </c>
      <c r="AK32" s="30">
        <v>0</v>
      </c>
      <c r="AL32" s="30">
        <v>0</v>
      </c>
      <c r="AM32" s="30">
        <v>0</v>
      </c>
      <c r="AN32" s="30">
        <v>0</v>
      </c>
      <c r="AO32" s="30">
        <v>0</v>
      </c>
      <c r="AP32" s="30">
        <v>0</v>
      </c>
      <c r="AQ32" s="30">
        <v>0</v>
      </c>
      <c r="AR32" s="30">
        <v>0</v>
      </c>
      <c r="AS32" s="30">
        <v>784470.12459859031</v>
      </c>
      <c r="AT32" s="30">
        <v>136226.97453702777</v>
      </c>
      <c r="AU32" s="30">
        <v>149881.52630741763</v>
      </c>
      <c r="AV32" s="30">
        <v>120278.38733045783</v>
      </c>
      <c r="AW32" s="38">
        <v>1070578.6254430357</v>
      </c>
      <c r="AX32" s="30">
        <v>1065738.3254430357</v>
      </c>
      <c r="AY32" s="30">
        <v>4955</v>
      </c>
      <c r="AZ32" s="30">
        <v>1010820</v>
      </c>
      <c r="BA32" s="30">
        <v>0</v>
      </c>
      <c r="BB32" s="30">
        <v>0</v>
      </c>
      <c r="BC32" s="30">
        <v>1070578.6254430357</v>
      </c>
      <c r="BD32" s="30">
        <v>1070578.6254430357</v>
      </c>
      <c r="BE32" s="30">
        <v>0</v>
      </c>
      <c r="BF32" s="30">
        <v>1015660.3</v>
      </c>
      <c r="BG32" s="30">
        <v>865778.77369258238</v>
      </c>
      <c r="BH32" s="30">
        <v>920697.09913561807</v>
      </c>
      <c r="BI32" s="30">
        <v>4513.2210741942063</v>
      </c>
      <c r="BJ32" s="30">
        <v>4403.3743192702095</v>
      </c>
      <c r="BK32" s="197">
        <v>0.024946040685953342</v>
      </c>
      <c r="BL32" s="30">
        <v>0</v>
      </c>
      <c r="BM32" s="30">
        <v>0</v>
      </c>
      <c r="BN32" s="38">
        <v>1070578.6254430357</v>
      </c>
      <c r="BO32" s="30">
        <v>5224.2074776619393</v>
      </c>
      <c r="BP32" s="30" t="s">
        <v>545</v>
      </c>
      <c r="BQ32" s="30">
        <v>5247.9344384462538</v>
      </c>
      <c r="BR32" s="197">
        <v>0.019811188993083428</v>
      </c>
      <c r="BS32" s="30">
        <v>0</v>
      </c>
      <c r="BT32" s="30">
        <v>1070578.6254430357</v>
      </c>
      <c r="BU32" s="30">
        <v>0</v>
      </c>
      <c r="BV32" s="38">
        <v>1070578.6254430357</v>
      </c>
      <c r="BW32" s="218">
        <v>4840.3</v>
      </c>
      <c r="BX32" s="219">
        <v>1065738.3254430357</v>
      </c>
      <c r="BZ32" s="23">
        <f>B32</f>
        <v>8733367</v>
      </c>
      <c r="CB32" s="495"/>
    </row>
    <row r="33" spans="1:80">
      <c r="A33" s="23">
        <v>132031</v>
      </c>
      <c r="B33" s="23">
        <v>8732452</v>
      </c>
      <c r="C33" s="23" t="s">
        <v>246</v>
      </c>
      <c r="D33" s="239">
        <v>378</v>
      </c>
      <c r="E33" s="239">
        <v>378</v>
      </c>
      <c r="F33" s="239">
        <v>0</v>
      </c>
      <c r="G33" s="30">
        <v>1453576.995579741</v>
      </c>
      <c r="H33" s="30">
        <v>0</v>
      </c>
      <c r="I33" s="30">
        <v>0</v>
      </c>
      <c r="J33" s="30">
        <v>46016.353225788909</v>
      </c>
      <c r="K33" s="30">
        <v>0</v>
      </c>
      <c r="L33" s="30">
        <v>101718.78145446467</v>
      </c>
      <c r="M33" s="30">
        <v>0</v>
      </c>
      <c r="N33" s="30">
        <v>1879.2384938521409</v>
      </c>
      <c r="O33" s="30">
        <v>47860.605896617162</v>
      </c>
      <c r="P33" s="30">
        <v>0</v>
      </c>
      <c r="Q33" s="30">
        <v>0</v>
      </c>
      <c r="R33" s="30">
        <v>0</v>
      </c>
      <c r="S33" s="30">
        <v>0</v>
      </c>
      <c r="T33" s="30">
        <v>0</v>
      </c>
      <c r="U33" s="30">
        <v>0</v>
      </c>
      <c r="V33" s="30">
        <v>0</v>
      </c>
      <c r="W33" s="30">
        <v>0</v>
      </c>
      <c r="X33" s="30">
        <v>0</v>
      </c>
      <c r="Y33" s="30">
        <v>0</v>
      </c>
      <c r="Z33" s="30">
        <v>11980.944447556905</v>
      </c>
      <c r="AA33" s="30">
        <v>0</v>
      </c>
      <c r="AB33" s="30">
        <v>173476.06314910538</v>
      </c>
      <c r="AC33" s="30">
        <v>0</v>
      </c>
      <c r="AD33" s="30">
        <v>1273.2840390791816</v>
      </c>
      <c r="AE33" s="30">
        <v>0</v>
      </c>
      <c r="AF33" s="30">
        <v>145041.22630741764</v>
      </c>
      <c r="AG33" s="30">
        <v>0</v>
      </c>
      <c r="AH33" s="30">
        <v>0</v>
      </c>
      <c r="AI33" s="30">
        <v>0</v>
      </c>
      <c r="AJ33" s="30">
        <v>48048</v>
      </c>
      <c r="AK33" s="30">
        <v>0</v>
      </c>
      <c r="AL33" s="30">
        <v>0</v>
      </c>
      <c r="AM33" s="30">
        <v>0</v>
      </c>
      <c r="AN33" s="30">
        <v>0</v>
      </c>
      <c r="AO33" s="30">
        <v>0</v>
      </c>
      <c r="AP33" s="30">
        <v>0</v>
      </c>
      <c r="AQ33" s="30">
        <v>0</v>
      </c>
      <c r="AR33" s="30">
        <v>0</v>
      </c>
      <c r="AS33" s="30">
        <v>1453576.995579741</v>
      </c>
      <c r="AT33" s="30">
        <v>384205.27070646436</v>
      </c>
      <c r="AU33" s="30">
        <v>193089.22630741764</v>
      </c>
      <c r="AV33" s="30">
        <v>283697.53973317239</v>
      </c>
      <c r="AW33" s="38">
        <v>2030871.492593623</v>
      </c>
      <c r="AX33" s="30">
        <v>1982823.492593623</v>
      </c>
      <c r="AY33" s="30">
        <v>4955</v>
      </c>
      <c r="AZ33" s="30">
        <v>1872990</v>
      </c>
      <c r="BA33" s="30">
        <v>0</v>
      </c>
      <c r="BB33" s="30">
        <v>0</v>
      </c>
      <c r="BC33" s="30">
        <v>2030871.492593623</v>
      </c>
      <c r="BD33" s="30">
        <v>2030871.4925936228</v>
      </c>
      <c r="BE33" s="30">
        <v>0</v>
      </c>
      <c r="BF33" s="30">
        <v>1921038</v>
      </c>
      <c r="BG33" s="30">
        <v>1727948.7736925823</v>
      </c>
      <c r="BH33" s="30">
        <v>1837782.2662862053</v>
      </c>
      <c r="BI33" s="30">
        <v>4861.8578473180032</v>
      </c>
      <c r="BJ33" s="30">
        <v>4818.5162339325789</v>
      </c>
      <c r="BK33" s="197">
        <v>0.0089948048903949786</v>
      </c>
      <c r="BL33" s="30">
        <v>0</v>
      </c>
      <c r="BM33" s="30">
        <v>0</v>
      </c>
      <c r="BN33" s="38">
        <v>2030871.492593623</v>
      </c>
      <c r="BO33" s="30">
        <v>5245.5647952212248</v>
      </c>
      <c r="BP33" s="30" t="s">
        <v>545</v>
      </c>
      <c r="BQ33" s="30">
        <v>5372.6759063323361</v>
      </c>
      <c r="BR33" s="197">
        <v>0.0079646773814048277</v>
      </c>
      <c r="BS33" s="30">
        <v>-3569.85</v>
      </c>
      <c r="BT33" s="30">
        <v>2027301.6425936229</v>
      </c>
      <c r="BU33" s="30">
        <v>-3780</v>
      </c>
      <c r="BV33" s="38">
        <v>2023521.6425936229</v>
      </c>
      <c r="BW33" s="218">
        <v>48048</v>
      </c>
      <c r="BX33" s="219">
        <v>1975473.6425936229</v>
      </c>
      <c r="BZ33" s="23">
        <f>B33</f>
        <v>8732452</v>
      </c>
      <c r="CB33" s="495"/>
    </row>
    <row r="34" spans="1:80">
      <c r="A34" s="23">
        <v>110603</v>
      </c>
      <c r="B34" s="23">
        <v>8732004</v>
      </c>
      <c r="C34" s="23" t="s">
        <v>247</v>
      </c>
      <c r="D34" s="239">
        <v>196</v>
      </c>
      <c r="E34" s="239">
        <v>196</v>
      </c>
      <c r="F34" s="239">
        <v>0</v>
      </c>
      <c r="G34" s="30">
        <v>753706.59030060633</v>
      </c>
      <c r="H34" s="30">
        <v>0</v>
      </c>
      <c r="I34" s="30">
        <v>0</v>
      </c>
      <c r="J34" s="30">
        <v>13854.385917441836</v>
      </c>
      <c r="K34" s="30">
        <v>0</v>
      </c>
      <c r="L34" s="30">
        <v>31787.119204520222</v>
      </c>
      <c r="M34" s="30">
        <v>0</v>
      </c>
      <c r="N34" s="30">
        <v>0</v>
      </c>
      <c r="O34" s="30">
        <v>0</v>
      </c>
      <c r="P34" s="30">
        <v>0</v>
      </c>
      <c r="Q34" s="30">
        <v>0</v>
      </c>
      <c r="R34" s="30">
        <v>0</v>
      </c>
      <c r="S34" s="30">
        <v>0</v>
      </c>
      <c r="T34" s="30">
        <v>0</v>
      </c>
      <c r="U34" s="30">
        <v>0</v>
      </c>
      <c r="V34" s="30">
        <v>0</v>
      </c>
      <c r="W34" s="30">
        <v>0</v>
      </c>
      <c r="X34" s="30">
        <v>0</v>
      </c>
      <c r="Y34" s="30">
        <v>0</v>
      </c>
      <c r="Z34" s="30">
        <v>16748.960102793772</v>
      </c>
      <c r="AA34" s="30">
        <v>0</v>
      </c>
      <c r="AB34" s="30">
        <v>63265.858971913593</v>
      </c>
      <c r="AC34" s="30">
        <v>0</v>
      </c>
      <c r="AD34" s="30">
        <v>6983.7700325251881</v>
      </c>
      <c r="AE34" s="30">
        <v>0</v>
      </c>
      <c r="AF34" s="30">
        <v>145041.22630741764</v>
      </c>
      <c r="AG34" s="30">
        <v>0</v>
      </c>
      <c r="AH34" s="30">
        <v>0</v>
      </c>
      <c r="AI34" s="30">
        <v>0</v>
      </c>
      <c r="AJ34" s="30">
        <v>23827.25</v>
      </c>
      <c r="AK34" s="30">
        <v>0</v>
      </c>
      <c r="AL34" s="30">
        <v>0</v>
      </c>
      <c r="AM34" s="30">
        <v>0</v>
      </c>
      <c r="AN34" s="30">
        <v>0</v>
      </c>
      <c r="AO34" s="30">
        <v>0</v>
      </c>
      <c r="AP34" s="30">
        <v>0</v>
      </c>
      <c r="AQ34" s="30">
        <v>0</v>
      </c>
      <c r="AR34" s="30">
        <v>0</v>
      </c>
      <c r="AS34" s="30">
        <v>753706.59030060633</v>
      </c>
      <c r="AT34" s="30">
        <v>132640.0942291946</v>
      </c>
      <c r="AU34" s="30">
        <v>168868.47630741764</v>
      </c>
      <c r="AV34" s="30">
        <v>97978.273096134042</v>
      </c>
      <c r="AW34" s="38">
        <v>1055215.1608372186</v>
      </c>
      <c r="AX34" s="30">
        <v>1031387.9108372186</v>
      </c>
      <c r="AY34" s="30">
        <v>4955</v>
      </c>
      <c r="AZ34" s="30">
        <v>971180</v>
      </c>
      <c r="BA34" s="30">
        <v>0</v>
      </c>
      <c r="BB34" s="30">
        <v>0</v>
      </c>
      <c r="BC34" s="30">
        <v>1055215.1608372186</v>
      </c>
      <c r="BD34" s="30">
        <v>1055215.1608372186</v>
      </c>
      <c r="BE34" s="30">
        <v>0</v>
      </c>
      <c r="BF34" s="30">
        <v>995007.25</v>
      </c>
      <c r="BG34" s="30">
        <v>826138.77369258238</v>
      </c>
      <c r="BH34" s="30">
        <v>886346.684529801</v>
      </c>
      <c r="BI34" s="30">
        <v>4522.17696188674</v>
      </c>
      <c r="BJ34" s="30">
        <v>4421.1008689289774</v>
      </c>
      <c r="BK34" s="197">
        <v>0.022862200152028802</v>
      </c>
      <c r="BL34" s="30">
        <v>0</v>
      </c>
      <c r="BM34" s="30">
        <v>0</v>
      </c>
      <c r="BN34" s="38">
        <v>1055215.1608372186</v>
      </c>
      <c r="BO34" s="30">
        <v>5262.1832185572375</v>
      </c>
      <c r="BP34" s="30" t="s">
        <v>545</v>
      </c>
      <c r="BQ34" s="30">
        <v>5383.7508205980539</v>
      </c>
      <c r="BR34" s="197">
        <v>0.022171012872092666</v>
      </c>
      <c r="BS34" s="30">
        <v>-1757.0000000000002</v>
      </c>
      <c r="BT34" s="30">
        <v>1053458.1608372186</v>
      </c>
      <c r="BU34" s="30">
        <v>-1960</v>
      </c>
      <c r="BV34" s="38">
        <v>1051498.1608372186</v>
      </c>
      <c r="BW34" s="218">
        <v>23827.25</v>
      </c>
      <c r="BX34" s="219">
        <v>1027670.9108372186</v>
      </c>
      <c r="BZ34" s="23">
        <f>B34</f>
        <v>8732004</v>
      </c>
      <c r="CB34" s="495"/>
    </row>
    <row r="35" spans="1:80">
      <c r="A35" s="23">
        <v>139408</v>
      </c>
      <c r="B35" s="23">
        <v>8734006</v>
      </c>
      <c r="C35" s="23" t="s">
        <v>248</v>
      </c>
      <c r="D35" s="239">
        <v>1387</v>
      </c>
      <c r="E35" s="239">
        <v>0</v>
      </c>
      <c r="F35" s="239">
        <v>1387</v>
      </c>
      <c r="G35" s="30">
        <v>0</v>
      </c>
      <c r="H35" s="30">
        <v>4644771.876586034</v>
      </c>
      <c r="I35" s="30">
        <v>3238577.6407089178</v>
      </c>
      <c r="J35" s="30">
        <v>0</v>
      </c>
      <c r="K35" s="30">
        <v>111824.68633363728</v>
      </c>
      <c r="L35" s="30">
        <v>0</v>
      </c>
      <c r="M35" s="30">
        <v>351287.65100768884</v>
      </c>
      <c r="N35" s="30">
        <v>0</v>
      </c>
      <c r="O35" s="30">
        <v>0</v>
      </c>
      <c r="P35" s="30">
        <v>0</v>
      </c>
      <c r="Q35" s="30">
        <v>0</v>
      </c>
      <c r="R35" s="30">
        <v>0</v>
      </c>
      <c r="S35" s="30">
        <v>0</v>
      </c>
      <c r="T35" s="30">
        <v>339.86228080304619</v>
      </c>
      <c r="U35" s="30">
        <v>2249.0886229613325</v>
      </c>
      <c r="V35" s="30">
        <v>0</v>
      </c>
      <c r="W35" s="30">
        <v>0</v>
      </c>
      <c r="X35" s="30">
        <v>0</v>
      </c>
      <c r="Y35" s="30">
        <v>0</v>
      </c>
      <c r="Z35" s="30">
        <v>0</v>
      </c>
      <c r="AA35" s="30">
        <v>207934.68834226223</v>
      </c>
      <c r="AB35" s="30">
        <v>0</v>
      </c>
      <c r="AC35" s="30">
        <v>498412.20592589647</v>
      </c>
      <c r="AD35" s="30">
        <v>0</v>
      </c>
      <c r="AE35" s="30">
        <v>0</v>
      </c>
      <c r="AF35" s="30">
        <v>145041.22630741764</v>
      </c>
      <c r="AG35" s="30">
        <v>0</v>
      </c>
      <c r="AH35" s="30">
        <v>0</v>
      </c>
      <c r="AI35" s="30">
        <v>0</v>
      </c>
      <c r="AJ35" s="30">
        <v>78078</v>
      </c>
      <c r="AK35" s="30">
        <v>0</v>
      </c>
      <c r="AL35" s="30">
        <v>0</v>
      </c>
      <c r="AM35" s="30">
        <v>0</v>
      </c>
      <c r="AN35" s="30">
        <v>0</v>
      </c>
      <c r="AO35" s="30">
        <v>0</v>
      </c>
      <c r="AP35" s="30">
        <v>0</v>
      </c>
      <c r="AQ35" s="30">
        <v>0</v>
      </c>
      <c r="AR35" s="30">
        <v>0</v>
      </c>
      <c r="AS35" s="30">
        <v>7883349.5172949517</v>
      </c>
      <c r="AT35" s="30">
        <v>1172048.1825132491</v>
      </c>
      <c r="AU35" s="30">
        <v>223119.22630741764</v>
      </c>
      <c r="AV35" s="30">
        <v>861999.13352965051</v>
      </c>
      <c r="AW35" s="38">
        <v>9278516.926115619</v>
      </c>
      <c r="AX35" s="30">
        <v>9200438.926115619</v>
      </c>
      <c r="AY35" s="30">
        <v>6465</v>
      </c>
      <c r="AZ35" s="30">
        <v>8966955</v>
      </c>
      <c r="BA35" s="30">
        <v>0</v>
      </c>
      <c r="BB35" s="30">
        <v>0</v>
      </c>
      <c r="BC35" s="30">
        <v>9278516.926115619</v>
      </c>
      <c r="BD35" s="30">
        <v>0</v>
      </c>
      <c r="BE35" s="30">
        <v>9278516.926115619</v>
      </c>
      <c r="BF35" s="30">
        <v>9045033</v>
      </c>
      <c r="BG35" s="30">
        <v>8821913.7736925818</v>
      </c>
      <c r="BH35" s="30">
        <v>9055397.6998082</v>
      </c>
      <c r="BI35" s="30">
        <v>6528.7654648941607</v>
      </c>
      <c r="BJ35" s="30">
        <v>6513.1439197756081</v>
      </c>
      <c r="BK35" s="197">
        <v>0.0023984645988124886</v>
      </c>
      <c r="BL35" s="30">
        <v>0</v>
      </c>
      <c r="BM35" s="30">
        <v>0</v>
      </c>
      <c r="BN35" s="38">
        <v>9278516.926115619</v>
      </c>
      <c r="BO35" s="30">
        <v>6633.3373656204894</v>
      </c>
      <c r="BP35" s="30" t="s">
        <v>545</v>
      </c>
      <c r="BQ35" s="30">
        <v>6689.6300837171011</v>
      </c>
      <c r="BR35" s="197">
        <v>0.0025739128934607614</v>
      </c>
      <c r="BS35" s="30">
        <v>0</v>
      </c>
      <c r="BT35" s="30">
        <v>9278516.926115619</v>
      </c>
      <c r="BU35" s="30">
        <v>0</v>
      </c>
      <c r="BV35" s="38">
        <v>9278516.926115619</v>
      </c>
      <c r="BW35" s="218">
        <v>78078</v>
      </c>
      <c r="BX35" s="219">
        <v>9200438.926115619</v>
      </c>
      <c r="BZ35" s="23">
        <f>B35</f>
        <v>8734006</v>
      </c>
      <c r="CB35" s="495"/>
    </row>
    <row r="36" spans="1:80">
      <c r="A36" s="23">
        <v>140265</v>
      </c>
      <c r="B36" s="23">
        <v>8734008</v>
      </c>
      <c r="C36" s="23" t="s">
        <v>249</v>
      </c>
      <c r="D36" s="239">
        <v>333</v>
      </c>
      <c r="E36" s="239">
        <v>0</v>
      </c>
      <c r="F36" s="239">
        <v>333</v>
      </c>
      <c r="G36" s="30">
        <v>0</v>
      </c>
      <c r="H36" s="30">
        <v>617857.63585858559</v>
      </c>
      <c r="I36" s="30">
        <v>1338204.7232363264</v>
      </c>
      <c r="J36" s="30">
        <v>0</v>
      </c>
      <c r="K36" s="30">
        <v>32161.967308347055</v>
      </c>
      <c r="L36" s="30">
        <v>0</v>
      </c>
      <c r="M36" s="30">
        <v>113469.02001575808</v>
      </c>
      <c r="N36" s="30">
        <v>0</v>
      </c>
      <c r="O36" s="30">
        <v>0</v>
      </c>
      <c r="P36" s="30">
        <v>0</v>
      </c>
      <c r="Q36" s="30">
        <v>0</v>
      </c>
      <c r="R36" s="30">
        <v>0</v>
      </c>
      <c r="S36" s="30">
        <v>0</v>
      </c>
      <c r="T36" s="30">
        <v>9176.2815816822476</v>
      </c>
      <c r="U36" s="30">
        <v>9446.1722164376115</v>
      </c>
      <c r="V36" s="30">
        <v>1904.2283674405974</v>
      </c>
      <c r="W36" s="30">
        <v>1389.4369715183366</v>
      </c>
      <c r="X36" s="30">
        <v>0</v>
      </c>
      <c r="Y36" s="30">
        <v>949.61519636145158</v>
      </c>
      <c r="Z36" s="30">
        <v>0</v>
      </c>
      <c r="AA36" s="30">
        <v>51379.341322863169</v>
      </c>
      <c r="AB36" s="30">
        <v>0</v>
      </c>
      <c r="AC36" s="30">
        <v>78953.481213788444</v>
      </c>
      <c r="AD36" s="30">
        <v>0</v>
      </c>
      <c r="AE36" s="30">
        <v>0</v>
      </c>
      <c r="AF36" s="30">
        <v>145041.22630741764</v>
      </c>
      <c r="AG36" s="30">
        <v>0</v>
      </c>
      <c r="AH36" s="30">
        <v>0</v>
      </c>
      <c r="AI36" s="30">
        <v>0</v>
      </c>
      <c r="AJ36" s="30">
        <v>36582</v>
      </c>
      <c r="AK36" s="30">
        <v>0</v>
      </c>
      <c r="AL36" s="30">
        <v>0</v>
      </c>
      <c r="AM36" s="30">
        <v>0</v>
      </c>
      <c r="AN36" s="30">
        <v>0</v>
      </c>
      <c r="AO36" s="30">
        <v>0</v>
      </c>
      <c r="AP36" s="30">
        <v>0</v>
      </c>
      <c r="AQ36" s="30">
        <v>0</v>
      </c>
      <c r="AR36" s="30">
        <v>0</v>
      </c>
      <c r="AS36" s="30">
        <v>1956062.359094912</v>
      </c>
      <c r="AT36" s="30">
        <v>298829.544194197</v>
      </c>
      <c r="AU36" s="30">
        <v>181623.22630741764</v>
      </c>
      <c r="AV36" s="30">
        <v>188908.3750600756</v>
      </c>
      <c r="AW36" s="38">
        <v>2436515.1295965267</v>
      </c>
      <c r="AX36" s="30">
        <v>2399933.1295965267</v>
      </c>
      <c r="AY36" s="30">
        <v>6627.666666666667</v>
      </c>
      <c r="AZ36" s="30">
        <v>2207013</v>
      </c>
      <c r="BA36" s="30">
        <v>0</v>
      </c>
      <c r="BB36" s="30">
        <v>0</v>
      </c>
      <c r="BC36" s="30">
        <v>2436515.1295965267</v>
      </c>
      <c r="BD36" s="30">
        <v>0</v>
      </c>
      <c r="BE36" s="30">
        <v>2436515.1295965267</v>
      </c>
      <c r="BF36" s="30">
        <v>2243595</v>
      </c>
      <c r="BG36" s="30">
        <v>2061971.7736925823</v>
      </c>
      <c r="BH36" s="30">
        <v>2254891.903289109</v>
      </c>
      <c r="BI36" s="30">
        <v>6771.4471570243513</v>
      </c>
      <c r="BJ36" s="30">
        <v>6845.3526257277</v>
      </c>
      <c r="BK36" s="197">
        <v>-0.010796444353440739</v>
      </c>
      <c r="BL36" s="30">
        <v>0.010796444353440739</v>
      </c>
      <c r="BM36" s="30">
        <v>24610.521078215072</v>
      </c>
      <c r="BN36" s="38">
        <v>2461125.6506747417</v>
      </c>
      <c r="BO36" s="30">
        <v>7280.9118638881137</v>
      </c>
      <c r="BP36" s="30" t="s">
        <v>545</v>
      </c>
      <c r="BQ36" s="30">
        <v>7390.7677197439689</v>
      </c>
      <c r="BR36" s="197">
        <v>-0.007306981640001653</v>
      </c>
      <c r="BS36" s="30">
        <v>0</v>
      </c>
      <c r="BT36" s="30">
        <v>2461125.6506747417</v>
      </c>
      <c r="BU36" s="30">
        <v>0</v>
      </c>
      <c r="BV36" s="38">
        <v>2461125.6506747417</v>
      </c>
      <c r="BW36" s="218">
        <v>36582</v>
      </c>
      <c r="BX36" s="219">
        <v>2424543.6506747417</v>
      </c>
      <c r="BZ36" s="23">
        <f>B36</f>
        <v>8734008</v>
      </c>
      <c r="CB36" s="495"/>
    </row>
    <row r="37" spans="1:80">
      <c r="A37" s="23">
        <v>110784</v>
      </c>
      <c r="B37" s="23">
        <v>8733008</v>
      </c>
      <c r="C37" s="23" t="s">
        <v>250</v>
      </c>
      <c r="D37" s="239">
        <v>119</v>
      </c>
      <c r="E37" s="239">
        <v>119</v>
      </c>
      <c r="F37" s="239">
        <v>0</v>
      </c>
      <c r="G37" s="30">
        <v>457607.572682511</v>
      </c>
      <c r="H37" s="30">
        <v>0</v>
      </c>
      <c r="I37" s="30">
        <v>0</v>
      </c>
      <c r="J37" s="30">
        <v>11875.187929235875</v>
      </c>
      <c r="K37" s="30">
        <v>0</v>
      </c>
      <c r="L37" s="30">
        <v>29667.977924218874</v>
      </c>
      <c r="M37" s="30">
        <v>0</v>
      </c>
      <c r="N37" s="30">
        <v>2114.1433055836537</v>
      </c>
      <c r="O37" s="30">
        <v>854.6536767253059</v>
      </c>
      <c r="P37" s="30">
        <v>0</v>
      </c>
      <c r="Q37" s="30">
        <v>0</v>
      </c>
      <c r="R37" s="30">
        <v>0</v>
      </c>
      <c r="S37" s="30">
        <v>0</v>
      </c>
      <c r="T37" s="30">
        <v>0</v>
      </c>
      <c r="U37" s="30">
        <v>0</v>
      </c>
      <c r="V37" s="30">
        <v>0</v>
      </c>
      <c r="W37" s="30">
        <v>0</v>
      </c>
      <c r="X37" s="30">
        <v>0</v>
      </c>
      <c r="Y37" s="30">
        <v>0</v>
      </c>
      <c r="Z37" s="30">
        <v>1252.6782296855649</v>
      </c>
      <c r="AA37" s="30">
        <v>0</v>
      </c>
      <c r="AB37" s="30">
        <v>46355.467111940241</v>
      </c>
      <c r="AC37" s="30">
        <v>0</v>
      </c>
      <c r="AD37" s="30">
        <v>0</v>
      </c>
      <c r="AE37" s="30">
        <v>0</v>
      </c>
      <c r="AF37" s="30">
        <v>145041.22630741764</v>
      </c>
      <c r="AG37" s="30">
        <v>23594.1774710328</v>
      </c>
      <c r="AH37" s="30">
        <v>0</v>
      </c>
      <c r="AI37" s="30">
        <v>0</v>
      </c>
      <c r="AJ37" s="30">
        <v>18587.75</v>
      </c>
      <c r="AK37" s="30">
        <v>0</v>
      </c>
      <c r="AL37" s="30">
        <v>0</v>
      </c>
      <c r="AM37" s="30">
        <v>0</v>
      </c>
      <c r="AN37" s="30">
        <v>0</v>
      </c>
      <c r="AO37" s="30">
        <v>0</v>
      </c>
      <c r="AP37" s="30">
        <v>0</v>
      </c>
      <c r="AQ37" s="30">
        <v>0</v>
      </c>
      <c r="AR37" s="30">
        <v>0</v>
      </c>
      <c r="AS37" s="30">
        <v>457607.572682511</v>
      </c>
      <c r="AT37" s="30">
        <v>92120.108177389513</v>
      </c>
      <c r="AU37" s="30">
        <v>187223.15377845045</v>
      </c>
      <c r="AV37" s="30">
        <v>71040.684341317872</v>
      </c>
      <c r="AW37" s="38">
        <v>736950.834638351</v>
      </c>
      <c r="AX37" s="30">
        <v>718363.084638351</v>
      </c>
      <c r="AY37" s="30">
        <v>4955</v>
      </c>
      <c r="AZ37" s="30">
        <v>589645</v>
      </c>
      <c r="BA37" s="30">
        <v>0</v>
      </c>
      <c r="BB37" s="30">
        <v>0</v>
      </c>
      <c r="BC37" s="30">
        <v>736950.834638351</v>
      </c>
      <c r="BD37" s="30">
        <v>736950.834638351</v>
      </c>
      <c r="BE37" s="30">
        <v>0</v>
      </c>
      <c r="BF37" s="30">
        <v>608232.75</v>
      </c>
      <c r="BG37" s="30">
        <v>421009.59622154955</v>
      </c>
      <c r="BH37" s="30">
        <v>549727.68085990055</v>
      </c>
      <c r="BI37" s="30">
        <v>4619.5603433605083</v>
      </c>
      <c r="BJ37" s="30">
        <v>4374.8865467293854</v>
      </c>
      <c r="BK37" s="197">
        <v>0.0559268895359214</v>
      </c>
      <c r="BL37" s="30">
        <v>0</v>
      </c>
      <c r="BM37" s="30">
        <v>0</v>
      </c>
      <c r="BN37" s="38">
        <v>736950.834638351</v>
      </c>
      <c r="BO37" s="30">
        <v>6036.6645767928658</v>
      </c>
      <c r="BP37" s="30" t="s">
        <v>545</v>
      </c>
      <c r="BQ37" s="30">
        <v>6192.8641566247979</v>
      </c>
      <c r="BR37" s="197">
        <v>0.063896642130240489</v>
      </c>
      <c r="BS37" s="30">
        <v>-1099.3000000000002</v>
      </c>
      <c r="BT37" s="30">
        <v>735851.534638351</v>
      </c>
      <c r="BU37" s="30">
        <v>-1190</v>
      </c>
      <c r="BV37" s="38">
        <v>734661.534638351</v>
      </c>
      <c r="BW37" s="218">
        <v>18587.75</v>
      </c>
      <c r="BX37" s="219">
        <v>716073.784638351</v>
      </c>
      <c r="BZ37" s="23">
        <f>B37</f>
        <v>8733008</v>
      </c>
      <c r="CB37" s="495"/>
    </row>
    <row r="38" spans="1:80">
      <c r="A38" s="23">
        <v>143871</v>
      </c>
      <c r="B38" s="23">
        <v>8732206</v>
      </c>
      <c r="C38" s="23" t="s">
        <v>251</v>
      </c>
      <c r="D38" s="239">
        <v>402</v>
      </c>
      <c r="E38" s="239">
        <v>402</v>
      </c>
      <c r="F38" s="239">
        <v>0</v>
      </c>
      <c r="G38" s="30">
        <v>1545867.5984736925</v>
      </c>
      <c r="H38" s="30">
        <v>0</v>
      </c>
      <c r="I38" s="30">
        <v>0</v>
      </c>
      <c r="J38" s="30">
        <v>52448.746687458341</v>
      </c>
      <c r="K38" s="30">
        <v>0</v>
      </c>
      <c r="L38" s="30">
        <v>113374.05849612218</v>
      </c>
      <c r="M38" s="30">
        <v>0</v>
      </c>
      <c r="N38" s="30">
        <v>17148.051256400751</v>
      </c>
      <c r="O38" s="30">
        <v>4843.0375014434148</v>
      </c>
      <c r="P38" s="30">
        <v>8451.5752476169273</v>
      </c>
      <c r="Q38" s="30">
        <v>39184.121786704127</v>
      </c>
      <c r="R38" s="30">
        <v>0</v>
      </c>
      <c r="S38" s="30">
        <v>0</v>
      </c>
      <c r="T38" s="30">
        <v>0</v>
      </c>
      <c r="U38" s="30">
        <v>0</v>
      </c>
      <c r="V38" s="30">
        <v>0</v>
      </c>
      <c r="W38" s="30">
        <v>0</v>
      </c>
      <c r="X38" s="30">
        <v>0</v>
      </c>
      <c r="Y38" s="30">
        <v>0</v>
      </c>
      <c r="Z38" s="30">
        <v>20911.934216758847</v>
      </c>
      <c r="AA38" s="30">
        <v>0</v>
      </c>
      <c r="AB38" s="30">
        <v>146015.20642906285</v>
      </c>
      <c r="AC38" s="30">
        <v>0</v>
      </c>
      <c r="AD38" s="30">
        <v>0</v>
      </c>
      <c r="AE38" s="30">
        <v>0</v>
      </c>
      <c r="AF38" s="30">
        <v>145041.22630741764</v>
      </c>
      <c r="AG38" s="30">
        <v>0</v>
      </c>
      <c r="AH38" s="30">
        <v>0</v>
      </c>
      <c r="AI38" s="30">
        <v>0</v>
      </c>
      <c r="AJ38" s="30">
        <v>11029.1354</v>
      </c>
      <c r="AK38" s="30">
        <v>0</v>
      </c>
      <c r="AL38" s="30">
        <v>0</v>
      </c>
      <c r="AM38" s="30">
        <v>0</v>
      </c>
      <c r="AN38" s="30">
        <v>0</v>
      </c>
      <c r="AO38" s="30">
        <v>0</v>
      </c>
      <c r="AP38" s="30">
        <v>0</v>
      </c>
      <c r="AQ38" s="30">
        <v>0</v>
      </c>
      <c r="AR38" s="30">
        <v>0</v>
      </c>
      <c r="AS38" s="30">
        <v>1545867.5984736925</v>
      </c>
      <c r="AT38" s="30">
        <v>402376.73162156739</v>
      </c>
      <c r="AU38" s="30">
        <v>156070.36170741764</v>
      </c>
      <c r="AV38" s="30">
        <v>276652.28023049253</v>
      </c>
      <c r="AW38" s="38">
        <v>2104314.6918026777</v>
      </c>
      <c r="AX38" s="30">
        <v>2093285.5564026777</v>
      </c>
      <c r="AY38" s="30">
        <v>4955</v>
      </c>
      <c r="AZ38" s="30">
        <v>1991910</v>
      </c>
      <c r="BA38" s="30">
        <v>0</v>
      </c>
      <c r="BB38" s="30">
        <v>0</v>
      </c>
      <c r="BC38" s="30">
        <v>2104314.6918026777</v>
      </c>
      <c r="BD38" s="30">
        <v>2104314.6918026777</v>
      </c>
      <c r="BE38" s="30">
        <v>0</v>
      </c>
      <c r="BF38" s="30">
        <v>2002939.1354</v>
      </c>
      <c r="BG38" s="30">
        <v>1846868.7736925823</v>
      </c>
      <c r="BH38" s="30">
        <v>1948244.33009526</v>
      </c>
      <c r="BI38" s="30">
        <v>4846.3789305852233</v>
      </c>
      <c r="BJ38" s="30">
        <v>4795.1399604138669</v>
      </c>
      <c r="BK38" s="197">
        <v>0.010685604715265494</v>
      </c>
      <c r="BL38" s="30">
        <v>0</v>
      </c>
      <c r="BM38" s="30">
        <v>0</v>
      </c>
      <c r="BN38" s="38">
        <v>2104314.6918026777</v>
      </c>
      <c r="BO38" s="30">
        <v>5207.1780010016855</v>
      </c>
      <c r="BP38" s="30" t="s">
        <v>545</v>
      </c>
      <c r="BQ38" s="30">
        <v>5234.6136612006912</v>
      </c>
      <c r="BR38" s="197">
        <v>0.012936177869274035</v>
      </c>
      <c r="BS38" s="30">
        <v>0</v>
      </c>
      <c r="BT38" s="30">
        <v>2104314.6918026777</v>
      </c>
      <c r="BU38" s="30">
        <v>0</v>
      </c>
      <c r="BV38" s="38">
        <v>2104314.6918026777</v>
      </c>
      <c r="BW38" s="218">
        <v>11029.1354</v>
      </c>
      <c r="BX38" s="219">
        <v>2093285.5564026777</v>
      </c>
      <c r="BZ38" s="23">
        <f>B38</f>
        <v>8732206</v>
      </c>
      <c r="CB38" s="495"/>
    </row>
    <row r="39" spans="1:80">
      <c r="A39" s="23">
        <v>110801</v>
      </c>
      <c r="B39" s="23">
        <v>8733050</v>
      </c>
      <c r="C39" s="23" t="s">
        <v>252</v>
      </c>
      <c r="D39" s="239">
        <v>152</v>
      </c>
      <c r="E39" s="239">
        <v>152</v>
      </c>
      <c r="F39" s="239">
        <v>0</v>
      </c>
      <c r="G39" s="30">
        <v>584507.15166169475</v>
      </c>
      <c r="H39" s="30">
        <v>0</v>
      </c>
      <c r="I39" s="30">
        <v>0</v>
      </c>
      <c r="J39" s="30">
        <v>18802.380887956759</v>
      </c>
      <c r="K39" s="30">
        <v>0</v>
      </c>
      <c r="L39" s="30">
        <v>40263.68432572559</v>
      </c>
      <c r="M39" s="30">
        <v>0</v>
      </c>
      <c r="N39" s="30">
        <v>5167.9058580933724</v>
      </c>
      <c r="O39" s="30">
        <v>569.76911781687136</v>
      </c>
      <c r="P39" s="30">
        <v>0</v>
      </c>
      <c r="Q39" s="30">
        <v>0</v>
      </c>
      <c r="R39" s="30">
        <v>0</v>
      </c>
      <c r="S39" s="30">
        <v>0</v>
      </c>
      <c r="T39" s="30">
        <v>0</v>
      </c>
      <c r="U39" s="30">
        <v>0</v>
      </c>
      <c r="V39" s="30">
        <v>0</v>
      </c>
      <c r="W39" s="30">
        <v>0</v>
      </c>
      <c r="X39" s="30">
        <v>0</v>
      </c>
      <c r="Y39" s="30">
        <v>0</v>
      </c>
      <c r="Z39" s="30">
        <v>29010.035580785418</v>
      </c>
      <c r="AA39" s="30">
        <v>0</v>
      </c>
      <c r="AB39" s="30">
        <v>81366.263529843753</v>
      </c>
      <c r="AC39" s="30">
        <v>0</v>
      </c>
      <c r="AD39" s="30">
        <v>7601.119869654498</v>
      </c>
      <c r="AE39" s="30">
        <v>0</v>
      </c>
      <c r="AF39" s="30">
        <v>145041.22630741764</v>
      </c>
      <c r="AG39" s="30">
        <v>0</v>
      </c>
      <c r="AH39" s="30">
        <v>0</v>
      </c>
      <c r="AI39" s="30">
        <v>0</v>
      </c>
      <c r="AJ39" s="30">
        <v>25116</v>
      </c>
      <c r="AK39" s="30">
        <v>0</v>
      </c>
      <c r="AL39" s="30">
        <v>0</v>
      </c>
      <c r="AM39" s="30">
        <v>0</v>
      </c>
      <c r="AN39" s="30">
        <v>17500</v>
      </c>
      <c r="AO39" s="30">
        <v>0</v>
      </c>
      <c r="AP39" s="30">
        <v>0</v>
      </c>
      <c r="AQ39" s="30">
        <v>0</v>
      </c>
      <c r="AR39" s="30">
        <v>0</v>
      </c>
      <c r="AS39" s="30">
        <v>584507.15166169475</v>
      </c>
      <c r="AT39" s="30">
        <v>182781.15916987628</v>
      </c>
      <c r="AU39" s="30">
        <v>187657.22630741764</v>
      </c>
      <c r="AV39" s="30">
        <v>114956.41234961245</v>
      </c>
      <c r="AW39" s="38">
        <v>954945.53713898861</v>
      </c>
      <c r="AX39" s="30">
        <v>912329.53713898861</v>
      </c>
      <c r="AY39" s="30">
        <v>4955</v>
      </c>
      <c r="AZ39" s="30">
        <v>753160</v>
      </c>
      <c r="BA39" s="30">
        <v>0</v>
      </c>
      <c r="BB39" s="30">
        <v>0</v>
      </c>
      <c r="BC39" s="30">
        <v>954945.53713898861</v>
      </c>
      <c r="BD39" s="30">
        <v>954945.5371389885</v>
      </c>
      <c r="BE39" s="30">
        <v>0</v>
      </c>
      <c r="BF39" s="30">
        <v>795776</v>
      </c>
      <c r="BG39" s="30">
        <v>625618.77369258238</v>
      </c>
      <c r="BH39" s="30">
        <v>784788.310831571</v>
      </c>
      <c r="BI39" s="30">
        <v>5163.0809923129673</v>
      </c>
      <c r="BJ39" s="30">
        <v>5025.1136386854478</v>
      </c>
      <c r="BK39" s="197">
        <v>0.027455568878161987</v>
      </c>
      <c r="BL39" s="30">
        <v>0</v>
      </c>
      <c r="BM39" s="30">
        <v>0</v>
      </c>
      <c r="BN39" s="38">
        <v>954945.53713898861</v>
      </c>
      <c r="BO39" s="30">
        <v>6002.1680074933465</v>
      </c>
      <c r="BP39" s="30" t="s">
        <v>545</v>
      </c>
      <c r="BQ39" s="30">
        <v>6282.5364285459773</v>
      </c>
      <c r="BR39" s="197">
        <v>0.046120246106640783</v>
      </c>
      <c r="BS39" s="30">
        <v>-1438.3000000000002</v>
      </c>
      <c r="BT39" s="30">
        <v>953507.23713898857</v>
      </c>
      <c r="BU39" s="30">
        <v>-1520</v>
      </c>
      <c r="BV39" s="38">
        <v>951987.23713898857</v>
      </c>
      <c r="BW39" s="218">
        <v>25116</v>
      </c>
      <c r="BX39" s="219">
        <v>926871.23713898857</v>
      </c>
      <c r="BZ39" s="23">
        <f>B39</f>
        <v>8733050</v>
      </c>
      <c r="CB39" s="495"/>
    </row>
    <row r="40" spans="1:80">
      <c r="A40" s="23">
        <v>136887</v>
      </c>
      <c r="B40" s="23">
        <v>8734029</v>
      </c>
      <c r="C40" s="23" t="s">
        <v>253</v>
      </c>
      <c r="D40" s="239">
        <v>1042</v>
      </c>
      <c r="E40" s="239">
        <v>0</v>
      </c>
      <c r="F40" s="239">
        <v>1042</v>
      </c>
      <c r="G40" s="30">
        <v>0</v>
      </c>
      <c r="H40" s="30">
        <v>3495773.4660419975</v>
      </c>
      <c r="I40" s="30">
        <v>2425877.9686064911</v>
      </c>
      <c r="J40" s="30">
        <v>0</v>
      </c>
      <c r="K40" s="30">
        <v>88569.1099722174</v>
      </c>
      <c r="L40" s="30">
        <v>0</v>
      </c>
      <c r="M40" s="30">
        <v>281340.99483359215</v>
      </c>
      <c r="N40" s="30">
        <v>0</v>
      </c>
      <c r="O40" s="30">
        <v>0</v>
      </c>
      <c r="P40" s="30">
        <v>0</v>
      </c>
      <c r="Q40" s="30">
        <v>0</v>
      </c>
      <c r="R40" s="30">
        <v>0</v>
      </c>
      <c r="S40" s="30">
        <v>0</v>
      </c>
      <c r="T40" s="30">
        <v>88704.055289594951</v>
      </c>
      <c r="U40" s="30">
        <v>40033.777488711763</v>
      </c>
      <c r="V40" s="30">
        <v>0</v>
      </c>
      <c r="W40" s="30">
        <v>0</v>
      </c>
      <c r="X40" s="30">
        <v>0</v>
      </c>
      <c r="Y40" s="30">
        <v>0</v>
      </c>
      <c r="Z40" s="30">
        <v>0</v>
      </c>
      <c r="AA40" s="30">
        <v>75006.618261222713</v>
      </c>
      <c r="AB40" s="30">
        <v>0</v>
      </c>
      <c r="AC40" s="30">
        <v>271603.49554712296</v>
      </c>
      <c r="AD40" s="30">
        <v>0</v>
      </c>
      <c r="AE40" s="30">
        <v>0</v>
      </c>
      <c r="AF40" s="30">
        <v>145041.22630741764</v>
      </c>
      <c r="AG40" s="30">
        <v>0</v>
      </c>
      <c r="AH40" s="30">
        <v>0</v>
      </c>
      <c r="AI40" s="30">
        <v>0</v>
      </c>
      <c r="AJ40" s="30">
        <v>32487</v>
      </c>
      <c r="AK40" s="30">
        <v>0</v>
      </c>
      <c r="AL40" s="30">
        <v>0</v>
      </c>
      <c r="AM40" s="30">
        <v>0</v>
      </c>
      <c r="AN40" s="30">
        <v>0</v>
      </c>
      <c r="AO40" s="30">
        <v>0</v>
      </c>
      <c r="AP40" s="30">
        <v>0</v>
      </c>
      <c r="AQ40" s="30">
        <v>0</v>
      </c>
      <c r="AR40" s="30">
        <v>0</v>
      </c>
      <c r="AS40" s="30">
        <v>5921651.4346484886</v>
      </c>
      <c r="AT40" s="30">
        <v>845258.05139246187</v>
      </c>
      <c r="AU40" s="30">
        <v>177528.22630741764</v>
      </c>
      <c r="AV40" s="30">
        <v>642013.93799737352</v>
      </c>
      <c r="AW40" s="38">
        <v>6944437.712348368</v>
      </c>
      <c r="AX40" s="30">
        <v>6911950.712348368</v>
      </c>
      <c r="AY40" s="30">
        <v>6465</v>
      </c>
      <c r="AZ40" s="30">
        <v>6736530</v>
      </c>
      <c r="BA40" s="30">
        <v>0</v>
      </c>
      <c r="BB40" s="30">
        <v>0</v>
      </c>
      <c r="BC40" s="30">
        <v>6944437.712348368</v>
      </c>
      <c r="BD40" s="30">
        <v>0</v>
      </c>
      <c r="BE40" s="30">
        <v>6944437.712348369</v>
      </c>
      <c r="BF40" s="30">
        <v>6769017</v>
      </c>
      <c r="BG40" s="30">
        <v>6591488.7736925827</v>
      </c>
      <c r="BH40" s="30">
        <v>6766909.4860409508</v>
      </c>
      <c r="BI40" s="30">
        <v>6494.15497700667</v>
      </c>
      <c r="BJ40" s="30">
        <v>6461.6028367393137</v>
      </c>
      <c r="BK40" s="197">
        <v>0.0050377810413032575</v>
      </c>
      <c r="BL40" s="30">
        <v>0</v>
      </c>
      <c r="BM40" s="30">
        <v>0</v>
      </c>
      <c r="BN40" s="38">
        <v>6944437.712348368</v>
      </c>
      <c r="BO40" s="30">
        <v>6633.3500118506408</v>
      </c>
      <c r="BP40" s="30" t="s">
        <v>545</v>
      </c>
      <c r="BQ40" s="30">
        <v>6664.5275550368215</v>
      </c>
      <c r="BR40" s="197">
        <v>0.00527594347872018</v>
      </c>
      <c r="BS40" s="30">
        <v>0</v>
      </c>
      <c r="BT40" s="30">
        <v>6944437.712348368</v>
      </c>
      <c r="BU40" s="30">
        <v>0</v>
      </c>
      <c r="BV40" s="38">
        <v>6944437.712348368</v>
      </c>
      <c r="BW40" s="218">
        <v>32487</v>
      </c>
      <c r="BX40" s="219">
        <v>6911950.712348368</v>
      </c>
      <c r="BZ40" s="23">
        <f>B40</f>
        <v>8734029</v>
      </c>
      <c r="CB40" s="495"/>
    </row>
    <row r="41" spans="1:80">
      <c r="A41" s="23">
        <v>139556</v>
      </c>
      <c r="B41" s="23">
        <v>8732013</v>
      </c>
      <c r="C41" s="23" t="s">
        <v>254</v>
      </c>
      <c r="D41" s="239">
        <v>173</v>
      </c>
      <c r="E41" s="239">
        <v>173</v>
      </c>
      <c r="F41" s="239">
        <v>0</v>
      </c>
      <c r="G41" s="30">
        <v>665261.42919390253</v>
      </c>
      <c r="H41" s="30">
        <v>0</v>
      </c>
      <c r="I41" s="30">
        <v>0</v>
      </c>
      <c r="J41" s="30">
        <v>26719.172840780622</v>
      </c>
      <c r="K41" s="30">
        <v>0</v>
      </c>
      <c r="L41" s="30">
        <v>57216.81456813628</v>
      </c>
      <c r="M41" s="30">
        <v>0</v>
      </c>
      <c r="N41" s="30">
        <v>11745.240586575843</v>
      </c>
      <c r="O41" s="30">
        <v>21081.457359224227</v>
      </c>
      <c r="P41" s="30">
        <v>889.63949974915045</v>
      </c>
      <c r="Q41" s="30">
        <v>0</v>
      </c>
      <c r="R41" s="30">
        <v>0</v>
      </c>
      <c r="S41" s="30">
        <v>0</v>
      </c>
      <c r="T41" s="30">
        <v>0</v>
      </c>
      <c r="U41" s="30">
        <v>0</v>
      </c>
      <c r="V41" s="30">
        <v>0</v>
      </c>
      <c r="W41" s="30">
        <v>0</v>
      </c>
      <c r="X41" s="30">
        <v>0</v>
      </c>
      <c r="Y41" s="30">
        <v>0</v>
      </c>
      <c r="Z41" s="30">
        <v>32492.622793617593</v>
      </c>
      <c r="AA41" s="30">
        <v>0</v>
      </c>
      <c r="AB41" s="30">
        <v>70604.318968515465</v>
      </c>
      <c r="AC41" s="30">
        <v>0</v>
      </c>
      <c r="AD41" s="30">
        <v>7350.3214983206262</v>
      </c>
      <c r="AE41" s="30">
        <v>0</v>
      </c>
      <c r="AF41" s="30">
        <v>145041.22630741764</v>
      </c>
      <c r="AG41" s="30">
        <v>0</v>
      </c>
      <c r="AH41" s="30">
        <v>0</v>
      </c>
      <c r="AI41" s="30">
        <v>0</v>
      </c>
      <c r="AJ41" s="30">
        <v>1613.95</v>
      </c>
      <c r="AK41" s="30">
        <v>0</v>
      </c>
      <c r="AL41" s="30">
        <v>0</v>
      </c>
      <c r="AM41" s="30">
        <v>0</v>
      </c>
      <c r="AN41" s="30">
        <v>0</v>
      </c>
      <c r="AO41" s="30">
        <v>0</v>
      </c>
      <c r="AP41" s="30">
        <v>0</v>
      </c>
      <c r="AQ41" s="30">
        <v>0</v>
      </c>
      <c r="AR41" s="30">
        <v>0</v>
      </c>
      <c r="AS41" s="30">
        <v>665261.42919390253</v>
      </c>
      <c r="AT41" s="30">
        <v>228099.58811491978</v>
      </c>
      <c r="AU41" s="30">
        <v>146655.17630741766</v>
      </c>
      <c r="AV41" s="30">
        <v>130895.62796132518</v>
      </c>
      <c r="AW41" s="38">
        <v>1040016.19361624</v>
      </c>
      <c r="AX41" s="30">
        <v>1038402.2436162401</v>
      </c>
      <c r="AY41" s="30">
        <v>4955</v>
      </c>
      <c r="AZ41" s="30">
        <v>857215</v>
      </c>
      <c r="BA41" s="30">
        <v>0</v>
      </c>
      <c r="BB41" s="30">
        <v>0</v>
      </c>
      <c r="BC41" s="30">
        <v>1040016.19361624</v>
      </c>
      <c r="BD41" s="30">
        <v>1040016.1936162399</v>
      </c>
      <c r="BE41" s="30">
        <v>0</v>
      </c>
      <c r="BF41" s="30">
        <v>858828.95</v>
      </c>
      <c r="BG41" s="30">
        <v>712173.77369258238</v>
      </c>
      <c r="BH41" s="30">
        <v>893361.01730882248</v>
      </c>
      <c r="BI41" s="30">
        <v>5163.9365162359682</v>
      </c>
      <c r="BJ41" s="30">
        <v>5131.94147384768</v>
      </c>
      <c r="BK41" s="197">
        <v>0.006234490894203434</v>
      </c>
      <c r="BL41" s="30">
        <v>0</v>
      </c>
      <c r="BM41" s="30">
        <v>0</v>
      </c>
      <c r="BN41" s="38">
        <v>1040016.19361624</v>
      </c>
      <c r="BO41" s="30">
        <v>6002.3251076083243</v>
      </c>
      <c r="BP41" s="30" t="s">
        <v>545</v>
      </c>
      <c r="BQ41" s="30">
        <v>6011.6542983597692</v>
      </c>
      <c r="BR41" s="197">
        <v>0.0082485186040410774</v>
      </c>
      <c r="BS41" s="30">
        <v>0</v>
      </c>
      <c r="BT41" s="30">
        <v>1040016.19361624</v>
      </c>
      <c r="BU41" s="30">
        <v>0</v>
      </c>
      <c r="BV41" s="38">
        <v>1040016.19361624</v>
      </c>
      <c r="BW41" s="218">
        <v>1613.95</v>
      </c>
      <c r="BX41" s="219">
        <v>1038402.2436162401</v>
      </c>
      <c r="BZ41" s="23">
        <f>B41</f>
        <v>8732013</v>
      </c>
      <c r="CB41" s="495"/>
    </row>
    <row r="42" spans="1:80">
      <c r="A42" s="23">
        <v>110785</v>
      </c>
      <c r="B42" s="23">
        <v>8733009</v>
      </c>
      <c r="C42" s="23" t="s">
        <v>255</v>
      </c>
      <c r="D42" s="239">
        <v>147</v>
      </c>
      <c r="E42" s="239">
        <v>147</v>
      </c>
      <c r="F42" s="239">
        <v>0</v>
      </c>
      <c r="G42" s="30">
        <v>565279.94272545481</v>
      </c>
      <c r="H42" s="30">
        <v>0</v>
      </c>
      <c r="I42" s="30">
        <v>0</v>
      </c>
      <c r="J42" s="30">
        <v>13854.385917441788</v>
      </c>
      <c r="K42" s="30">
        <v>0</v>
      </c>
      <c r="L42" s="30">
        <v>29667.97792421878</v>
      </c>
      <c r="M42" s="30">
        <v>0</v>
      </c>
      <c r="N42" s="30">
        <v>469.80962346303272</v>
      </c>
      <c r="O42" s="30">
        <v>0</v>
      </c>
      <c r="P42" s="30">
        <v>0</v>
      </c>
      <c r="Q42" s="30">
        <v>0</v>
      </c>
      <c r="R42" s="30">
        <v>0</v>
      </c>
      <c r="S42" s="30">
        <v>0</v>
      </c>
      <c r="T42" s="30">
        <v>0</v>
      </c>
      <c r="U42" s="30">
        <v>0</v>
      </c>
      <c r="V42" s="30">
        <v>0</v>
      </c>
      <c r="W42" s="30">
        <v>0</v>
      </c>
      <c r="X42" s="30">
        <v>0</v>
      </c>
      <c r="Y42" s="30">
        <v>0</v>
      </c>
      <c r="Z42" s="30">
        <v>5230.8290782571376</v>
      </c>
      <c r="AA42" s="30">
        <v>0</v>
      </c>
      <c r="AB42" s="30">
        <v>44560.429328654</v>
      </c>
      <c r="AC42" s="30">
        <v>0</v>
      </c>
      <c r="AD42" s="30">
        <v>0</v>
      </c>
      <c r="AE42" s="30">
        <v>0</v>
      </c>
      <c r="AF42" s="30">
        <v>145041.22630741764</v>
      </c>
      <c r="AG42" s="30">
        <v>2144.92522463934</v>
      </c>
      <c r="AH42" s="30">
        <v>0</v>
      </c>
      <c r="AI42" s="30">
        <v>0</v>
      </c>
      <c r="AJ42" s="30">
        <v>16591.75</v>
      </c>
      <c r="AK42" s="30">
        <v>0</v>
      </c>
      <c r="AL42" s="30">
        <v>0</v>
      </c>
      <c r="AM42" s="30">
        <v>0</v>
      </c>
      <c r="AN42" s="30">
        <v>0</v>
      </c>
      <c r="AO42" s="30">
        <v>0</v>
      </c>
      <c r="AP42" s="30">
        <v>0</v>
      </c>
      <c r="AQ42" s="30">
        <v>0</v>
      </c>
      <c r="AR42" s="30">
        <v>0</v>
      </c>
      <c r="AS42" s="30">
        <v>565279.94272545481</v>
      </c>
      <c r="AT42" s="30">
        <v>93783.431872034736</v>
      </c>
      <c r="AU42" s="30">
        <v>163777.90153205697</v>
      </c>
      <c r="AV42" s="30">
        <v>71876.220639435516</v>
      </c>
      <c r="AW42" s="38">
        <v>822841.27612954658</v>
      </c>
      <c r="AX42" s="30">
        <v>806249.52612954658</v>
      </c>
      <c r="AY42" s="30">
        <v>4955</v>
      </c>
      <c r="AZ42" s="30">
        <v>728385</v>
      </c>
      <c r="BA42" s="30">
        <v>0</v>
      </c>
      <c r="BB42" s="30">
        <v>0</v>
      </c>
      <c r="BC42" s="30">
        <v>822841.27612954658</v>
      </c>
      <c r="BD42" s="30">
        <v>822841.27612954646</v>
      </c>
      <c r="BE42" s="30">
        <v>0</v>
      </c>
      <c r="BF42" s="30">
        <v>744976.75</v>
      </c>
      <c r="BG42" s="30">
        <v>581198.848467943</v>
      </c>
      <c r="BH42" s="30">
        <v>659063.3745974896</v>
      </c>
      <c r="BI42" s="30">
        <v>4483.4243169897254</v>
      </c>
      <c r="BJ42" s="30">
        <v>4412.2207644077753</v>
      </c>
      <c r="BK42" s="197">
        <v>0.016137803701104549</v>
      </c>
      <c r="BL42" s="30">
        <v>0</v>
      </c>
      <c r="BM42" s="30">
        <v>0</v>
      </c>
      <c r="BN42" s="38">
        <v>822841.27612954658</v>
      </c>
      <c r="BO42" s="30">
        <v>5484.6906539424936</v>
      </c>
      <c r="BP42" s="30" t="s">
        <v>545</v>
      </c>
      <c r="BQ42" s="30">
        <v>5597.5597015615413</v>
      </c>
      <c r="BR42" s="197">
        <v>0.01048693840276882</v>
      </c>
      <c r="BS42" s="30">
        <v>-1350.2999999999997</v>
      </c>
      <c r="BT42" s="30">
        <v>821490.97612954653</v>
      </c>
      <c r="BU42" s="30">
        <v>-1470</v>
      </c>
      <c r="BV42" s="38">
        <v>820020.97612954653</v>
      </c>
      <c r="BW42" s="218">
        <v>16591.75</v>
      </c>
      <c r="BX42" s="219">
        <v>803429.22612954653</v>
      </c>
      <c r="BZ42" s="23">
        <f>B42</f>
        <v>8733009</v>
      </c>
      <c r="CB42" s="495"/>
    </row>
    <row r="43" spans="1:80">
      <c r="A43" s="23">
        <v>110649</v>
      </c>
      <c r="B43" s="23">
        <v>8732091</v>
      </c>
      <c r="C43" s="23" t="s">
        <v>256</v>
      </c>
      <c r="D43" s="239">
        <v>167</v>
      </c>
      <c r="E43" s="239">
        <v>167</v>
      </c>
      <c r="F43" s="239">
        <v>0</v>
      </c>
      <c r="G43" s="30">
        <v>642188.77847041457</v>
      </c>
      <c r="H43" s="30">
        <v>0</v>
      </c>
      <c r="I43" s="30">
        <v>0</v>
      </c>
      <c r="J43" s="30">
        <v>22760.776864368694</v>
      </c>
      <c r="K43" s="30">
        <v>0</v>
      </c>
      <c r="L43" s="30">
        <v>48740.249446930946</v>
      </c>
      <c r="M43" s="30">
        <v>0</v>
      </c>
      <c r="N43" s="30">
        <v>16208.432009474693</v>
      </c>
      <c r="O43" s="30">
        <v>13959.343386513372</v>
      </c>
      <c r="P43" s="30">
        <v>2224.0987493728726</v>
      </c>
      <c r="Q43" s="30">
        <v>1959.2060893352048</v>
      </c>
      <c r="R43" s="30">
        <v>19751.996084318238</v>
      </c>
      <c r="S43" s="30">
        <v>0</v>
      </c>
      <c r="T43" s="30">
        <v>0</v>
      </c>
      <c r="U43" s="30">
        <v>0</v>
      </c>
      <c r="V43" s="30">
        <v>0</v>
      </c>
      <c r="W43" s="30">
        <v>0</v>
      </c>
      <c r="X43" s="30">
        <v>0</v>
      </c>
      <c r="Y43" s="30">
        <v>0</v>
      </c>
      <c r="Z43" s="30">
        <v>34027.924147162441</v>
      </c>
      <c r="AA43" s="30">
        <v>0</v>
      </c>
      <c r="AB43" s="30">
        <v>82381.117474243045</v>
      </c>
      <c r="AC43" s="30">
        <v>0</v>
      </c>
      <c r="AD43" s="30">
        <v>0</v>
      </c>
      <c r="AE43" s="30">
        <v>0</v>
      </c>
      <c r="AF43" s="30">
        <v>145041.22630741764</v>
      </c>
      <c r="AG43" s="30">
        <v>0</v>
      </c>
      <c r="AH43" s="30">
        <v>0</v>
      </c>
      <c r="AI43" s="30">
        <v>0</v>
      </c>
      <c r="AJ43" s="30">
        <v>24611.179</v>
      </c>
      <c r="AK43" s="30">
        <v>0</v>
      </c>
      <c r="AL43" s="30">
        <v>0</v>
      </c>
      <c r="AM43" s="30">
        <v>0</v>
      </c>
      <c r="AN43" s="30">
        <v>0</v>
      </c>
      <c r="AO43" s="30">
        <v>0</v>
      </c>
      <c r="AP43" s="30">
        <v>0</v>
      </c>
      <c r="AQ43" s="30">
        <v>0</v>
      </c>
      <c r="AR43" s="30">
        <v>0</v>
      </c>
      <c r="AS43" s="30">
        <v>642188.77847041457</v>
      </c>
      <c r="AT43" s="30">
        <v>242013.14425171952</v>
      </c>
      <c r="AU43" s="30">
        <v>169652.40530741765</v>
      </c>
      <c r="AV43" s="30">
        <v>155796.0784834504</v>
      </c>
      <c r="AW43" s="38">
        <v>1053854.3280295518</v>
      </c>
      <c r="AX43" s="30">
        <v>1029243.1490295518</v>
      </c>
      <c r="AY43" s="30">
        <v>4955</v>
      </c>
      <c r="AZ43" s="30">
        <v>827485</v>
      </c>
      <c r="BA43" s="30">
        <v>0</v>
      </c>
      <c r="BB43" s="30">
        <v>0</v>
      </c>
      <c r="BC43" s="30">
        <v>1053854.3280295518</v>
      </c>
      <c r="BD43" s="30">
        <v>1053854.328029552</v>
      </c>
      <c r="BE43" s="30">
        <v>0</v>
      </c>
      <c r="BF43" s="30">
        <v>852096.179</v>
      </c>
      <c r="BG43" s="30">
        <v>682443.77369258238</v>
      </c>
      <c r="BH43" s="30">
        <v>884201.92272213416</v>
      </c>
      <c r="BI43" s="30">
        <v>5294.622291749306</v>
      </c>
      <c r="BJ43" s="30">
        <v>5296.0714334973572</v>
      </c>
      <c r="BK43" s="197">
        <v>-0.00027362579342973359</v>
      </c>
      <c r="BL43" s="30">
        <v>0.00027362579342973359</v>
      </c>
      <c r="BM43" s="30">
        <v>242.00667192456058</v>
      </c>
      <c r="BN43" s="38">
        <v>1054096.3347014764</v>
      </c>
      <c r="BO43" s="30">
        <v>6164.5817706675234</v>
      </c>
      <c r="BP43" s="30" t="s">
        <v>545</v>
      </c>
      <c r="BQ43" s="30">
        <v>6311.95410000884</v>
      </c>
      <c r="BR43" s="197">
        <v>-0.010117142757364639</v>
      </c>
      <c r="BS43" s="30">
        <v>-1600</v>
      </c>
      <c r="BT43" s="30">
        <v>1052496.3347014764</v>
      </c>
      <c r="BU43" s="30">
        <v>-1670</v>
      </c>
      <c r="BV43" s="38">
        <v>1050826.3347014764</v>
      </c>
      <c r="BW43" s="218">
        <v>24611.179</v>
      </c>
      <c r="BX43" s="219">
        <v>1026215.1557014764</v>
      </c>
      <c r="BZ43" s="23">
        <f>B43</f>
        <v>8732091</v>
      </c>
      <c r="CB43" s="495"/>
    </row>
    <row r="44" spans="1:80">
      <c r="A44" s="23">
        <v>110631</v>
      </c>
      <c r="B44" s="23">
        <v>8732065</v>
      </c>
      <c r="C44" s="23" t="s">
        <v>257</v>
      </c>
      <c r="D44" s="239">
        <v>192</v>
      </c>
      <c r="E44" s="239">
        <v>192</v>
      </c>
      <c r="F44" s="239">
        <v>0</v>
      </c>
      <c r="G44" s="30">
        <v>738324.8231516144</v>
      </c>
      <c r="H44" s="30">
        <v>0</v>
      </c>
      <c r="I44" s="30">
        <v>0</v>
      </c>
      <c r="J44" s="30">
        <v>16823.182899750755</v>
      </c>
      <c r="K44" s="30">
        <v>0</v>
      </c>
      <c r="L44" s="30">
        <v>38144.543045424245</v>
      </c>
      <c r="M44" s="30">
        <v>0</v>
      </c>
      <c r="N44" s="30">
        <v>1174.5240586575874</v>
      </c>
      <c r="O44" s="30">
        <v>13674.458827604918</v>
      </c>
      <c r="P44" s="30">
        <v>0</v>
      </c>
      <c r="Q44" s="30">
        <v>0</v>
      </c>
      <c r="R44" s="30">
        <v>0</v>
      </c>
      <c r="S44" s="30">
        <v>0</v>
      </c>
      <c r="T44" s="30">
        <v>0</v>
      </c>
      <c r="U44" s="30">
        <v>0</v>
      </c>
      <c r="V44" s="30">
        <v>0</v>
      </c>
      <c r="W44" s="30">
        <v>0</v>
      </c>
      <c r="X44" s="30">
        <v>0</v>
      </c>
      <c r="Y44" s="30">
        <v>0</v>
      </c>
      <c r="Z44" s="30">
        <v>2768.3327599957165</v>
      </c>
      <c r="AA44" s="30">
        <v>0</v>
      </c>
      <c r="AB44" s="30">
        <v>45547.599652326557</v>
      </c>
      <c r="AC44" s="30">
        <v>0</v>
      </c>
      <c r="AD44" s="30">
        <v>0</v>
      </c>
      <c r="AE44" s="30">
        <v>0</v>
      </c>
      <c r="AF44" s="30">
        <v>145041.22630741764</v>
      </c>
      <c r="AG44" s="30">
        <v>0</v>
      </c>
      <c r="AH44" s="30">
        <v>0</v>
      </c>
      <c r="AI44" s="30">
        <v>0</v>
      </c>
      <c r="AJ44" s="30">
        <v>23413.8784</v>
      </c>
      <c r="AK44" s="30">
        <v>0</v>
      </c>
      <c r="AL44" s="30">
        <v>0</v>
      </c>
      <c r="AM44" s="30">
        <v>0</v>
      </c>
      <c r="AN44" s="30">
        <v>0</v>
      </c>
      <c r="AO44" s="30">
        <v>0</v>
      </c>
      <c r="AP44" s="30">
        <v>0</v>
      </c>
      <c r="AQ44" s="30">
        <v>0</v>
      </c>
      <c r="AR44" s="30">
        <v>0</v>
      </c>
      <c r="AS44" s="30">
        <v>738324.8231516144</v>
      </c>
      <c r="AT44" s="30">
        <v>118132.64124375978</v>
      </c>
      <c r="AU44" s="30">
        <v>168455.10470741766</v>
      </c>
      <c r="AV44" s="30">
        <v>91714.102337605524</v>
      </c>
      <c r="AW44" s="38">
        <v>1024912.5691027918</v>
      </c>
      <c r="AX44" s="30">
        <v>1001498.6907027918</v>
      </c>
      <c r="AY44" s="30">
        <v>4955</v>
      </c>
      <c r="AZ44" s="30">
        <v>951360</v>
      </c>
      <c r="BA44" s="30">
        <v>0</v>
      </c>
      <c r="BB44" s="30">
        <v>0</v>
      </c>
      <c r="BC44" s="30">
        <v>1024912.5691027918</v>
      </c>
      <c r="BD44" s="30">
        <v>1024912.5691027918</v>
      </c>
      <c r="BE44" s="30">
        <v>0</v>
      </c>
      <c r="BF44" s="30">
        <v>974773.8784</v>
      </c>
      <c r="BG44" s="30">
        <v>806318.77369258238</v>
      </c>
      <c r="BH44" s="30">
        <v>856457.46439537418</v>
      </c>
      <c r="BI44" s="30">
        <v>4460.7159603925738</v>
      </c>
      <c r="BJ44" s="30">
        <v>4518.1175083820126</v>
      </c>
      <c r="BK44" s="197">
        <v>-0.012704748799239374</v>
      </c>
      <c r="BL44" s="30">
        <v>0.012704748799239374</v>
      </c>
      <c r="BM44" s="30">
        <v>11021.097213972243</v>
      </c>
      <c r="BN44" s="38">
        <v>1035933.6663167641</v>
      </c>
      <c r="BO44" s="30">
        <v>5273.54056206648</v>
      </c>
      <c r="BP44" s="30" t="s">
        <v>545</v>
      </c>
      <c r="BQ44" s="30">
        <v>5395.4878453998126</v>
      </c>
      <c r="BR44" s="197">
        <v>-0.0027159922449919716</v>
      </c>
      <c r="BS44" s="30">
        <v>-1751.6999999999998</v>
      </c>
      <c r="BT44" s="30">
        <v>1034181.9663167641</v>
      </c>
      <c r="BU44" s="30">
        <v>-1920</v>
      </c>
      <c r="BV44" s="38">
        <v>1032261.9663167641</v>
      </c>
      <c r="BW44" s="218">
        <v>23413.8784</v>
      </c>
      <c r="BX44" s="219">
        <v>1008848.0879167641</v>
      </c>
      <c r="BZ44" s="23">
        <f>B44</f>
        <v>8732065</v>
      </c>
      <c r="CB44" s="495"/>
    </row>
    <row r="45" spans="1:80">
      <c r="A45" s="23">
        <v>136650</v>
      </c>
      <c r="B45" s="23">
        <v>8734031</v>
      </c>
      <c r="C45" s="23" t="s">
        <v>258</v>
      </c>
      <c r="D45" s="239">
        <v>572</v>
      </c>
      <c r="E45" s="239">
        <v>0</v>
      </c>
      <c r="F45" s="239">
        <v>572</v>
      </c>
      <c r="G45" s="30">
        <v>0</v>
      </c>
      <c r="H45" s="30">
        <v>1837313.4961057941</v>
      </c>
      <c r="I45" s="30">
        <v>1423752.0571418451</v>
      </c>
      <c r="J45" s="30">
        <v>0</v>
      </c>
      <c r="K45" s="30">
        <v>102423.49588965921</v>
      </c>
      <c r="L45" s="30">
        <v>0</v>
      </c>
      <c r="M45" s="30">
        <v>343515.80032167863</v>
      </c>
      <c r="N45" s="30">
        <v>0</v>
      </c>
      <c r="O45" s="30">
        <v>0</v>
      </c>
      <c r="P45" s="30">
        <v>0</v>
      </c>
      <c r="Q45" s="30">
        <v>0</v>
      </c>
      <c r="R45" s="30">
        <v>0</v>
      </c>
      <c r="S45" s="30">
        <v>0</v>
      </c>
      <c r="T45" s="30">
        <v>56417.138613305622</v>
      </c>
      <c r="U45" s="30">
        <v>26989.063475536048</v>
      </c>
      <c r="V45" s="30">
        <v>19677.026463552837</v>
      </c>
      <c r="W45" s="30">
        <v>0</v>
      </c>
      <c r="X45" s="30">
        <v>0</v>
      </c>
      <c r="Y45" s="30">
        <v>0</v>
      </c>
      <c r="Z45" s="30">
        <v>0</v>
      </c>
      <c r="AA45" s="30">
        <v>123629.79702581043</v>
      </c>
      <c r="AB45" s="30">
        <v>0</v>
      </c>
      <c r="AC45" s="30">
        <v>290312.79746750381</v>
      </c>
      <c r="AD45" s="30">
        <v>0</v>
      </c>
      <c r="AE45" s="30">
        <v>10939.063224070178</v>
      </c>
      <c r="AF45" s="30">
        <v>145041.22630741764</v>
      </c>
      <c r="AG45" s="30">
        <v>0</v>
      </c>
      <c r="AH45" s="30">
        <v>0</v>
      </c>
      <c r="AI45" s="30">
        <v>0</v>
      </c>
      <c r="AJ45" s="30">
        <v>22932</v>
      </c>
      <c r="AK45" s="30">
        <v>0</v>
      </c>
      <c r="AL45" s="30">
        <v>0</v>
      </c>
      <c r="AM45" s="30">
        <v>0</v>
      </c>
      <c r="AN45" s="30">
        <v>0</v>
      </c>
      <c r="AO45" s="30">
        <v>0</v>
      </c>
      <c r="AP45" s="30">
        <v>0</v>
      </c>
      <c r="AQ45" s="30">
        <v>0</v>
      </c>
      <c r="AR45" s="30">
        <v>0</v>
      </c>
      <c r="AS45" s="30">
        <v>3261065.553247639</v>
      </c>
      <c r="AT45" s="30">
        <v>973904.18248111673</v>
      </c>
      <c r="AU45" s="30">
        <v>167973.22630741764</v>
      </c>
      <c r="AV45" s="30">
        <v>542661.77063283906</v>
      </c>
      <c r="AW45" s="38">
        <v>4402942.9620361729</v>
      </c>
      <c r="AX45" s="30">
        <v>4380010.9620361729</v>
      </c>
      <c r="AY45" s="30">
        <v>6465</v>
      </c>
      <c r="AZ45" s="30">
        <v>3697980</v>
      </c>
      <c r="BA45" s="30">
        <v>0</v>
      </c>
      <c r="BB45" s="30">
        <v>0</v>
      </c>
      <c r="BC45" s="30">
        <v>4402942.9620361729</v>
      </c>
      <c r="BD45" s="30">
        <v>0</v>
      </c>
      <c r="BE45" s="30">
        <v>4402942.9620361729</v>
      </c>
      <c r="BF45" s="30">
        <v>3720912</v>
      </c>
      <c r="BG45" s="30">
        <v>3552938.7736925823</v>
      </c>
      <c r="BH45" s="30">
        <v>4234969.7357287556</v>
      </c>
      <c r="BI45" s="30">
        <v>7403.7932442810416</v>
      </c>
      <c r="BJ45" s="30">
        <v>7351.6105348003248</v>
      </c>
      <c r="BK45" s="197">
        <v>0.0070981330191118575</v>
      </c>
      <c r="BL45" s="30">
        <v>0</v>
      </c>
      <c r="BM45" s="30">
        <v>0</v>
      </c>
      <c r="BN45" s="38">
        <v>4402942.9620361729</v>
      </c>
      <c r="BO45" s="30">
        <v>7657.3618217415606</v>
      </c>
      <c r="BP45" s="30" t="s">
        <v>545</v>
      </c>
      <c r="BQ45" s="30">
        <v>7697.4527308324705</v>
      </c>
      <c r="BR45" s="197">
        <v>0.0065413813156613987</v>
      </c>
      <c r="BS45" s="30">
        <v>0</v>
      </c>
      <c r="BT45" s="30">
        <v>4402942.9620361729</v>
      </c>
      <c r="BU45" s="30">
        <v>0</v>
      </c>
      <c r="BV45" s="38">
        <v>4402942.9620361729</v>
      </c>
      <c r="BW45" s="218">
        <v>22932</v>
      </c>
      <c r="BX45" s="219">
        <v>4380010.9620361729</v>
      </c>
      <c r="BZ45" s="23">
        <f>B45</f>
        <v>8734031</v>
      </c>
      <c r="CB45" s="495"/>
    </row>
    <row r="46" spans="1:80">
      <c r="A46" s="23">
        <v>110665</v>
      </c>
      <c r="B46" s="23">
        <v>8732119</v>
      </c>
      <c r="C46" s="23" t="s">
        <v>259</v>
      </c>
      <c r="D46" s="239">
        <v>208</v>
      </c>
      <c r="E46" s="239">
        <v>208</v>
      </c>
      <c r="F46" s="239">
        <v>0</v>
      </c>
      <c r="G46" s="30">
        <v>799851.89174758224</v>
      </c>
      <c r="H46" s="30">
        <v>0</v>
      </c>
      <c r="I46" s="30">
        <v>0</v>
      </c>
      <c r="J46" s="30">
        <v>24739.974852574647</v>
      </c>
      <c r="K46" s="30">
        <v>0</v>
      </c>
      <c r="L46" s="30">
        <v>52978.532007533584</v>
      </c>
      <c r="M46" s="30">
        <v>0</v>
      </c>
      <c r="N46" s="30">
        <v>16208.432009474676</v>
      </c>
      <c r="O46" s="30">
        <v>284.88455890843591</v>
      </c>
      <c r="P46" s="30">
        <v>889.63949974915056</v>
      </c>
      <c r="Q46" s="30">
        <v>0</v>
      </c>
      <c r="R46" s="30">
        <v>0</v>
      </c>
      <c r="S46" s="30">
        <v>0</v>
      </c>
      <c r="T46" s="30">
        <v>0</v>
      </c>
      <c r="U46" s="30">
        <v>0</v>
      </c>
      <c r="V46" s="30">
        <v>0</v>
      </c>
      <c r="W46" s="30">
        <v>0</v>
      </c>
      <c r="X46" s="30">
        <v>0</v>
      </c>
      <c r="Y46" s="30">
        <v>0</v>
      </c>
      <c r="Z46" s="30">
        <v>33800.510986969624</v>
      </c>
      <c r="AA46" s="30">
        <v>0</v>
      </c>
      <c r="AB46" s="30">
        <v>113848.64530023889</v>
      </c>
      <c r="AC46" s="30">
        <v>0</v>
      </c>
      <c r="AD46" s="30">
        <v>8218.4697067836878</v>
      </c>
      <c r="AE46" s="30">
        <v>0</v>
      </c>
      <c r="AF46" s="30">
        <v>145041.22630741764</v>
      </c>
      <c r="AG46" s="30">
        <v>0</v>
      </c>
      <c r="AH46" s="30">
        <v>0</v>
      </c>
      <c r="AI46" s="30">
        <v>0</v>
      </c>
      <c r="AJ46" s="30">
        <v>36309</v>
      </c>
      <c r="AK46" s="30">
        <v>0</v>
      </c>
      <c r="AL46" s="30">
        <v>0</v>
      </c>
      <c r="AM46" s="30">
        <v>0</v>
      </c>
      <c r="AN46" s="30">
        <v>0</v>
      </c>
      <c r="AO46" s="30">
        <v>0</v>
      </c>
      <c r="AP46" s="30">
        <v>0</v>
      </c>
      <c r="AQ46" s="30">
        <v>0</v>
      </c>
      <c r="AR46" s="30">
        <v>0</v>
      </c>
      <c r="AS46" s="30">
        <v>799851.89174758224</v>
      </c>
      <c r="AT46" s="30">
        <v>250969.08892223268</v>
      </c>
      <c r="AU46" s="30">
        <v>181350.22630741764</v>
      </c>
      <c r="AV46" s="30">
        <v>166651.78870725218</v>
      </c>
      <c r="AW46" s="38">
        <v>1232171.2069772326</v>
      </c>
      <c r="AX46" s="30">
        <v>1195862.2069772326</v>
      </c>
      <c r="AY46" s="30">
        <v>4955</v>
      </c>
      <c r="AZ46" s="30">
        <v>1030640</v>
      </c>
      <c r="BA46" s="30">
        <v>0</v>
      </c>
      <c r="BB46" s="30">
        <v>0</v>
      </c>
      <c r="BC46" s="30">
        <v>1232171.2069772326</v>
      </c>
      <c r="BD46" s="30">
        <v>1232171.2069772326</v>
      </c>
      <c r="BE46" s="30">
        <v>0</v>
      </c>
      <c r="BF46" s="30">
        <v>1066949</v>
      </c>
      <c r="BG46" s="30">
        <v>885598.77369258238</v>
      </c>
      <c r="BH46" s="30">
        <v>1050820.9806698149</v>
      </c>
      <c r="BI46" s="30">
        <v>5052.0239455279561</v>
      </c>
      <c r="BJ46" s="30">
        <v>4914.9846843540608</v>
      </c>
      <c r="BK46" s="197">
        <v>0.027881930458529051</v>
      </c>
      <c r="BL46" s="30">
        <v>0</v>
      </c>
      <c r="BM46" s="30">
        <v>0</v>
      </c>
      <c r="BN46" s="38">
        <v>1232171.2069772326</v>
      </c>
      <c r="BO46" s="30">
        <v>5749.337533544387</v>
      </c>
      <c r="BP46" s="30" t="s">
        <v>545</v>
      </c>
      <c r="BQ46" s="30">
        <v>5923.900033544387</v>
      </c>
      <c r="BR46" s="197">
        <v>0.021172194607299355</v>
      </c>
      <c r="BS46" s="30">
        <v>-1958.8999999999996</v>
      </c>
      <c r="BT46" s="30">
        <v>1230212.3069772327</v>
      </c>
      <c r="BU46" s="30">
        <v>-2080</v>
      </c>
      <c r="BV46" s="38">
        <v>1228132.3069772327</v>
      </c>
      <c r="BW46" s="218">
        <v>36309</v>
      </c>
      <c r="BX46" s="219">
        <v>1191823.3069772327</v>
      </c>
      <c r="BZ46" s="23">
        <f>B46</f>
        <v>8732119</v>
      </c>
      <c r="CB46" s="495"/>
    </row>
    <row r="47" spans="1:80">
      <c r="A47" s="23">
        <v>136463</v>
      </c>
      <c r="B47" s="23">
        <v>8735406</v>
      </c>
      <c r="C47" s="23" t="s">
        <v>260</v>
      </c>
      <c r="D47" s="239">
        <v>1471</v>
      </c>
      <c r="E47" s="239">
        <v>0</v>
      </c>
      <c r="F47" s="239">
        <v>1471</v>
      </c>
      <c r="G47" s="30">
        <v>0</v>
      </c>
      <c r="H47" s="30">
        <v>4742328.3454058105</v>
      </c>
      <c r="I47" s="30">
        <v>3641872.2148349341</v>
      </c>
      <c r="J47" s="30">
        <v>0</v>
      </c>
      <c r="K47" s="30">
        <v>86095.112486959639</v>
      </c>
      <c r="L47" s="30">
        <v>0</v>
      </c>
      <c r="M47" s="30">
        <v>281340.9948335925</v>
      </c>
      <c r="N47" s="30">
        <v>0</v>
      </c>
      <c r="O47" s="30">
        <v>0</v>
      </c>
      <c r="P47" s="30">
        <v>0</v>
      </c>
      <c r="Q47" s="30">
        <v>0</v>
      </c>
      <c r="R47" s="30">
        <v>0</v>
      </c>
      <c r="S47" s="30">
        <v>0</v>
      </c>
      <c r="T47" s="30">
        <v>1019.5868424091383</v>
      </c>
      <c r="U47" s="30">
        <v>2698.9063475536013</v>
      </c>
      <c r="V47" s="30">
        <v>634.74278914686579</v>
      </c>
      <c r="W47" s="30">
        <v>0</v>
      </c>
      <c r="X47" s="30">
        <v>0</v>
      </c>
      <c r="Y47" s="30">
        <v>0</v>
      </c>
      <c r="Z47" s="30">
        <v>0</v>
      </c>
      <c r="AA47" s="30">
        <v>84558.242061235287</v>
      </c>
      <c r="AB47" s="30">
        <v>0</v>
      </c>
      <c r="AC47" s="30">
        <v>512154.754512834</v>
      </c>
      <c r="AD47" s="30">
        <v>0</v>
      </c>
      <c r="AE47" s="30">
        <v>0</v>
      </c>
      <c r="AF47" s="30">
        <v>145041.22630741764</v>
      </c>
      <c r="AG47" s="30">
        <v>0</v>
      </c>
      <c r="AH47" s="30">
        <v>0</v>
      </c>
      <c r="AI47" s="30">
        <v>0</v>
      </c>
      <c r="AJ47" s="30">
        <v>78857.59</v>
      </c>
      <c r="AK47" s="30">
        <v>0</v>
      </c>
      <c r="AL47" s="30">
        <v>0</v>
      </c>
      <c r="AM47" s="30">
        <v>0</v>
      </c>
      <c r="AN47" s="30">
        <v>0</v>
      </c>
      <c r="AO47" s="30">
        <v>0</v>
      </c>
      <c r="AP47" s="30">
        <v>0</v>
      </c>
      <c r="AQ47" s="30">
        <v>0</v>
      </c>
      <c r="AR47" s="30">
        <v>0</v>
      </c>
      <c r="AS47" s="30">
        <v>8384200.5602407446</v>
      </c>
      <c r="AT47" s="30">
        <v>968502.339873731</v>
      </c>
      <c r="AU47" s="30">
        <v>223898.81630741764</v>
      </c>
      <c r="AV47" s="30">
        <v>887531.31463885121</v>
      </c>
      <c r="AW47" s="38">
        <v>9576601.7164218929</v>
      </c>
      <c r="AX47" s="30">
        <v>9497744.126421893</v>
      </c>
      <c r="AY47" s="30">
        <v>6465</v>
      </c>
      <c r="AZ47" s="30">
        <v>9510015</v>
      </c>
      <c r="BA47" s="30">
        <v>0</v>
      </c>
      <c r="BB47" s="30">
        <v>12270.873578106984</v>
      </c>
      <c r="BC47" s="30">
        <v>9588872.59</v>
      </c>
      <c r="BD47" s="30">
        <v>0</v>
      </c>
      <c r="BE47" s="30">
        <v>9588872.59</v>
      </c>
      <c r="BF47" s="30">
        <v>9588872.59</v>
      </c>
      <c r="BG47" s="30">
        <v>9364973.7736925818</v>
      </c>
      <c r="BH47" s="30">
        <v>9364973.7736925818</v>
      </c>
      <c r="BI47" s="30">
        <v>6366.3995742301713</v>
      </c>
      <c r="BJ47" s="30">
        <v>6338.7930286242954</v>
      </c>
      <c r="BK47" s="197">
        <v>0.0043551738448017038</v>
      </c>
      <c r="BL47" s="30">
        <v>0</v>
      </c>
      <c r="BM47" s="30">
        <v>0</v>
      </c>
      <c r="BN47" s="38">
        <v>9588872.59</v>
      </c>
      <c r="BO47" s="30">
        <v>6465</v>
      </c>
      <c r="BP47" s="30" t="s">
        <v>545</v>
      </c>
      <c r="BQ47" s="30">
        <v>6518.6081509177429</v>
      </c>
      <c r="BR47" s="197">
        <v>0.0050555391628048785</v>
      </c>
      <c r="BS47" s="30">
        <v>0</v>
      </c>
      <c r="BT47" s="30">
        <v>9588872.59</v>
      </c>
      <c r="BU47" s="30">
        <v>0</v>
      </c>
      <c r="BV47" s="38">
        <v>9588872.59</v>
      </c>
      <c r="BW47" s="218">
        <v>78857.59</v>
      </c>
      <c r="BX47" s="219">
        <v>9510015</v>
      </c>
      <c r="BZ47" s="23">
        <f>B47</f>
        <v>8735406</v>
      </c>
      <c r="CB47" s="495"/>
    </row>
    <row r="48" spans="1:80">
      <c r="A48" s="23">
        <v>110786</v>
      </c>
      <c r="B48" s="23">
        <v>8733011</v>
      </c>
      <c r="C48" s="23" t="s">
        <v>261</v>
      </c>
      <c r="D48" s="239">
        <v>107</v>
      </c>
      <c r="E48" s="239">
        <v>107</v>
      </c>
      <c r="F48" s="239">
        <v>0</v>
      </c>
      <c r="G48" s="30">
        <v>411462.2712355351</v>
      </c>
      <c r="H48" s="30">
        <v>0</v>
      </c>
      <c r="I48" s="30">
        <v>0</v>
      </c>
      <c r="J48" s="30">
        <v>7916.7919528239081</v>
      </c>
      <c r="K48" s="30">
        <v>0</v>
      </c>
      <c r="L48" s="30">
        <v>16953.130242410793</v>
      </c>
      <c r="M48" s="30">
        <v>0</v>
      </c>
      <c r="N48" s="30">
        <v>0</v>
      </c>
      <c r="O48" s="30">
        <v>0</v>
      </c>
      <c r="P48" s="30">
        <v>0</v>
      </c>
      <c r="Q48" s="30">
        <v>0</v>
      </c>
      <c r="R48" s="30">
        <v>0</v>
      </c>
      <c r="S48" s="30">
        <v>684.72253632378386</v>
      </c>
      <c r="T48" s="30">
        <v>0</v>
      </c>
      <c r="U48" s="30">
        <v>0</v>
      </c>
      <c r="V48" s="30">
        <v>0</v>
      </c>
      <c r="W48" s="30">
        <v>0</v>
      </c>
      <c r="X48" s="30">
        <v>0</v>
      </c>
      <c r="Y48" s="30">
        <v>0</v>
      </c>
      <c r="Z48" s="30">
        <v>6093.1160502482271</v>
      </c>
      <c r="AA48" s="30">
        <v>0</v>
      </c>
      <c r="AB48" s="30">
        <v>39432.148811409032</v>
      </c>
      <c r="AC48" s="30">
        <v>0</v>
      </c>
      <c r="AD48" s="30">
        <v>0</v>
      </c>
      <c r="AE48" s="30">
        <v>0</v>
      </c>
      <c r="AF48" s="30">
        <v>145041.22630741764</v>
      </c>
      <c r="AG48" s="30">
        <v>32704.747362688428</v>
      </c>
      <c r="AH48" s="30">
        <v>0</v>
      </c>
      <c r="AI48" s="30">
        <v>0</v>
      </c>
      <c r="AJ48" s="30">
        <v>20209.5</v>
      </c>
      <c r="AK48" s="30">
        <v>0</v>
      </c>
      <c r="AL48" s="30">
        <v>0</v>
      </c>
      <c r="AM48" s="30">
        <v>0</v>
      </c>
      <c r="AN48" s="30">
        <v>0</v>
      </c>
      <c r="AO48" s="30">
        <v>0</v>
      </c>
      <c r="AP48" s="30">
        <v>0</v>
      </c>
      <c r="AQ48" s="30">
        <v>0</v>
      </c>
      <c r="AR48" s="30">
        <v>0</v>
      </c>
      <c r="AS48" s="30">
        <v>411462.2712355351</v>
      </c>
      <c r="AT48" s="30">
        <v>71079.909593215736</v>
      </c>
      <c r="AU48" s="30">
        <v>197955.47367010606</v>
      </c>
      <c r="AV48" s="30">
        <v>58891.173782596743</v>
      </c>
      <c r="AW48" s="38">
        <v>680497.65449885686</v>
      </c>
      <c r="AX48" s="30">
        <v>660288.15449885686</v>
      </c>
      <c r="AY48" s="30">
        <v>4955</v>
      </c>
      <c r="AZ48" s="30">
        <v>530185</v>
      </c>
      <c r="BA48" s="30">
        <v>0</v>
      </c>
      <c r="BB48" s="30">
        <v>0</v>
      </c>
      <c r="BC48" s="30">
        <v>680497.65449885686</v>
      </c>
      <c r="BD48" s="30">
        <v>680497.65449885686</v>
      </c>
      <c r="BE48" s="30">
        <v>0</v>
      </c>
      <c r="BF48" s="30">
        <v>550394.5</v>
      </c>
      <c r="BG48" s="30">
        <v>352439.02632989397</v>
      </c>
      <c r="BH48" s="30">
        <v>482542.18082875083</v>
      </c>
      <c r="BI48" s="30">
        <v>4509.7400077453349</v>
      </c>
      <c r="BJ48" s="30">
        <v>4470.5990164751811</v>
      </c>
      <c r="BK48" s="197">
        <v>0.0087552006176152847</v>
      </c>
      <c r="BL48" s="30">
        <v>0</v>
      </c>
      <c r="BM48" s="30">
        <v>0</v>
      </c>
      <c r="BN48" s="38">
        <v>680497.65449885686</v>
      </c>
      <c r="BO48" s="30">
        <v>6170.9173317650175</v>
      </c>
      <c r="BP48" s="30" t="s">
        <v>545</v>
      </c>
      <c r="BQ48" s="30">
        <v>6359.7911635407181</v>
      </c>
      <c r="BR48" s="197">
        <v>-0.0029273333932179346</v>
      </c>
      <c r="BS48" s="30">
        <v>-962.50000000000011</v>
      </c>
      <c r="BT48" s="30">
        <v>679535.15449885686</v>
      </c>
      <c r="BU48" s="30">
        <v>-1070</v>
      </c>
      <c r="BV48" s="38">
        <v>678465.15449885686</v>
      </c>
      <c r="BW48" s="218">
        <v>20209.5</v>
      </c>
      <c r="BX48" s="219">
        <v>658255.65449885686</v>
      </c>
      <c r="BZ48" s="23">
        <f>B48</f>
        <v>8733011</v>
      </c>
      <c r="CB48" s="495"/>
    </row>
    <row r="49" spans="1:80">
      <c r="A49" s="23">
        <v>110604</v>
      </c>
      <c r="B49" s="23">
        <v>8732006</v>
      </c>
      <c r="C49" s="23" t="s">
        <v>262</v>
      </c>
      <c r="D49" s="239">
        <v>479</v>
      </c>
      <c r="E49" s="239">
        <v>479</v>
      </c>
      <c r="F49" s="239">
        <v>0</v>
      </c>
      <c r="G49" s="30">
        <v>1841966.616091788</v>
      </c>
      <c r="H49" s="30">
        <v>0</v>
      </c>
      <c r="I49" s="30">
        <v>0</v>
      </c>
      <c r="J49" s="30">
        <v>44037.155237582941</v>
      </c>
      <c r="K49" s="30">
        <v>0</v>
      </c>
      <c r="L49" s="30">
        <v>96420.928253711449</v>
      </c>
      <c r="M49" s="30">
        <v>0</v>
      </c>
      <c r="N49" s="30">
        <v>0</v>
      </c>
      <c r="O49" s="30">
        <v>2279.0764712674913</v>
      </c>
      <c r="P49" s="30">
        <v>0</v>
      </c>
      <c r="Q49" s="30">
        <v>0</v>
      </c>
      <c r="R49" s="30">
        <v>0</v>
      </c>
      <c r="S49" s="30">
        <v>58886.138123845587</v>
      </c>
      <c r="T49" s="30">
        <v>0</v>
      </c>
      <c r="U49" s="30">
        <v>0</v>
      </c>
      <c r="V49" s="30">
        <v>0</v>
      </c>
      <c r="W49" s="30">
        <v>0</v>
      </c>
      <c r="X49" s="30">
        <v>0</v>
      </c>
      <c r="Y49" s="30">
        <v>0</v>
      </c>
      <c r="Z49" s="30">
        <v>25053.101735955704</v>
      </c>
      <c r="AA49" s="30">
        <v>0</v>
      </c>
      <c r="AB49" s="30">
        <v>164311.57776719847</v>
      </c>
      <c r="AC49" s="30">
        <v>0</v>
      </c>
      <c r="AD49" s="30">
        <v>0</v>
      </c>
      <c r="AE49" s="30">
        <v>0</v>
      </c>
      <c r="AF49" s="30">
        <v>145041.22630741764</v>
      </c>
      <c r="AG49" s="30">
        <v>0</v>
      </c>
      <c r="AH49" s="30">
        <v>0</v>
      </c>
      <c r="AI49" s="30">
        <v>0</v>
      </c>
      <c r="AJ49" s="30">
        <v>76440</v>
      </c>
      <c r="AK49" s="30">
        <v>0</v>
      </c>
      <c r="AL49" s="30">
        <v>0</v>
      </c>
      <c r="AM49" s="30">
        <v>0</v>
      </c>
      <c r="AN49" s="30">
        <v>0</v>
      </c>
      <c r="AO49" s="30">
        <v>0</v>
      </c>
      <c r="AP49" s="30">
        <v>0</v>
      </c>
      <c r="AQ49" s="30">
        <v>0</v>
      </c>
      <c r="AR49" s="30">
        <v>0</v>
      </c>
      <c r="AS49" s="30">
        <v>1841966.616091788</v>
      </c>
      <c r="AT49" s="30">
        <v>390987.97758956166</v>
      </c>
      <c r="AU49" s="30">
        <v>221481.22630741764</v>
      </c>
      <c r="AV49" s="30">
        <v>297909.96170633426</v>
      </c>
      <c r="AW49" s="38">
        <v>2454435.8199887676</v>
      </c>
      <c r="AX49" s="30">
        <v>2377995.8199887676</v>
      </c>
      <c r="AY49" s="30">
        <v>4955</v>
      </c>
      <c r="AZ49" s="30">
        <v>2373445</v>
      </c>
      <c r="BA49" s="30">
        <v>0</v>
      </c>
      <c r="BB49" s="30">
        <v>0</v>
      </c>
      <c r="BC49" s="30">
        <v>2454435.8199887676</v>
      </c>
      <c r="BD49" s="30">
        <v>2454435.8199887676</v>
      </c>
      <c r="BE49" s="30">
        <v>0</v>
      </c>
      <c r="BF49" s="30">
        <v>2449885</v>
      </c>
      <c r="BG49" s="30">
        <v>2228403.7736925823</v>
      </c>
      <c r="BH49" s="30">
        <v>2232954.59368135</v>
      </c>
      <c r="BI49" s="30">
        <v>4661.7006131134649</v>
      </c>
      <c r="BJ49" s="30">
        <v>4644.4537034755276</v>
      </c>
      <c r="BK49" s="197">
        <v>0.0037134420405635885</v>
      </c>
      <c r="BL49" s="30">
        <v>0</v>
      </c>
      <c r="BM49" s="30">
        <v>0</v>
      </c>
      <c r="BN49" s="38">
        <v>2454435.8199887676</v>
      </c>
      <c r="BO49" s="30">
        <v>4964.5006680350052</v>
      </c>
      <c r="BP49" s="30" t="s">
        <v>545</v>
      </c>
      <c r="BQ49" s="30">
        <v>5124.0831315005589</v>
      </c>
      <c r="BR49" s="197">
        <v>0.0043120875742752585</v>
      </c>
      <c r="BS49" s="30">
        <v>-4389.55</v>
      </c>
      <c r="BT49" s="30">
        <v>2450046.2699887678</v>
      </c>
      <c r="BU49" s="30">
        <v>-4790</v>
      </c>
      <c r="BV49" s="38">
        <v>2445256.2699887678</v>
      </c>
      <c r="BW49" s="218">
        <v>76440</v>
      </c>
      <c r="BX49" s="219">
        <v>2368816.2699887678</v>
      </c>
      <c r="BZ49" s="23">
        <f>B49</f>
        <v>8732006</v>
      </c>
      <c r="CB49" s="495"/>
    </row>
    <row r="50" spans="1:80">
      <c r="A50" s="23">
        <v>137434</v>
      </c>
      <c r="B50" s="23">
        <v>8734038</v>
      </c>
      <c r="C50" s="23" t="s">
        <v>263</v>
      </c>
      <c r="D50" s="239">
        <v>880</v>
      </c>
      <c r="E50" s="239">
        <v>0</v>
      </c>
      <c r="F50" s="239">
        <v>880</v>
      </c>
      <c r="G50" s="30">
        <v>0</v>
      </c>
      <c r="H50" s="30">
        <v>2894175.2416533749</v>
      </c>
      <c r="I50" s="30">
        <v>2114241.2522363877</v>
      </c>
      <c r="J50" s="30">
        <v>0</v>
      </c>
      <c r="K50" s="30">
        <v>72240.726569518127</v>
      </c>
      <c r="L50" s="30">
        <v>0</v>
      </c>
      <c r="M50" s="30">
        <v>231601.15044312316</v>
      </c>
      <c r="N50" s="30">
        <v>0</v>
      </c>
      <c r="O50" s="30">
        <v>0</v>
      </c>
      <c r="P50" s="30">
        <v>0</v>
      </c>
      <c r="Q50" s="30">
        <v>0</v>
      </c>
      <c r="R50" s="30">
        <v>0</v>
      </c>
      <c r="S50" s="30">
        <v>0</v>
      </c>
      <c r="T50" s="30">
        <v>1701.244636556771</v>
      </c>
      <c r="U50" s="30">
        <v>30622.403458021887</v>
      </c>
      <c r="V50" s="30">
        <v>0</v>
      </c>
      <c r="W50" s="30">
        <v>0</v>
      </c>
      <c r="X50" s="30">
        <v>745.545443667529</v>
      </c>
      <c r="Y50" s="30">
        <v>56091.036399415949</v>
      </c>
      <c r="Z50" s="30">
        <v>0</v>
      </c>
      <c r="AA50" s="30">
        <v>74183.272743127643</v>
      </c>
      <c r="AB50" s="30">
        <v>0</v>
      </c>
      <c r="AC50" s="30">
        <v>309911.51673195144</v>
      </c>
      <c r="AD50" s="30">
        <v>0</v>
      </c>
      <c r="AE50" s="30">
        <v>0</v>
      </c>
      <c r="AF50" s="30">
        <v>145041.22630741764</v>
      </c>
      <c r="AG50" s="30">
        <v>0</v>
      </c>
      <c r="AH50" s="30">
        <v>0</v>
      </c>
      <c r="AI50" s="30">
        <v>0</v>
      </c>
      <c r="AJ50" s="30">
        <v>36309</v>
      </c>
      <c r="AK50" s="30">
        <v>0</v>
      </c>
      <c r="AL50" s="30">
        <v>0</v>
      </c>
      <c r="AM50" s="30">
        <v>0</v>
      </c>
      <c r="AN50" s="30">
        <v>0</v>
      </c>
      <c r="AO50" s="30">
        <v>0</v>
      </c>
      <c r="AP50" s="30">
        <v>0</v>
      </c>
      <c r="AQ50" s="30">
        <v>0</v>
      </c>
      <c r="AR50" s="30">
        <v>0</v>
      </c>
      <c r="AS50" s="30">
        <v>5008416.4938897621</v>
      </c>
      <c r="AT50" s="30">
        <v>777096.89642538247</v>
      </c>
      <c r="AU50" s="30">
        <v>181350.22630741764</v>
      </c>
      <c r="AV50" s="30">
        <v>607502.5366420527</v>
      </c>
      <c r="AW50" s="38">
        <v>5966863.6166225616</v>
      </c>
      <c r="AX50" s="30">
        <v>5930554.6166225616</v>
      </c>
      <c r="AY50" s="30">
        <v>6465</v>
      </c>
      <c r="AZ50" s="30">
        <v>5689200</v>
      </c>
      <c r="BA50" s="30">
        <v>0</v>
      </c>
      <c r="BB50" s="30">
        <v>0</v>
      </c>
      <c r="BC50" s="30">
        <v>5966863.6166225616</v>
      </c>
      <c r="BD50" s="30">
        <v>0</v>
      </c>
      <c r="BE50" s="30">
        <v>5966863.6166225607</v>
      </c>
      <c r="BF50" s="30">
        <v>5725509</v>
      </c>
      <c r="BG50" s="30">
        <v>5544158.7736925827</v>
      </c>
      <c r="BH50" s="30">
        <v>5785513.3903151443</v>
      </c>
      <c r="BI50" s="30">
        <v>6574.4470344490273</v>
      </c>
      <c r="BJ50" s="30">
        <v>6420.5660884222025</v>
      </c>
      <c r="BK50" s="197">
        <v>0.023966881410084472</v>
      </c>
      <c r="BL50" s="30">
        <v>0</v>
      </c>
      <c r="BM50" s="30">
        <v>0</v>
      </c>
      <c r="BN50" s="38">
        <v>5966863.6166225616</v>
      </c>
      <c r="BO50" s="30">
        <v>6739.2666097983656</v>
      </c>
      <c r="BP50" s="30" t="s">
        <v>545</v>
      </c>
      <c r="BQ50" s="30">
        <v>6780.5268370710928</v>
      </c>
      <c r="BR50" s="197">
        <v>0.023366324238825786</v>
      </c>
      <c r="BS50" s="30">
        <v>0</v>
      </c>
      <c r="BT50" s="30">
        <v>5966863.6166225616</v>
      </c>
      <c r="BU50" s="30">
        <v>0</v>
      </c>
      <c r="BV50" s="38">
        <v>5966863.6166225616</v>
      </c>
      <c r="BW50" s="218">
        <v>36309</v>
      </c>
      <c r="BX50" s="219">
        <v>5930554.6166225616</v>
      </c>
      <c r="BZ50" s="23">
        <f>B50</f>
        <v>8734038</v>
      </c>
      <c r="CB50" s="495"/>
    </row>
    <row r="51" spans="1:80">
      <c r="A51" s="23">
        <v>141297</v>
      </c>
      <c r="B51" s="23">
        <v>8732451</v>
      </c>
      <c r="C51" s="23" t="s">
        <v>264</v>
      </c>
      <c r="D51" s="239">
        <v>200</v>
      </c>
      <c r="E51" s="239">
        <v>200</v>
      </c>
      <c r="F51" s="239">
        <v>0</v>
      </c>
      <c r="G51" s="30">
        <v>769088.35744959838</v>
      </c>
      <c r="H51" s="30">
        <v>0</v>
      </c>
      <c r="I51" s="30">
        <v>0</v>
      </c>
      <c r="J51" s="30">
        <v>22265.977367317217</v>
      </c>
      <c r="K51" s="30">
        <v>0</v>
      </c>
      <c r="L51" s="30">
        <v>47680.678806780306</v>
      </c>
      <c r="M51" s="30">
        <v>0</v>
      </c>
      <c r="N51" s="30">
        <v>944.34095168449051</v>
      </c>
      <c r="O51" s="30">
        <v>1145.2645584258717</v>
      </c>
      <c r="P51" s="30">
        <v>0</v>
      </c>
      <c r="Q51" s="30">
        <v>0</v>
      </c>
      <c r="R51" s="30">
        <v>522.40137752759051</v>
      </c>
      <c r="S51" s="30">
        <v>0</v>
      </c>
      <c r="T51" s="30">
        <v>0</v>
      </c>
      <c r="U51" s="30">
        <v>0</v>
      </c>
      <c r="V51" s="30">
        <v>0</v>
      </c>
      <c r="W51" s="30">
        <v>0</v>
      </c>
      <c r="X51" s="30">
        <v>0</v>
      </c>
      <c r="Y51" s="30">
        <v>0</v>
      </c>
      <c r="Z51" s="30">
        <v>19939.896821681588</v>
      </c>
      <c r="AA51" s="30">
        <v>0</v>
      </c>
      <c r="AB51" s="30">
        <v>92570.469714758845</v>
      </c>
      <c r="AC51" s="30">
        <v>0</v>
      </c>
      <c r="AD51" s="30">
        <v>3858.4364820581131</v>
      </c>
      <c r="AE51" s="30">
        <v>0</v>
      </c>
      <c r="AF51" s="30">
        <v>145041.22630741764</v>
      </c>
      <c r="AG51" s="30">
        <v>0</v>
      </c>
      <c r="AH51" s="30">
        <v>0</v>
      </c>
      <c r="AI51" s="30">
        <v>0</v>
      </c>
      <c r="AJ51" s="30">
        <v>8026.2</v>
      </c>
      <c r="AK51" s="30">
        <v>0</v>
      </c>
      <c r="AL51" s="30">
        <v>0</v>
      </c>
      <c r="AM51" s="30">
        <v>0</v>
      </c>
      <c r="AN51" s="30">
        <v>0</v>
      </c>
      <c r="AO51" s="30">
        <v>0</v>
      </c>
      <c r="AP51" s="30">
        <v>0</v>
      </c>
      <c r="AQ51" s="30">
        <v>0</v>
      </c>
      <c r="AR51" s="30">
        <v>0</v>
      </c>
      <c r="AS51" s="30">
        <v>769088.35744959838</v>
      </c>
      <c r="AT51" s="30">
        <v>188927.466080234</v>
      </c>
      <c r="AU51" s="30">
        <v>153067.42630741766</v>
      </c>
      <c r="AV51" s="30">
        <v>132287.674795881</v>
      </c>
      <c r="AW51" s="38">
        <v>1111083.24983725</v>
      </c>
      <c r="AX51" s="30">
        <v>1103057.04983725</v>
      </c>
      <c r="AY51" s="30">
        <v>4955</v>
      </c>
      <c r="AZ51" s="30">
        <v>991000</v>
      </c>
      <c r="BA51" s="30">
        <v>0</v>
      </c>
      <c r="BB51" s="30">
        <v>0</v>
      </c>
      <c r="BC51" s="30">
        <v>1111083.24983725</v>
      </c>
      <c r="BD51" s="30">
        <v>1111083.24983725</v>
      </c>
      <c r="BE51" s="30">
        <v>0</v>
      </c>
      <c r="BF51" s="30">
        <v>999026.2</v>
      </c>
      <c r="BG51" s="30">
        <v>845958.77369258238</v>
      </c>
      <c r="BH51" s="30">
        <v>958015.82352983241</v>
      </c>
      <c r="BI51" s="30">
        <v>4790.0791176491621</v>
      </c>
      <c r="BJ51" s="30">
        <v>4837.0839806253889</v>
      </c>
      <c r="BK51" s="197">
        <v>-0.0097176032428838571</v>
      </c>
      <c r="BL51" s="30">
        <v>0.0097176032428838571</v>
      </c>
      <c r="BM51" s="30">
        <v>9400.9725952453682</v>
      </c>
      <c r="BN51" s="38">
        <v>1120484.2224324953</v>
      </c>
      <c r="BO51" s="30">
        <v>5562.2901121624773</v>
      </c>
      <c r="BP51" s="30" t="s">
        <v>545</v>
      </c>
      <c r="BQ51" s="30">
        <v>5602.4211121624767</v>
      </c>
      <c r="BR51" s="197">
        <v>0.0082203766138515544</v>
      </c>
      <c r="BS51" s="30">
        <v>0</v>
      </c>
      <c r="BT51" s="30">
        <v>1120484.2224324953</v>
      </c>
      <c r="BU51" s="30">
        <v>0</v>
      </c>
      <c r="BV51" s="38">
        <v>1120484.2224324953</v>
      </c>
      <c r="BW51" s="218">
        <v>8026.2</v>
      </c>
      <c r="BX51" s="219">
        <v>1112458.0224324954</v>
      </c>
      <c r="BZ51" s="23">
        <f>B51</f>
        <v>8732451</v>
      </c>
      <c r="CB51" s="495"/>
    </row>
    <row r="52" spans="1:80">
      <c r="A52" s="23">
        <v>138177</v>
      </c>
      <c r="B52" s="23">
        <v>8734045</v>
      </c>
      <c r="C52" s="23" t="s">
        <v>265</v>
      </c>
      <c r="D52" s="239">
        <v>1399.5</v>
      </c>
      <c r="E52" s="239">
        <v>162.5</v>
      </c>
      <c r="F52" s="239">
        <v>1237</v>
      </c>
      <c r="G52" s="30">
        <v>624884.29042779864</v>
      </c>
      <c r="H52" s="30">
        <v>4189508.3554270761</v>
      </c>
      <c r="I52" s="30">
        <v>2835283.0665829019</v>
      </c>
      <c r="J52" s="30">
        <v>12753.88358779278</v>
      </c>
      <c r="K52" s="30">
        <v>169221.42799161092</v>
      </c>
      <c r="L52" s="30">
        <v>27311.346672849184</v>
      </c>
      <c r="M52" s="30">
        <v>550247.02856956725</v>
      </c>
      <c r="N52" s="30">
        <v>5001.8524566969727</v>
      </c>
      <c r="O52" s="30">
        <v>10216.549698785293</v>
      </c>
      <c r="P52" s="30">
        <v>0</v>
      </c>
      <c r="Q52" s="30">
        <v>0</v>
      </c>
      <c r="R52" s="30">
        <v>0</v>
      </c>
      <c r="S52" s="30">
        <v>0</v>
      </c>
      <c r="T52" s="30">
        <v>73070.390372654889</v>
      </c>
      <c r="U52" s="30">
        <v>109305.7070759209</v>
      </c>
      <c r="V52" s="30">
        <v>10155.884626349869</v>
      </c>
      <c r="W52" s="30">
        <v>2084.155457277503</v>
      </c>
      <c r="X52" s="30">
        <v>0</v>
      </c>
      <c r="Y52" s="30">
        <v>0</v>
      </c>
      <c r="Z52" s="30">
        <v>3332.7012449436684</v>
      </c>
      <c r="AA52" s="30">
        <v>14349.185414493311</v>
      </c>
      <c r="AB52" s="30">
        <v>69705.44956815675</v>
      </c>
      <c r="AC52" s="30">
        <v>520278.41605402983</v>
      </c>
      <c r="AD52" s="30">
        <v>1405.3357014392673</v>
      </c>
      <c r="AE52" s="30">
        <v>0</v>
      </c>
      <c r="AF52" s="30">
        <v>145041.22630741764</v>
      </c>
      <c r="AG52" s="30">
        <v>0</v>
      </c>
      <c r="AH52" s="30">
        <v>0</v>
      </c>
      <c r="AI52" s="30">
        <v>0</v>
      </c>
      <c r="AJ52" s="30">
        <v>61151.6416</v>
      </c>
      <c r="AK52" s="30">
        <v>0</v>
      </c>
      <c r="AL52" s="30">
        <v>0</v>
      </c>
      <c r="AM52" s="30">
        <v>0</v>
      </c>
      <c r="AN52" s="30">
        <v>0</v>
      </c>
      <c r="AO52" s="30">
        <v>0</v>
      </c>
      <c r="AP52" s="30">
        <v>0</v>
      </c>
      <c r="AQ52" s="30">
        <v>0</v>
      </c>
      <c r="AR52" s="30">
        <v>0</v>
      </c>
      <c r="AS52" s="30">
        <v>7649675.7124377768</v>
      </c>
      <c r="AT52" s="30">
        <v>1578439.3144925686</v>
      </c>
      <c r="AU52" s="30">
        <v>206192.86790741765</v>
      </c>
      <c r="AV52" s="30">
        <v>1129300.1675676438</v>
      </c>
      <c r="AW52" s="38">
        <v>9434307.8948377632</v>
      </c>
      <c r="AX52" s="30">
        <v>9373156.2532377634</v>
      </c>
      <c r="AY52" s="30">
        <v>5710</v>
      </c>
      <c r="AZ52" s="30">
        <v>7991145</v>
      </c>
      <c r="BA52" s="30">
        <v>0</v>
      </c>
      <c r="BB52" s="30">
        <v>0</v>
      </c>
      <c r="BC52" s="30">
        <v>9434307.8948377632</v>
      </c>
      <c r="BD52" s="30">
        <v>778553.06068747677</v>
      </c>
      <c r="BE52" s="30">
        <v>8655754.8341502845</v>
      </c>
      <c r="BF52" s="30">
        <v>8052296.6416</v>
      </c>
      <c r="BG52" s="30">
        <v>7846103.7736925827</v>
      </c>
      <c r="BH52" s="30">
        <v>9228115.0269303452</v>
      </c>
      <c r="BI52" s="30">
        <v>6593.8656855522295</v>
      </c>
      <c r="BJ52" s="30">
        <v>6557.6175878755648</v>
      </c>
      <c r="BK52" s="197">
        <v>0.0055276321302547551</v>
      </c>
      <c r="BL52" s="30">
        <v>0</v>
      </c>
      <c r="BM52" s="30">
        <v>0</v>
      </c>
      <c r="BN52" s="38">
        <v>9434307.8948377632</v>
      </c>
      <c r="BO52" s="30">
        <v>6697.5035750180514</v>
      </c>
      <c r="BP52" s="30" t="s">
        <v>545</v>
      </c>
      <c r="BQ52" s="30">
        <v>6741.1989245000095</v>
      </c>
      <c r="BR52" s="197">
        <v>0.0052089522590292869</v>
      </c>
      <c r="BS52" s="30">
        <v>0</v>
      </c>
      <c r="BT52" s="30">
        <v>9434307.8948377632</v>
      </c>
      <c r="BU52" s="30">
        <v>0</v>
      </c>
      <c r="BV52" s="38">
        <v>9434307.8948377632</v>
      </c>
      <c r="BW52" s="218">
        <v>61151.6416</v>
      </c>
      <c r="BX52" s="219">
        <v>9373156.2532377634</v>
      </c>
      <c r="BZ52" s="23">
        <f>B52</f>
        <v>8734045</v>
      </c>
      <c r="CB52" s="495"/>
    </row>
    <row r="53" spans="1:80">
      <c r="A53" s="23">
        <v>136332</v>
      </c>
      <c r="B53" s="23">
        <v>8735203</v>
      </c>
      <c r="C53" s="23" t="s">
        <v>266</v>
      </c>
      <c r="D53" s="239">
        <v>250</v>
      </c>
      <c r="E53" s="239">
        <v>250</v>
      </c>
      <c r="F53" s="239">
        <v>0</v>
      </c>
      <c r="G53" s="30">
        <v>961360.44681199791</v>
      </c>
      <c r="H53" s="30">
        <v>0</v>
      </c>
      <c r="I53" s="30">
        <v>0</v>
      </c>
      <c r="J53" s="30">
        <v>10390.789438081367</v>
      </c>
      <c r="K53" s="30">
        <v>0</v>
      </c>
      <c r="L53" s="30">
        <v>22250.983443164143</v>
      </c>
      <c r="M53" s="30">
        <v>0</v>
      </c>
      <c r="N53" s="30">
        <v>1174.524058657586</v>
      </c>
      <c r="O53" s="30">
        <v>4558.1529425349727</v>
      </c>
      <c r="P53" s="30">
        <v>0</v>
      </c>
      <c r="Q53" s="30">
        <v>0</v>
      </c>
      <c r="R53" s="30">
        <v>0</v>
      </c>
      <c r="S53" s="30">
        <v>0</v>
      </c>
      <c r="T53" s="30">
        <v>0</v>
      </c>
      <c r="U53" s="30">
        <v>0</v>
      </c>
      <c r="V53" s="30">
        <v>0</v>
      </c>
      <c r="W53" s="30">
        <v>0</v>
      </c>
      <c r="X53" s="30">
        <v>0</v>
      </c>
      <c r="Y53" s="30">
        <v>0</v>
      </c>
      <c r="Z53" s="30">
        <v>35860.468599439017</v>
      </c>
      <c r="AA53" s="30">
        <v>0</v>
      </c>
      <c r="AB53" s="30">
        <v>83136.492103774915</v>
      </c>
      <c r="AC53" s="30">
        <v>0</v>
      </c>
      <c r="AD53" s="30">
        <v>0</v>
      </c>
      <c r="AE53" s="30">
        <v>0</v>
      </c>
      <c r="AF53" s="30">
        <v>145041.22630741764</v>
      </c>
      <c r="AG53" s="30">
        <v>0</v>
      </c>
      <c r="AH53" s="30">
        <v>0</v>
      </c>
      <c r="AI53" s="30">
        <v>0</v>
      </c>
      <c r="AJ53" s="30">
        <v>6006</v>
      </c>
      <c r="AK53" s="30">
        <v>0</v>
      </c>
      <c r="AL53" s="30">
        <v>0</v>
      </c>
      <c r="AM53" s="30">
        <v>0</v>
      </c>
      <c r="AN53" s="30">
        <v>0</v>
      </c>
      <c r="AO53" s="30">
        <v>0</v>
      </c>
      <c r="AP53" s="30">
        <v>0</v>
      </c>
      <c r="AQ53" s="30">
        <v>0</v>
      </c>
      <c r="AR53" s="30">
        <v>0</v>
      </c>
      <c r="AS53" s="30">
        <v>961360.44681199791</v>
      </c>
      <c r="AT53" s="30">
        <v>157371.410585652</v>
      </c>
      <c r="AU53" s="30">
        <v>151047.22630741764</v>
      </c>
      <c r="AV53" s="30">
        <v>129154.59501527381</v>
      </c>
      <c r="AW53" s="38">
        <v>1269779.0837050676</v>
      </c>
      <c r="AX53" s="30">
        <v>1263773.0837050676</v>
      </c>
      <c r="AY53" s="30">
        <v>4955</v>
      </c>
      <c r="AZ53" s="30">
        <v>1238750</v>
      </c>
      <c r="BA53" s="30">
        <v>0</v>
      </c>
      <c r="BB53" s="30">
        <v>0</v>
      </c>
      <c r="BC53" s="30">
        <v>1269779.0837050676</v>
      </c>
      <c r="BD53" s="30">
        <v>1269779.0837050676</v>
      </c>
      <c r="BE53" s="30">
        <v>0</v>
      </c>
      <c r="BF53" s="30">
        <v>1244756</v>
      </c>
      <c r="BG53" s="30">
        <v>1093708.7736925823</v>
      </c>
      <c r="BH53" s="30">
        <v>1118731.85739765</v>
      </c>
      <c r="BI53" s="30">
        <v>4474.9274295906</v>
      </c>
      <c r="BJ53" s="30">
        <v>4449.3988174690921</v>
      </c>
      <c r="BK53" s="197">
        <v>0.0057375418947112587</v>
      </c>
      <c r="BL53" s="30">
        <v>0</v>
      </c>
      <c r="BM53" s="30">
        <v>0</v>
      </c>
      <c r="BN53" s="38">
        <v>1269779.0837050676</v>
      </c>
      <c r="BO53" s="30">
        <v>5055.0923348202705</v>
      </c>
      <c r="BP53" s="30" t="s">
        <v>545</v>
      </c>
      <c r="BQ53" s="30">
        <v>5079.1163348202708</v>
      </c>
      <c r="BR53" s="197">
        <v>0.00037666553567738958</v>
      </c>
      <c r="BS53" s="30">
        <v>0</v>
      </c>
      <c r="BT53" s="30">
        <v>1269779.0837050676</v>
      </c>
      <c r="BU53" s="30">
        <v>0</v>
      </c>
      <c r="BV53" s="38">
        <v>1269779.0837050676</v>
      </c>
      <c r="BW53" s="218">
        <v>6006</v>
      </c>
      <c r="BX53" s="219">
        <v>1263773.0837050676</v>
      </c>
      <c r="BZ53" s="23">
        <f>B53</f>
        <v>8735203</v>
      </c>
      <c r="CB53" s="495"/>
    </row>
    <row r="54" spans="1:80">
      <c r="A54" s="23">
        <v>136339</v>
      </c>
      <c r="B54" s="23">
        <v>8735204</v>
      </c>
      <c r="C54" s="23" t="s">
        <v>267</v>
      </c>
      <c r="D54" s="239">
        <v>383</v>
      </c>
      <c r="E54" s="239">
        <v>383</v>
      </c>
      <c r="F54" s="239">
        <v>0</v>
      </c>
      <c r="G54" s="30">
        <v>1472804.2045159808</v>
      </c>
      <c r="H54" s="30">
        <v>0</v>
      </c>
      <c r="I54" s="30">
        <v>0</v>
      </c>
      <c r="J54" s="30">
        <v>32161.967308347004</v>
      </c>
      <c r="K54" s="30">
        <v>0</v>
      </c>
      <c r="L54" s="30">
        <v>70991.23289009514</v>
      </c>
      <c r="M54" s="30">
        <v>0</v>
      </c>
      <c r="N54" s="30">
        <v>2114.1433055836565</v>
      </c>
      <c r="O54" s="30">
        <v>10255.844120703687</v>
      </c>
      <c r="P54" s="30">
        <v>0</v>
      </c>
      <c r="Q54" s="30">
        <v>0</v>
      </c>
      <c r="R54" s="30">
        <v>0</v>
      </c>
      <c r="S54" s="30">
        <v>0</v>
      </c>
      <c r="T54" s="30">
        <v>0</v>
      </c>
      <c r="U54" s="30">
        <v>0</v>
      </c>
      <c r="V54" s="30">
        <v>0</v>
      </c>
      <c r="W54" s="30">
        <v>0</v>
      </c>
      <c r="X54" s="30">
        <v>0</v>
      </c>
      <c r="Y54" s="30">
        <v>0</v>
      </c>
      <c r="Z54" s="30">
        <v>22006.082681997243</v>
      </c>
      <c r="AA54" s="30">
        <v>0</v>
      </c>
      <c r="AB54" s="30">
        <v>122253.58550077336</v>
      </c>
      <c r="AC54" s="30">
        <v>0</v>
      </c>
      <c r="AD54" s="30">
        <v>0</v>
      </c>
      <c r="AE54" s="30">
        <v>0</v>
      </c>
      <c r="AF54" s="30">
        <v>145041.22630741764</v>
      </c>
      <c r="AG54" s="30">
        <v>0</v>
      </c>
      <c r="AH54" s="30">
        <v>0</v>
      </c>
      <c r="AI54" s="30">
        <v>0</v>
      </c>
      <c r="AJ54" s="30">
        <v>7698.6</v>
      </c>
      <c r="AK54" s="30">
        <v>0</v>
      </c>
      <c r="AL54" s="30">
        <v>0</v>
      </c>
      <c r="AM54" s="30">
        <v>0</v>
      </c>
      <c r="AN54" s="30">
        <v>0</v>
      </c>
      <c r="AO54" s="30">
        <v>0</v>
      </c>
      <c r="AP54" s="30">
        <v>0</v>
      </c>
      <c r="AQ54" s="30">
        <v>0</v>
      </c>
      <c r="AR54" s="30">
        <v>0</v>
      </c>
      <c r="AS54" s="30">
        <v>1472804.2045159808</v>
      </c>
      <c r="AT54" s="30">
        <v>259782.85580750011</v>
      </c>
      <c r="AU54" s="30">
        <v>152739.82630741765</v>
      </c>
      <c r="AV54" s="30">
        <v>200758.56427097233</v>
      </c>
      <c r="AW54" s="38">
        <v>1885326.8866308986</v>
      </c>
      <c r="AX54" s="30">
        <v>1877628.2866308985</v>
      </c>
      <c r="AY54" s="30">
        <v>4955</v>
      </c>
      <c r="AZ54" s="30">
        <v>1897765</v>
      </c>
      <c r="BA54" s="30">
        <v>20136.713369101519</v>
      </c>
      <c r="BB54" s="30">
        <v>0</v>
      </c>
      <c r="BC54" s="30">
        <v>1905463.6</v>
      </c>
      <c r="BD54" s="30">
        <v>1905463.5999999999</v>
      </c>
      <c r="BE54" s="30">
        <v>0</v>
      </c>
      <c r="BF54" s="30">
        <v>1905463.6</v>
      </c>
      <c r="BG54" s="30">
        <v>1752723.7736925823</v>
      </c>
      <c r="BH54" s="30">
        <v>1752723.7736925823</v>
      </c>
      <c r="BI54" s="30">
        <v>4576.3022811816772</v>
      </c>
      <c r="BJ54" s="30">
        <v>4583.4171066319759</v>
      </c>
      <c r="BK54" s="197">
        <v>-0.0015522971801985618</v>
      </c>
      <c r="BL54" s="30">
        <v>0.0015522971801985618</v>
      </c>
      <c r="BM54" s="30">
        <v>2724.9781474643896</v>
      </c>
      <c r="BN54" s="38">
        <v>1908188.5781474644</v>
      </c>
      <c r="BO54" s="30">
        <v>4962.1148254502987</v>
      </c>
      <c r="BP54" s="30" t="s">
        <v>545</v>
      </c>
      <c r="BQ54" s="30">
        <v>4982.2156087401163</v>
      </c>
      <c r="BR54" s="197">
        <v>0.0047944127961714322</v>
      </c>
      <c r="BS54" s="30">
        <v>0</v>
      </c>
      <c r="BT54" s="30">
        <v>1908188.5781474644</v>
      </c>
      <c r="BU54" s="30">
        <v>0</v>
      </c>
      <c r="BV54" s="38">
        <v>1908188.5781474644</v>
      </c>
      <c r="BW54" s="218">
        <v>7698.6</v>
      </c>
      <c r="BX54" s="219">
        <v>1900489.9781474643</v>
      </c>
      <c r="BZ54" s="23">
        <f>B54</f>
        <v>8735204</v>
      </c>
      <c r="CB54" s="495"/>
    </row>
    <row r="55" spans="1:80">
      <c r="A55" s="23">
        <v>144054</v>
      </c>
      <c r="B55" s="23">
        <v>8732057</v>
      </c>
      <c r="C55" s="23" t="s">
        <v>268</v>
      </c>
      <c r="D55" s="239">
        <v>204</v>
      </c>
      <c r="E55" s="239">
        <v>204</v>
      </c>
      <c r="F55" s="239">
        <v>0</v>
      </c>
      <c r="G55" s="30">
        <v>784470.12459859031</v>
      </c>
      <c r="H55" s="30">
        <v>0</v>
      </c>
      <c r="I55" s="30">
        <v>0</v>
      </c>
      <c r="J55" s="30">
        <v>9895.9899410298713</v>
      </c>
      <c r="K55" s="30">
        <v>0</v>
      </c>
      <c r="L55" s="30">
        <v>21191.412803013463</v>
      </c>
      <c r="M55" s="30">
        <v>0</v>
      </c>
      <c r="N55" s="30">
        <v>1644.3336821206212</v>
      </c>
      <c r="O55" s="30">
        <v>284.884558908436</v>
      </c>
      <c r="P55" s="30">
        <v>0</v>
      </c>
      <c r="Q55" s="30">
        <v>0</v>
      </c>
      <c r="R55" s="30">
        <v>0</v>
      </c>
      <c r="S55" s="30">
        <v>0</v>
      </c>
      <c r="T55" s="30">
        <v>0</v>
      </c>
      <c r="U55" s="30">
        <v>0</v>
      </c>
      <c r="V55" s="30">
        <v>0</v>
      </c>
      <c r="W55" s="30">
        <v>0</v>
      </c>
      <c r="X55" s="30">
        <v>0</v>
      </c>
      <c r="Y55" s="30">
        <v>0</v>
      </c>
      <c r="Z55" s="30">
        <v>12338.72890644276</v>
      </c>
      <c r="AA55" s="30">
        <v>0</v>
      </c>
      <c r="AB55" s="30">
        <v>58345.195128410487</v>
      </c>
      <c r="AC55" s="30">
        <v>0</v>
      </c>
      <c r="AD55" s="30">
        <v>0</v>
      </c>
      <c r="AE55" s="30">
        <v>0</v>
      </c>
      <c r="AF55" s="30">
        <v>145041.22630741764</v>
      </c>
      <c r="AG55" s="30">
        <v>0</v>
      </c>
      <c r="AH55" s="30">
        <v>0</v>
      </c>
      <c r="AI55" s="30">
        <v>0</v>
      </c>
      <c r="AJ55" s="30">
        <v>6825</v>
      </c>
      <c r="AK55" s="30">
        <v>0</v>
      </c>
      <c r="AL55" s="30">
        <v>0</v>
      </c>
      <c r="AM55" s="30">
        <v>0</v>
      </c>
      <c r="AN55" s="30">
        <v>0</v>
      </c>
      <c r="AO55" s="30">
        <v>0</v>
      </c>
      <c r="AP55" s="30">
        <v>0</v>
      </c>
      <c r="AQ55" s="30">
        <v>0</v>
      </c>
      <c r="AR55" s="30">
        <v>0</v>
      </c>
      <c r="AS55" s="30">
        <v>784470.12459859031</v>
      </c>
      <c r="AT55" s="30">
        <v>103700.54501992563</v>
      </c>
      <c r="AU55" s="30">
        <v>151866.22630741764</v>
      </c>
      <c r="AV55" s="30">
        <v>94279.654067530239</v>
      </c>
      <c r="AW55" s="38">
        <v>1040036.8959259336</v>
      </c>
      <c r="AX55" s="30">
        <v>1033211.8959259336</v>
      </c>
      <c r="AY55" s="30">
        <v>4955</v>
      </c>
      <c r="AZ55" s="30">
        <v>1010820</v>
      </c>
      <c r="BA55" s="30">
        <v>0</v>
      </c>
      <c r="BB55" s="30">
        <v>0</v>
      </c>
      <c r="BC55" s="30">
        <v>1040036.8959259336</v>
      </c>
      <c r="BD55" s="30">
        <v>1040036.8959259336</v>
      </c>
      <c r="BE55" s="30">
        <v>0</v>
      </c>
      <c r="BF55" s="30">
        <v>1017645</v>
      </c>
      <c r="BG55" s="30">
        <v>865778.77369258238</v>
      </c>
      <c r="BH55" s="30">
        <v>888170.669618516</v>
      </c>
      <c r="BI55" s="30">
        <v>4353.7777922476271</v>
      </c>
      <c r="BJ55" s="30">
        <v>4281.6049935910905</v>
      </c>
      <c r="BK55" s="197">
        <v>0.016856482268814664</v>
      </c>
      <c r="BL55" s="30">
        <v>0</v>
      </c>
      <c r="BM55" s="30">
        <v>0</v>
      </c>
      <c r="BN55" s="38">
        <v>1040036.8959259336</v>
      </c>
      <c r="BO55" s="30">
        <v>5064.764195715361</v>
      </c>
      <c r="BP55" s="30" t="s">
        <v>545</v>
      </c>
      <c r="BQ55" s="30">
        <v>5098.2200780683024</v>
      </c>
      <c r="BR55" s="197">
        <v>0.014780387117991456</v>
      </c>
      <c r="BS55" s="30">
        <v>0</v>
      </c>
      <c r="BT55" s="30">
        <v>1040036.8959259336</v>
      </c>
      <c r="BU55" s="30">
        <v>0</v>
      </c>
      <c r="BV55" s="38">
        <v>1040036.8959259336</v>
      </c>
      <c r="BW55" s="218">
        <v>6825</v>
      </c>
      <c r="BX55" s="219">
        <v>1033211.8959259336</v>
      </c>
      <c r="BZ55" s="23">
        <f>B55</f>
        <v>8732057</v>
      </c>
      <c r="CB55" s="495"/>
    </row>
    <row r="56" spans="1:80">
      <c r="A56" s="23">
        <v>144947</v>
      </c>
      <c r="B56" s="23">
        <v>8732052</v>
      </c>
      <c r="C56" s="23" t="s">
        <v>269</v>
      </c>
      <c r="D56" s="239">
        <v>150</v>
      </c>
      <c r="E56" s="239">
        <v>150</v>
      </c>
      <c r="F56" s="239">
        <v>0</v>
      </c>
      <c r="G56" s="30">
        <v>576816.26808719872</v>
      </c>
      <c r="H56" s="30">
        <v>0</v>
      </c>
      <c r="I56" s="30">
        <v>0</v>
      </c>
      <c r="J56" s="30">
        <v>8906.3909469268856</v>
      </c>
      <c r="K56" s="30">
        <v>0</v>
      </c>
      <c r="L56" s="30">
        <v>21191.412803013416</v>
      </c>
      <c r="M56" s="30">
        <v>0</v>
      </c>
      <c r="N56" s="30">
        <v>945.925416368525</v>
      </c>
      <c r="O56" s="30">
        <v>0</v>
      </c>
      <c r="P56" s="30">
        <v>0</v>
      </c>
      <c r="Q56" s="30">
        <v>0</v>
      </c>
      <c r="R56" s="30">
        <v>0</v>
      </c>
      <c r="S56" s="30">
        <v>0</v>
      </c>
      <c r="T56" s="30">
        <v>0</v>
      </c>
      <c r="U56" s="30">
        <v>0</v>
      </c>
      <c r="V56" s="30">
        <v>0</v>
      </c>
      <c r="W56" s="30">
        <v>0</v>
      </c>
      <c r="X56" s="30">
        <v>0</v>
      </c>
      <c r="Y56" s="30">
        <v>0</v>
      </c>
      <c r="Z56" s="30">
        <v>2604.7839039649516</v>
      </c>
      <c r="AA56" s="30">
        <v>0</v>
      </c>
      <c r="AB56" s="30">
        <v>57202.744221400877</v>
      </c>
      <c r="AC56" s="30">
        <v>0</v>
      </c>
      <c r="AD56" s="30">
        <v>1929.2182410290525</v>
      </c>
      <c r="AE56" s="30">
        <v>0</v>
      </c>
      <c r="AF56" s="30">
        <v>145041.22630741764</v>
      </c>
      <c r="AG56" s="30">
        <v>0</v>
      </c>
      <c r="AH56" s="30">
        <v>0</v>
      </c>
      <c r="AI56" s="30">
        <v>0</v>
      </c>
      <c r="AJ56" s="30">
        <v>7152.6</v>
      </c>
      <c r="AK56" s="30">
        <v>0</v>
      </c>
      <c r="AL56" s="30">
        <v>0</v>
      </c>
      <c r="AM56" s="30">
        <v>0</v>
      </c>
      <c r="AN56" s="30">
        <v>0</v>
      </c>
      <c r="AO56" s="30">
        <v>0</v>
      </c>
      <c r="AP56" s="30">
        <v>0</v>
      </c>
      <c r="AQ56" s="30">
        <v>0</v>
      </c>
      <c r="AR56" s="30">
        <v>0</v>
      </c>
      <c r="AS56" s="30">
        <v>576816.26808719872</v>
      </c>
      <c r="AT56" s="30">
        <v>92780.475532703713</v>
      </c>
      <c r="AU56" s="30">
        <v>152193.82630741765</v>
      </c>
      <c r="AV56" s="30">
        <v>83994.619382159246</v>
      </c>
      <c r="AW56" s="38">
        <v>821790.56992732012</v>
      </c>
      <c r="AX56" s="30">
        <v>814637.96992732014</v>
      </c>
      <c r="AY56" s="30">
        <v>4955</v>
      </c>
      <c r="AZ56" s="30">
        <v>743250</v>
      </c>
      <c r="BA56" s="30">
        <v>0</v>
      </c>
      <c r="BB56" s="30">
        <v>0</v>
      </c>
      <c r="BC56" s="30">
        <v>821790.56992732012</v>
      </c>
      <c r="BD56" s="30">
        <v>821790.56992732012</v>
      </c>
      <c r="BE56" s="30">
        <v>0</v>
      </c>
      <c r="BF56" s="30">
        <v>750402.6</v>
      </c>
      <c r="BG56" s="30">
        <v>598208.77369258238</v>
      </c>
      <c r="BH56" s="30">
        <v>669596.74361990253</v>
      </c>
      <c r="BI56" s="30">
        <v>4463.97829079935</v>
      </c>
      <c r="BJ56" s="30">
        <v>4421.041779095598</v>
      </c>
      <c r="BK56" s="197">
        <v>0.0097118538681929736</v>
      </c>
      <c r="BL56" s="30">
        <v>0</v>
      </c>
      <c r="BM56" s="30">
        <v>0</v>
      </c>
      <c r="BN56" s="38">
        <v>821790.56992732012</v>
      </c>
      <c r="BO56" s="30">
        <v>5430.9197995154673</v>
      </c>
      <c r="BP56" s="30" t="s">
        <v>545</v>
      </c>
      <c r="BQ56" s="30">
        <v>5478.6037995154675</v>
      </c>
      <c r="BR56" s="197">
        <v>0.023652794352752915</v>
      </c>
      <c r="BS56" s="30">
        <v>0</v>
      </c>
      <c r="BT56" s="30">
        <v>821790.56992732012</v>
      </c>
      <c r="BU56" s="30">
        <v>0</v>
      </c>
      <c r="BV56" s="38">
        <v>821790.56992732012</v>
      </c>
      <c r="BW56" s="218">
        <v>7152.6</v>
      </c>
      <c r="BX56" s="219">
        <v>814637.96992732014</v>
      </c>
      <c r="BZ56" s="23">
        <f>B56</f>
        <v>8732052</v>
      </c>
      <c r="CB56" s="495"/>
    </row>
    <row r="57" spans="1:80">
      <c r="A57" s="23">
        <v>110787</v>
      </c>
      <c r="B57" s="23">
        <v>8733012</v>
      </c>
      <c r="C57" s="23" t="s">
        <v>270</v>
      </c>
      <c r="D57" s="239">
        <v>65</v>
      </c>
      <c r="E57" s="239">
        <v>65</v>
      </c>
      <c r="F57" s="239">
        <v>0</v>
      </c>
      <c r="G57" s="30">
        <v>249953.71617111945</v>
      </c>
      <c r="H57" s="30">
        <v>0</v>
      </c>
      <c r="I57" s="30">
        <v>0</v>
      </c>
      <c r="J57" s="30">
        <v>4453.1954734634282</v>
      </c>
      <c r="K57" s="30">
        <v>0</v>
      </c>
      <c r="L57" s="30">
        <v>9536.1357613560285</v>
      </c>
      <c r="M57" s="30">
        <v>0</v>
      </c>
      <c r="N57" s="30">
        <v>0</v>
      </c>
      <c r="O57" s="30">
        <v>0</v>
      </c>
      <c r="P57" s="30">
        <v>0</v>
      </c>
      <c r="Q57" s="30">
        <v>0</v>
      </c>
      <c r="R57" s="30">
        <v>0</v>
      </c>
      <c r="S57" s="30">
        <v>0</v>
      </c>
      <c r="T57" s="30">
        <v>0</v>
      </c>
      <c r="U57" s="30">
        <v>0</v>
      </c>
      <c r="V57" s="30">
        <v>0</v>
      </c>
      <c r="W57" s="30">
        <v>0</v>
      </c>
      <c r="X57" s="30">
        <v>0</v>
      </c>
      <c r="Y57" s="30">
        <v>0</v>
      </c>
      <c r="Z57" s="30">
        <v>5332.3219919098774</v>
      </c>
      <c r="AA57" s="30">
        <v>0</v>
      </c>
      <c r="AB57" s="30">
        <v>18379.12647343814</v>
      </c>
      <c r="AC57" s="30">
        <v>0</v>
      </c>
      <c r="AD57" s="30">
        <v>0</v>
      </c>
      <c r="AE57" s="30">
        <v>0</v>
      </c>
      <c r="AF57" s="30">
        <v>145041.22630741764</v>
      </c>
      <c r="AG57" s="30">
        <v>57376.7497591025</v>
      </c>
      <c r="AH57" s="30">
        <v>0</v>
      </c>
      <c r="AI57" s="30">
        <v>0</v>
      </c>
      <c r="AJ57" s="30">
        <v>11227.5</v>
      </c>
      <c r="AK57" s="30">
        <v>0</v>
      </c>
      <c r="AL57" s="30">
        <v>0</v>
      </c>
      <c r="AM57" s="30">
        <v>0</v>
      </c>
      <c r="AN57" s="30">
        <v>0</v>
      </c>
      <c r="AO57" s="30">
        <v>0</v>
      </c>
      <c r="AP57" s="30">
        <v>0</v>
      </c>
      <c r="AQ57" s="30">
        <v>0</v>
      </c>
      <c r="AR57" s="30">
        <v>0</v>
      </c>
      <c r="AS57" s="30">
        <v>249953.71617111945</v>
      </c>
      <c r="AT57" s="30">
        <v>37700.779700167477</v>
      </c>
      <c r="AU57" s="30">
        <v>213645.47606652015</v>
      </c>
      <c r="AV57" s="30">
        <v>29776.208243764864</v>
      </c>
      <c r="AW57" s="38">
        <v>501299.9719378071</v>
      </c>
      <c r="AX57" s="30">
        <v>490072.4719378071</v>
      </c>
      <c r="AY57" s="30">
        <v>4955</v>
      </c>
      <c r="AZ57" s="30">
        <v>322075</v>
      </c>
      <c r="BA57" s="30">
        <v>0</v>
      </c>
      <c r="BB57" s="30">
        <v>0</v>
      </c>
      <c r="BC57" s="30">
        <v>501299.9719378071</v>
      </c>
      <c r="BD57" s="30">
        <v>501299.9719378071</v>
      </c>
      <c r="BE57" s="30">
        <v>0</v>
      </c>
      <c r="BF57" s="30">
        <v>333302.5</v>
      </c>
      <c r="BG57" s="30">
        <v>119657.02393347985</v>
      </c>
      <c r="BH57" s="30">
        <v>287654.49587128696</v>
      </c>
      <c r="BI57" s="30">
        <v>4425.4537826351843</v>
      </c>
      <c r="BJ57" s="30">
        <v>4654.5132845431854</v>
      </c>
      <c r="BK57" s="197">
        <v>-0.049212342495329658</v>
      </c>
      <c r="BL57" s="30">
        <v>0.049212342495329658</v>
      </c>
      <c r="BM57" s="30">
        <v>14888.867624020068</v>
      </c>
      <c r="BN57" s="38">
        <v>516188.83956182719</v>
      </c>
      <c r="BO57" s="30">
        <v>7768.63599325888</v>
      </c>
      <c r="BP57" s="30" t="s">
        <v>545</v>
      </c>
      <c r="BQ57" s="30">
        <v>7941.3667624896489</v>
      </c>
      <c r="BR57" s="197">
        <v>0.021866148563582266</v>
      </c>
      <c r="BS57" s="30">
        <v>-581.34999999999991</v>
      </c>
      <c r="BT57" s="30">
        <v>515607.48956182721</v>
      </c>
      <c r="BU57" s="30">
        <v>-650</v>
      </c>
      <c r="BV57" s="38">
        <v>514957.48956182721</v>
      </c>
      <c r="BW57" s="218">
        <v>11227.5</v>
      </c>
      <c r="BX57" s="219">
        <v>503729.98956182721</v>
      </c>
      <c r="BZ57" s="23">
        <f>B57</f>
        <v>8733012</v>
      </c>
      <c r="CB57" s="495"/>
    </row>
    <row r="58" spans="1:80">
      <c r="A58" s="23">
        <v>110798</v>
      </c>
      <c r="B58" s="23">
        <v>8733041</v>
      </c>
      <c r="C58" s="23" t="s">
        <v>271</v>
      </c>
      <c r="D58" s="239">
        <v>154</v>
      </c>
      <c r="E58" s="239">
        <v>154</v>
      </c>
      <c r="F58" s="239">
        <v>0</v>
      </c>
      <c r="G58" s="30">
        <v>592198.03523619077</v>
      </c>
      <c r="H58" s="30">
        <v>0</v>
      </c>
      <c r="I58" s="30">
        <v>0</v>
      </c>
      <c r="J58" s="30">
        <v>11380.388432184329</v>
      </c>
      <c r="K58" s="30">
        <v>0</v>
      </c>
      <c r="L58" s="30">
        <v>24370.124723465433</v>
      </c>
      <c r="M58" s="30">
        <v>0</v>
      </c>
      <c r="N58" s="30">
        <v>0</v>
      </c>
      <c r="O58" s="30">
        <v>0</v>
      </c>
      <c r="P58" s="30">
        <v>0</v>
      </c>
      <c r="Q58" s="30">
        <v>0</v>
      </c>
      <c r="R58" s="30">
        <v>0</v>
      </c>
      <c r="S58" s="30">
        <v>0</v>
      </c>
      <c r="T58" s="30">
        <v>0</v>
      </c>
      <c r="U58" s="30">
        <v>0</v>
      </c>
      <c r="V58" s="30">
        <v>0</v>
      </c>
      <c r="W58" s="30">
        <v>0</v>
      </c>
      <c r="X58" s="30">
        <v>0</v>
      </c>
      <c r="Y58" s="30">
        <v>0</v>
      </c>
      <c r="Z58" s="30">
        <v>6198.0147525397606</v>
      </c>
      <c r="AA58" s="30">
        <v>0</v>
      </c>
      <c r="AB58" s="30">
        <v>70471.443519455148</v>
      </c>
      <c r="AC58" s="30">
        <v>0</v>
      </c>
      <c r="AD58" s="30">
        <v>3626.9302931346242</v>
      </c>
      <c r="AE58" s="30">
        <v>0</v>
      </c>
      <c r="AF58" s="30">
        <v>145041.22630741764</v>
      </c>
      <c r="AG58" s="30">
        <v>0</v>
      </c>
      <c r="AH58" s="30">
        <v>0</v>
      </c>
      <c r="AI58" s="30">
        <v>0</v>
      </c>
      <c r="AJ58" s="30">
        <v>20833.25</v>
      </c>
      <c r="AK58" s="30">
        <v>0</v>
      </c>
      <c r="AL58" s="30">
        <v>0</v>
      </c>
      <c r="AM58" s="30">
        <v>0</v>
      </c>
      <c r="AN58" s="30">
        <v>0</v>
      </c>
      <c r="AO58" s="30">
        <v>0</v>
      </c>
      <c r="AP58" s="30">
        <v>0</v>
      </c>
      <c r="AQ58" s="30">
        <v>0</v>
      </c>
      <c r="AR58" s="30">
        <v>0</v>
      </c>
      <c r="AS58" s="30">
        <v>592198.03523619077</v>
      </c>
      <c r="AT58" s="30">
        <v>116046.90172077929</v>
      </c>
      <c r="AU58" s="30">
        <v>165874.47630741764</v>
      </c>
      <c r="AV58" s="30">
        <v>97734.416244467749</v>
      </c>
      <c r="AW58" s="38">
        <v>874119.41326438764</v>
      </c>
      <c r="AX58" s="30">
        <v>853286.16326438764</v>
      </c>
      <c r="AY58" s="30">
        <v>4955</v>
      </c>
      <c r="AZ58" s="30">
        <v>763070</v>
      </c>
      <c r="BA58" s="30">
        <v>0</v>
      </c>
      <c r="BB58" s="30">
        <v>0</v>
      </c>
      <c r="BC58" s="30">
        <v>874119.41326438764</v>
      </c>
      <c r="BD58" s="30">
        <v>874119.41326438775</v>
      </c>
      <c r="BE58" s="30">
        <v>0</v>
      </c>
      <c r="BF58" s="30">
        <v>783903.25</v>
      </c>
      <c r="BG58" s="30">
        <v>618028.77369258238</v>
      </c>
      <c r="BH58" s="30">
        <v>708244.93695697</v>
      </c>
      <c r="BI58" s="30">
        <v>4598.9930971231815</v>
      </c>
      <c r="BJ58" s="30">
        <v>4483.6795892415621</v>
      </c>
      <c r="BK58" s="197">
        <v>0.025718498743378164</v>
      </c>
      <c r="BL58" s="30">
        <v>0</v>
      </c>
      <c r="BM58" s="30">
        <v>0</v>
      </c>
      <c r="BN58" s="38">
        <v>874119.41326438764</v>
      </c>
      <c r="BO58" s="30">
        <v>5540.8192419765428</v>
      </c>
      <c r="BP58" s="30" t="s">
        <v>545</v>
      </c>
      <c r="BQ58" s="30">
        <v>5676.1000861323873</v>
      </c>
      <c r="BR58" s="197">
        <v>0.057286489479565272</v>
      </c>
      <c r="BS58" s="30">
        <v>-1385.1499999999999</v>
      </c>
      <c r="BT58" s="30">
        <v>872734.26326438761</v>
      </c>
      <c r="BU58" s="30">
        <v>-1540</v>
      </c>
      <c r="BV58" s="38">
        <v>871194.26326438761</v>
      </c>
      <c r="BW58" s="218">
        <v>20833.25</v>
      </c>
      <c r="BX58" s="219">
        <v>850361.01326438761</v>
      </c>
      <c r="BZ58" s="23">
        <f>B58</f>
        <v>8733041</v>
      </c>
      <c r="CB58" s="495"/>
    </row>
    <row r="59" spans="1:80">
      <c r="A59" s="23">
        <v>145401</v>
      </c>
      <c r="B59" s="23">
        <v>8732061</v>
      </c>
      <c r="C59" s="23" t="s">
        <v>272</v>
      </c>
      <c r="D59" s="239">
        <v>106</v>
      </c>
      <c r="E59" s="239">
        <v>106</v>
      </c>
      <c r="F59" s="239">
        <v>0</v>
      </c>
      <c r="G59" s="30">
        <v>407616.82944828714</v>
      </c>
      <c r="H59" s="30">
        <v>0</v>
      </c>
      <c r="I59" s="30">
        <v>0</v>
      </c>
      <c r="J59" s="30">
        <v>8906.3909469268874</v>
      </c>
      <c r="K59" s="30">
        <v>0</v>
      </c>
      <c r="L59" s="30">
        <v>19072.271522712126</v>
      </c>
      <c r="M59" s="30">
        <v>0</v>
      </c>
      <c r="N59" s="30">
        <v>0</v>
      </c>
      <c r="O59" s="30">
        <v>284.88455890843568</v>
      </c>
      <c r="P59" s="30">
        <v>0</v>
      </c>
      <c r="Q59" s="30">
        <v>0</v>
      </c>
      <c r="R59" s="30">
        <v>0</v>
      </c>
      <c r="S59" s="30">
        <v>0</v>
      </c>
      <c r="T59" s="30">
        <v>0</v>
      </c>
      <c r="U59" s="30">
        <v>0</v>
      </c>
      <c r="V59" s="30">
        <v>0</v>
      </c>
      <c r="W59" s="30">
        <v>0</v>
      </c>
      <c r="X59" s="30">
        <v>0</v>
      </c>
      <c r="Y59" s="30">
        <v>0</v>
      </c>
      <c r="Z59" s="30">
        <v>2833.4585657961825</v>
      </c>
      <c r="AA59" s="30">
        <v>0</v>
      </c>
      <c r="AB59" s="30">
        <v>29856.475208947853</v>
      </c>
      <c r="AC59" s="30">
        <v>0</v>
      </c>
      <c r="AD59" s="30">
        <v>0</v>
      </c>
      <c r="AE59" s="30">
        <v>0</v>
      </c>
      <c r="AF59" s="30">
        <v>145041.22630741764</v>
      </c>
      <c r="AG59" s="30">
        <v>11575.701810544691</v>
      </c>
      <c r="AH59" s="30">
        <v>0</v>
      </c>
      <c r="AI59" s="30">
        <v>0</v>
      </c>
      <c r="AJ59" s="30">
        <v>2320.35</v>
      </c>
      <c r="AK59" s="30">
        <v>0</v>
      </c>
      <c r="AL59" s="30">
        <v>0</v>
      </c>
      <c r="AM59" s="30">
        <v>0</v>
      </c>
      <c r="AN59" s="30">
        <v>0</v>
      </c>
      <c r="AO59" s="30">
        <v>0</v>
      </c>
      <c r="AP59" s="30">
        <v>0</v>
      </c>
      <c r="AQ59" s="30">
        <v>0</v>
      </c>
      <c r="AR59" s="30">
        <v>0</v>
      </c>
      <c r="AS59" s="30">
        <v>407616.82944828714</v>
      </c>
      <c r="AT59" s="30">
        <v>60953.480803291488</v>
      </c>
      <c r="AU59" s="30">
        <v>158937.27811796233</v>
      </c>
      <c r="AV59" s="30">
        <v>49172.678053024574</v>
      </c>
      <c r="AW59" s="38">
        <v>627507.588369541</v>
      </c>
      <c r="AX59" s="30">
        <v>625187.238369541</v>
      </c>
      <c r="AY59" s="30">
        <v>4955</v>
      </c>
      <c r="AZ59" s="30">
        <v>525230</v>
      </c>
      <c r="BA59" s="30">
        <v>0</v>
      </c>
      <c r="BB59" s="30">
        <v>0</v>
      </c>
      <c r="BC59" s="30">
        <v>627507.588369541</v>
      </c>
      <c r="BD59" s="30">
        <v>627507.588369541</v>
      </c>
      <c r="BE59" s="30">
        <v>0</v>
      </c>
      <c r="BF59" s="30">
        <v>527550.35</v>
      </c>
      <c r="BG59" s="30">
        <v>368613.07188203768</v>
      </c>
      <c r="BH59" s="30">
        <v>468570.31025157869</v>
      </c>
      <c r="BI59" s="30">
        <v>4420.4746250148937</v>
      </c>
      <c r="BJ59" s="30">
        <v>4434.8411451135635</v>
      </c>
      <c r="BK59" s="197">
        <v>-0.0032394666750350689</v>
      </c>
      <c r="BL59" s="30">
        <v>0.0032394666750350689</v>
      </c>
      <c r="BM59" s="30">
        <v>1522.8511304589938</v>
      </c>
      <c r="BN59" s="38">
        <v>629030.4395</v>
      </c>
      <c r="BO59" s="30">
        <v>5912.35933490566</v>
      </c>
      <c r="BP59" s="30" t="s">
        <v>545</v>
      </c>
      <c r="BQ59" s="30">
        <v>5934.249429245283</v>
      </c>
      <c r="BR59" s="197">
        <v>-9.60910434549822E-05</v>
      </c>
      <c r="BS59" s="30">
        <v>0</v>
      </c>
      <c r="BT59" s="30">
        <v>629030.4395</v>
      </c>
      <c r="BU59" s="30">
        <v>0</v>
      </c>
      <c r="BV59" s="38">
        <v>629030.4395</v>
      </c>
      <c r="BW59" s="218">
        <v>2320.35</v>
      </c>
      <c r="BX59" s="219">
        <v>626710.0895</v>
      </c>
      <c r="BZ59" s="23">
        <f>B59</f>
        <v>8732061</v>
      </c>
      <c r="CB59" s="495"/>
    </row>
    <row r="60" spans="1:80">
      <c r="A60" s="23">
        <v>110707</v>
      </c>
      <c r="B60" s="23">
        <v>8732246</v>
      </c>
      <c r="C60" s="23" t="s">
        <v>273</v>
      </c>
      <c r="D60" s="239">
        <v>163</v>
      </c>
      <c r="E60" s="239">
        <v>163</v>
      </c>
      <c r="F60" s="239">
        <v>0</v>
      </c>
      <c r="G60" s="30">
        <v>626807.01132142264</v>
      </c>
      <c r="H60" s="30">
        <v>0</v>
      </c>
      <c r="I60" s="30">
        <v>0</v>
      </c>
      <c r="J60" s="30">
        <v>15338.784408596335</v>
      </c>
      <c r="K60" s="30">
        <v>0</v>
      </c>
      <c r="L60" s="30">
        <v>32846.689844670946</v>
      </c>
      <c r="M60" s="30">
        <v>0</v>
      </c>
      <c r="N60" s="30">
        <v>0</v>
      </c>
      <c r="O60" s="30">
        <v>284.88455890843562</v>
      </c>
      <c r="P60" s="30">
        <v>0</v>
      </c>
      <c r="Q60" s="30">
        <v>0</v>
      </c>
      <c r="R60" s="30">
        <v>0</v>
      </c>
      <c r="S60" s="30">
        <v>0</v>
      </c>
      <c r="T60" s="30">
        <v>0</v>
      </c>
      <c r="U60" s="30">
        <v>0</v>
      </c>
      <c r="V60" s="30">
        <v>0</v>
      </c>
      <c r="W60" s="30">
        <v>0</v>
      </c>
      <c r="X60" s="30">
        <v>0</v>
      </c>
      <c r="Y60" s="30">
        <v>0</v>
      </c>
      <c r="Z60" s="30">
        <v>48036.16538692599</v>
      </c>
      <c r="AA60" s="30">
        <v>0</v>
      </c>
      <c r="AB60" s="30">
        <v>58345.880856742508</v>
      </c>
      <c r="AC60" s="30">
        <v>0</v>
      </c>
      <c r="AD60" s="30">
        <v>0</v>
      </c>
      <c r="AE60" s="30">
        <v>0</v>
      </c>
      <c r="AF60" s="30">
        <v>145041.22630741764</v>
      </c>
      <c r="AG60" s="30">
        <v>0</v>
      </c>
      <c r="AH60" s="30">
        <v>0</v>
      </c>
      <c r="AI60" s="30">
        <v>0</v>
      </c>
      <c r="AJ60" s="30">
        <v>21706.5</v>
      </c>
      <c r="AK60" s="30">
        <v>0</v>
      </c>
      <c r="AL60" s="30">
        <v>0</v>
      </c>
      <c r="AM60" s="30">
        <v>0</v>
      </c>
      <c r="AN60" s="30">
        <v>0</v>
      </c>
      <c r="AO60" s="30">
        <v>0</v>
      </c>
      <c r="AP60" s="30">
        <v>0</v>
      </c>
      <c r="AQ60" s="30">
        <v>0</v>
      </c>
      <c r="AR60" s="30">
        <v>0</v>
      </c>
      <c r="AS60" s="30">
        <v>626807.01132142264</v>
      </c>
      <c r="AT60" s="30">
        <v>154852.40505584422</v>
      </c>
      <c r="AU60" s="30">
        <v>166747.72630741764</v>
      </c>
      <c r="AV60" s="30">
        <v>88450.372154107463</v>
      </c>
      <c r="AW60" s="38">
        <v>948407.14268468448</v>
      </c>
      <c r="AX60" s="30">
        <v>926700.64268468448</v>
      </c>
      <c r="AY60" s="30">
        <v>4955</v>
      </c>
      <c r="AZ60" s="30">
        <v>807665</v>
      </c>
      <c r="BA60" s="30">
        <v>0</v>
      </c>
      <c r="BB60" s="30">
        <v>0</v>
      </c>
      <c r="BC60" s="30">
        <v>948407.14268468448</v>
      </c>
      <c r="BD60" s="30">
        <v>948407.14268468448</v>
      </c>
      <c r="BE60" s="30">
        <v>0</v>
      </c>
      <c r="BF60" s="30">
        <v>829371.5</v>
      </c>
      <c r="BG60" s="30">
        <v>662623.77369258238</v>
      </c>
      <c r="BH60" s="30">
        <v>781659.41637726687</v>
      </c>
      <c r="BI60" s="30">
        <v>4795.4565421918214</v>
      </c>
      <c r="BJ60" s="30">
        <v>4735.0343304425751</v>
      </c>
      <c r="BK60" s="197">
        <v>0.01276067025761116</v>
      </c>
      <c r="BL60" s="30">
        <v>0</v>
      </c>
      <c r="BM60" s="30">
        <v>0</v>
      </c>
      <c r="BN60" s="38">
        <v>948407.14268468448</v>
      </c>
      <c r="BO60" s="30">
        <v>5685.2800164704568</v>
      </c>
      <c r="BP60" s="30" t="s">
        <v>545</v>
      </c>
      <c r="BQ60" s="30">
        <v>5818.4487281268985</v>
      </c>
      <c r="BR60" s="197">
        <v>0.01324766671172628</v>
      </c>
      <c r="BS60" s="30">
        <v>-1497.0500000000004</v>
      </c>
      <c r="BT60" s="30">
        <v>946910.09268468444</v>
      </c>
      <c r="BU60" s="30">
        <v>-1630</v>
      </c>
      <c r="BV60" s="38">
        <v>945280.09268468444</v>
      </c>
      <c r="BW60" s="218">
        <v>21706.5</v>
      </c>
      <c r="BX60" s="219">
        <v>923573.59268468444</v>
      </c>
      <c r="BZ60" s="23">
        <f>B60</f>
        <v>8732246</v>
      </c>
      <c r="CB60" s="495"/>
    </row>
    <row r="61" spans="1:80">
      <c r="A61" s="23">
        <v>143835</v>
      </c>
      <c r="B61" s="23">
        <v>8733046</v>
      </c>
      <c r="C61" s="23" t="s">
        <v>274</v>
      </c>
      <c r="D61" s="239">
        <v>202</v>
      </c>
      <c r="E61" s="239">
        <v>202</v>
      </c>
      <c r="F61" s="239">
        <v>0</v>
      </c>
      <c r="G61" s="30">
        <v>776779.24102409428</v>
      </c>
      <c r="H61" s="30">
        <v>0</v>
      </c>
      <c r="I61" s="30">
        <v>0</v>
      </c>
      <c r="J61" s="30">
        <v>30677.568817192612</v>
      </c>
      <c r="K61" s="30">
        <v>0</v>
      </c>
      <c r="L61" s="30">
        <v>67812.520969643127</v>
      </c>
      <c r="M61" s="30">
        <v>0</v>
      </c>
      <c r="N61" s="30">
        <v>26309.338913929947</v>
      </c>
      <c r="O61" s="30">
        <v>4273.2683836265387</v>
      </c>
      <c r="P61" s="30">
        <v>24020.266493227027</v>
      </c>
      <c r="Q61" s="30">
        <v>489.80152233380176</v>
      </c>
      <c r="R61" s="30">
        <v>519.78937063995284</v>
      </c>
      <c r="S61" s="30">
        <v>0</v>
      </c>
      <c r="T61" s="30">
        <v>0</v>
      </c>
      <c r="U61" s="30">
        <v>0</v>
      </c>
      <c r="V61" s="30">
        <v>0</v>
      </c>
      <c r="W61" s="30">
        <v>0</v>
      </c>
      <c r="X61" s="30">
        <v>0</v>
      </c>
      <c r="Y61" s="30">
        <v>0</v>
      </c>
      <c r="Z61" s="30">
        <v>1465.1380032180086</v>
      </c>
      <c r="AA61" s="30">
        <v>0</v>
      </c>
      <c r="AB61" s="30">
        <v>80375.620931370431</v>
      </c>
      <c r="AC61" s="30">
        <v>0</v>
      </c>
      <c r="AD61" s="30">
        <v>848.8560260527936</v>
      </c>
      <c r="AE61" s="30">
        <v>0</v>
      </c>
      <c r="AF61" s="30">
        <v>145041.22630741764</v>
      </c>
      <c r="AG61" s="30">
        <v>0</v>
      </c>
      <c r="AH61" s="30">
        <v>0</v>
      </c>
      <c r="AI61" s="30">
        <v>0</v>
      </c>
      <c r="AJ61" s="30">
        <v>4740.4544</v>
      </c>
      <c r="AK61" s="30">
        <v>0</v>
      </c>
      <c r="AL61" s="30">
        <v>0</v>
      </c>
      <c r="AM61" s="30">
        <v>0</v>
      </c>
      <c r="AN61" s="30">
        <v>0</v>
      </c>
      <c r="AO61" s="30">
        <v>0</v>
      </c>
      <c r="AP61" s="30">
        <v>0</v>
      </c>
      <c r="AQ61" s="30">
        <v>0</v>
      </c>
      <c r="AR61" s="30">
        <v>0</v>
      </c>
      <c r="AS61" s="30">
        <v>776779.24102409428</v>
      </c>
      <c r="AT61" s="30">
        <v>236792.16943123424</v>
      </c>
      <c r="AU61" s="30">
        <v>149781.68070741763</v>
      </c>
      <c r="AV61" s="30">
        <v>163005.14806383572</v>
      </c>
      <c r="AW61" s="38">
        <v>1163353.0911627461</v>
      </c>
      <c r="AX61" s="30">
        <v>1158612.6367627461</v>
      </c>
      <c r="AY61" s="30">
        <v>4955</v>
      </c>
      <c r="AZ61" s="30">
        <v>1000910</v>
      </c>
      <c r="BA61" s="30">
        <v>0</v>
      </c>
      <c r="BB61" s="30">
        <v>0</v>
      </c>
      <c r="BC61" s="30">
        <v>1163353.0911627461</v>
      </c>
      <c r="BD61" s="30">
        <v>1163353.0911627461</v>
      </c>
      <c r="BE61" s="30">
        <v>0</v>
      </c>
      <c r="BF61" s="30">
        <v>1005650.4544</v>
      </c>
      <c r="BG61" s="30">
        <v>855868.77369258238</v>
      </c>
      <c r="BH61" s="30">
        <v>1013571.4104553284</v>
      </c>
      <c r="BI61" s="30">
        <v>5017.680249778854</v>
      </c>
      <c r="BJ61" s="30">
        <v>4946.2999344300115</v>
      </c>
      <c r="BK61" s="197">
        <v>0.014431052765721136</v>
      </c>
      <c r="BL61" s="30">
        <v>0</v>
      </c>
      <c r="BM61" s="30">
        <v>0</v>
      </c>
      <c r="BN61" s="38">
        <v>1163353.0911627461</v>
      </c>
      <c r="BO61" s="30">
        <v>5735.7061225878524</v>
      </c>
      <c r="BP61" s="30" t="s">
        <v>545</v>
      </c>
      <c r="BQ61" s="30">
        <v>5759.1737186274559</v>
      </c>
      <c r="BR61" s="197">
        <v>0.015012087205126257</v>
      </c>
      <c r="BS61" s="30">
        <v>0</v>
      </c>
      <c r="BT61" s="30">
        <v>1163353.0911627461</v>
      </c>
      <c r="BU61" s="30">
        <v>0</v>
      </c>
      <c r="BV61" s="38">
        <v>1163353.0911627461</v>
      </c>
      <c r="BW61" s="218">
        <v>4740.4544</v>
      </c>
      <c r="BX61" s="219">
        <v>1158612.6367627461</v>
      </c>
      <c r="BZ61" s="23">
        <f>B61</f>
        <v>8733046</v>
      </c>
      <c r="CB61" s="495"/>
    </row>
    <row r="62" spans="1:80">
      <c r="A62" s="23">
        <v>142424</v>
      </c>
      <c r="B62" s="23">
        <v>8732092</v>
      </c>
      <c r="C62" s="23" t="s">
        <v>275</v>
      </c>
      <c r="D62" s="239">
        <v>204</v>
      </c>
      <c r="E62" s="239">
        <v>204</v>
      </c>
      <c r="F62" s="239">
        <v>0</v>
      </c>
      <c r="G62" s="30">
        <v>784470.12459859031</v>
      </c>
      <c r="H62" s="30">
        <v>0</v>
      </c>
      <c r="I62" s="30">
        <v>0</v>
      </c>
      <c r="J62" s="30">
        <v>32656.766805398598</v>
      </c>
      <c r="K62" s="30">
        <v>0</v>
      </c>
      <c r="L62" s="30">
        <v>72050.803530245714</v>
      </c>
      <c r="M62" s="30">
        <v>0</v>
      </c>
      <c r="N62" s="30">
        <v>7516.953975408539</v>
      </c>
      <c r="O62" s="30">
        <v>26209.379419576104</v>
      </c>
      <c r="P62" s="30">
        <v>16903.150495233891</v>
      </c>
      <c r="Q62" s="30">
        <v>3428.6106563366147</v>
      </c>
      <c r="R62" s="30">
        <v>4158.3149651196236</v>
      </c>
      <c r="S62" s="30">
        <v>0</v>
      </c>
      <c r="T62" s="30">
        <v>0</v>
      </c>
      <c r="U62" s="30">
        <v>0</v>
      </c>
      <c r="V62" s="30">
        <v>0</v>
      </c>
      <c r="W62" s="30">
        <v>0</v>
      </c>
      <c r="X62" s="30">
        <v>0</v>
      </c>
      <c r="Y62" s="30">
        <v>0</v>
      </c>
      <c r="Z62" s="30">
        <v>36957.093190082938</v>
      </c>
      <c r="AA62" s="30">
        <v>0</v>
      </c>
      <c r="AB62" s="30">
        <v>94431.734316069909</v>
      </c>
      <c r="AC62" s="30">
        <v>0</v>
      </c>
      <c r="AD62" s="30">
        <v>0</v>
      </c>
      <c r="AE62" s="30">
        <v>0</v>
      </c>
      <c r="AF62" s="30">
        <v>145041.22630741764</v>
      </c>
      <c r="AG62" s="30">
        <v>0</v>
      </c>
      <c r="AH62" s="30">
        <v>0</v>
      </c>
      <c r="AI62" s="30">
        <v>0</v>
      </c>
      <c r="AJ62" s="30">
        <v>6060.5645</v>
      </c>
      <c r="AK62" s="30">
        <v>0</v>
      </c>
      <c r="AL62" s="30">
        <v>0</v>
      </c>
      <c r="AM62" s="30">
        <v>0</v>
      </c>
      <c r="AN62" s="30">
        <v>0</v>
      </c>
      <c r="AO62" s="30">
        <v>0</v>
      </c>
      <c r="AP62" s="30">
        <v>0</v>
      </c>
      <c r="AQ62" s="30">
        <v>0</v>
      </c>
      <c r="AR62" s="30">
        <v>0</v>
      </c>
      <c r="AS62" s="30">
        <v>784470.12459859031</v>
      </c>
      <c r="AT62" s="30">
        <v>294312.80735347193</v>
      </c>
      <c r="AU62" s="30">
        <v>151101.79080741765</v>
      </c>
      <c r="AV62" s="30">
        <v>179943.60346733403</v>
      </c>
      <c r="AW62" s="38">
        <v>1229884.72275948</v>
      </c>
      <c r="AX62" s="30">
        <v>1223824.1582594798</v>
      </c>
      <c r="AY62" s="30">
        <v>4955</v>
      </c>
      <c r="AZ62" s="30">
        <v>1010820</v>
      </c>
      <c r="BA62" s="30">
        <v>0</v>
      </c>
      <c r="BB62" s="30">
        <v>0</v>
      </c>
      <c r="BC62" s="30">
        <v>1229884.72275948</v>
      </c>
      <c r="BD62" s="30">
        <v>1229884.72275948</v>
      </c>
      <c r="BE62" s="30">
        <v>0</v>
      </c>
      <c r="BF62" s="30">
        <v>1016880.5645</v>
      </c>
      <c r="BG62" s="30">
        <v>865778.77369258238</v>
      </c>
      <c r="BH62" s="30">
        <v>1078782.9319520621</v>
      </c>
      <c r="BI62" s="30">
        <v>5288.1516272159906</v>
      </c>
      <c r="BJ62" s="30">
        <v>5156.3812594884876</v>
      </c>
      <c r="BK62" s="197">
        <v>0.025554814723024316</v>
      </c>
      <c r="BL62" s="30">
        <v>0</v>
      </c>
      <c r="BM62" s="30">
        <v>0</v>
      </c>
      <c r="BN62" s="38">
        <v>1229884.72275948</v>
      </c>
      <c r="BO62" s="30">
        <v>5999.1380306837245</v>
      </c>
      <c r="BP62" s="30" t="s">
        <v>545</v>
      </c>
      <c r="BQ62" s="30">
        <v>6028.8466801935292</v>
      </c>
      <c r="BR62" s="197">
        <v>0.026340991721939266</v>
      </c>
      <c r="BS62" s="30">
        <v>0</v>
      </c>
      <c r="BT62" s="30">
        <v>1229884.72275948</v>
      </c>
      <c r="BU62" s="30">
        <v>0</v>
      </c>
      <c r="BV62" s="38">
        <v>1229884.72275948</v>
      </c>
      <c r="BW62" s="218">
        <v>6060.5645</v>
      </c>
      <c r="BX62" s="219">
        <v>1223824.1582594798</v>
      </c>
      <c r="BZ62" s="23">
        <f>B62</f>
        <v>8732092</v>
      </c>
      <c r="CB62" s="495"/>
    </row>
    <row r="63" spans="1:80">
      <c r="A63" s="23">
        <v>110830</v>
      </c>
      <c r="B63" s="23">
        <v>8733308</v>
      </c>
      <c r="C63" s="23" t="s">
        <v>276</v>
      </c>
      <c r="D63" s="239">
        <v>130</v>
      </c>
      <c r="E63" s="239">
        <v>130</v>
      </c>
      <c r="F63" s="239">
        <v>0</v>
      </c>
      <c r="G63" s="30">
        <v>499907.4323422389</v>
      </c>
      <c r="H63" s="30">
        <v>0</v>
      </c>
      <c r="I63" s="30">
        <v>0</v>
      </c>
      <c r="J63" s="30">
        <v>4947.9949705149347</v>
      </c>
      <c r="K63" s="30">
        <v>0</v>
      </c>
      <c r="L63" s="30">
        <v>10595.70640150673</v>
      </c>
      <c r="M63" s="30">
        <v>0</v>
      </c>
      <c r="N63" s="30">
        <v>0</v>
      </c>
      <c r="O63" s="30">
        <v>0</v>
      </c>
      <c r="P63" s="30">
        <v>0</v>
      </c>
      <c r="Q63" s="30">
        <v>0</v>
      </c>
      <c r="R63" s="30">
        <v>0</v>
      </c>
      <c r="S63" s="30">
        <v>0</v>
      </c>
      <c r="T63" s="30">
        <v>0</v>
      </c>
      <c r="U63" s="30">
        <v>0</v>
      </c>
      <c r="V63" s="30">
        <v>0</v>
      </c>
      <c r="W63" s="30">
        <v>0</v>
      </c>
      <c r="X63" s="30">
        <v>0</v>
      </c>
      <c r="Y63" s="30">
        <v>0</v>
      </c>
      <c r="Z63" s="30">
        <v>4832.4168051683127</v>
      </c>
      <c r="AA63" s="30">
        <v>0</v>
      </c>
      <c r="AB63" s="30">
        <v>54701.354133741137</v>
      </c>
      <c r="AC63" s="30">
        <v>0</v>
      </c>
      <c r="AD63" s="30">
        <v>0</v>
      </c>
      <c r="AE63" s="30">
        <v>0</v>
      </c>
      <c r="AF63" s="30">
        <v>145041.22630741764</v>
      </c>
      <c r="AG63" s="30">
        <v>15167.685517092501</v>
      </c>
      <c r="AH63" s="30">
        <v>0</v>
      </c>
      <c r="AI63" s="30">
        <v>0</v>
      </c>
      <c r="AJ63" s="30">
        <v>3542.9</v>
      </c>
      <c r="AK63" s="30">
        <v>0</v>
      </c>
      <c r="AL63" s="30">
        <v>0</v>
      </c>
      <c r="AM63" s="30">
        <v>0</v>
      </c>
      <c r="AN63" s="30">
        <v>0</v>
      </c>
      <c r="AO63" s="30">
        <v>0</v>
      </c>
      <c r="AP63" s="30">
        <v>0</v>
      </c>
      <c r="AQ63" s="30">
        <v>0</v>
      </c>
      <c r="AR63" s="30">
        <v>0</v>
      </c>
      <c r="AS63" s="30">
        <v>499907.4323422389</v>
      </c>
      <c r="AT63" s="30">
        <v>75077.472310931116</v>
      </c>
      <c r="AU63" s="30">
        <v>163751.81182451014</v>
      </c>
      <c r="AV63" s="30">
        <v>76252.021564632858</v>
      </c>
      <c r="AW63" s="38">
        <v>738736.71647768014</v>
      </c>
      <c r="AX63" s="30">
        <v>735193.81647768011</v>
      </c>
      <c r="AY63" s="30">
        <v>4955</v>
      </c>
      <c r="AZ63" s="30">
        <v>644150</v>
      </c>
      <c r="BA63" s="30">
        <v>0</v>
      </c>
      <c r="BB63" s="30">
        <v>0</v>
      </c>
      <c r="BC63" s="30">
        <v>738736.71647768014</v>
      </c>
      <c r="BD63" s="30">
        <v>738736.71647768014</v>
      </c>
      <c r="BE63" s="30">
        <v>0</v>
      </c>
      <c r="BF63" s="30">
        <v>647692.9</v>
      </c>
      <c r="BG63" s="30">
        <v>483941.08817548986</v>
      </c>
      <c r="BH63" s="30">
        <v>574984.90465317</v>
      </c>
      <c r="BI63" s="30">
        <v>4422.9608050243851</v>
      </c>
      <c r="BJ63" s="30">
        <v>4459.1143594797559</v>
      </c>
      <c r="BK63" s="197">
        <v>-0.0081077881257992281</v>
      </c>
      <c r="BL63" s="30">
        <v>0.0081077881257992281</v>
      </c>
      <c r="BM63" s="30">
        <v>4699.9620791982034</v>
      </c>
      <c r="BN63" s="38">
        <v>743436.67855687835</v>
      </c>
      <c r="BO63" s="30">
        <v>5691.4906042836792</v>
      </c>
      <c r="BP63" s="30" t="s">
        <v>545</v>
      </c>
      <c r="BQ63" s="30">
        <v>5718.7436812067563</v>
      </c>
      <c r="BR63" s="197">
        <v>-0.011303596942127681</v>
      </c>
      <c r="BS63" s="30">
        <v>-1125.5</v>
      </c>
      <c r="BT63" s="30">
        <v>742311.17855687835</v>
      </c>
      <c r="BU63" s="30">
        <v>-1300</v>
      </c>
      <c r="BV63" s="38">
        <v>741011.17855687835</v>
      </c>
      <c r="BW63" s="218">
        <v>3542.9</v>
      </c>
      <c r="BX63" s="219">
        <v>737468.27855687833</v>
      </c>
      <c r="BZ63" s="23">
        <f>B63</f>
        <v>8733308</v>
      </c>
      <c r="CB63" s="495"/>
    </row>
    <row r="64" spans="1:80">
      <c r="A64" s="23">
        <v>143404</v>
      </c>
      <c r="B64" s="23">
        <v>8734012</v>
      </c>
      <c r="C64" s="23" t="s">
        <v>277</v>
      </c>
      <c r="D64" s="239">
        <v>1402</v>
      </c>
      <c r="E64" s="239">
        <v>0</v>
      </c>
      <c r="F64" s="239">
        <v>1402</v>
      </c>
      <c r="G64" s="30">
        <v>0</v>
      </c>
      <c r="H64" s="30">
        <v>4514696.5848263316</v>
      </c>
      <c r="I64" s="30">
        <v>3476888.070874291</v>
      </c>
      <c r="J64" s="30">
        <v>0</v>
      </c>
      <c r="K64" s="30">
        <v>105887.09236901969</v>
      </c>
      <c r="L64" s="30">
        <v>0</v>
      </c>
      <c r="M64" s="30">
        <v>345070.17045888078</v>
      </c>
      <c r="N64" s="30">
        <v>0</v>
      </c>
      <c r="O64" s="30">
        <v>0</v>
      </c>
      <c r="P64" s="30">
        <v>0</v>
      </c>
      <c r="Q64" s="30">
        <v>0</v>
      </c>
      <c r="R64" s="30">
        <v>0</v>
      </c>
      <c r="S64" s="30">
        <v>0</v>
      </c>
      <c r="T64" s="30">
        <v>30609.437966972397</v>
      </c>
      <c r="U64" s="30">
        <v>36011.1034905558</v>
      </c>
      <c r="V64" s="30">
        <v>0</v>
      </c>
      <c r="W64" s="30">
        <v>0</v>
      </c>
      <c r="X64" s="30">
        <v>0</v>
      </c>
      <c r="Y64" s="30">
        <v>0</v>
      </c>
      <c r="Z64" s="30">
        <v>0</v>
      </c>
      <c r="AA64" s="30">
        <v>19883.921869157031</v>
      </c>
      <c r="AB64" s="30">
        <v>0</v>
      </c>
      <c r="AC64" s="30">
        <v>504876.28487494972</v>
      </c>
      <c r="AD64" s="30">
        <v>0</v>
      </c>
      <c r="AE64" s="30">
        <v>0</v>
      </c>
      <c r="AF64" s="30">
        <v>145041.22630741764</v>
      </c>
      <c r="AG64" s="30">
        <v>0</v>
      </c>
      <c r="AH64" s="30">
        <v>0</v>
      </c>
      <c r="AI64" s="30">
        <v>0</v>
      </c>
      <c r="AJ64" s="30">
        <v>46137</v>
      </c>
      <c r="AK64" s="30">
        <v>0</v>
      </c>
      <c r="AL64" s="30">
        <v>0</v>
      </c>
      <c r="AM64" s="30">
        <v>0</v>
      </c>
      <c r="AN64" s="30">
        <v>0</v>
      </c>
      <c r="AO64" s="30">
        <v>0</v>
      </c>
      <c r="AP64" s="30">
        <v>0</v>
      </c>
      <c r="AQ64" s="30">
        <v>0</v>
      </c>
      <c r="AR64" s="30">
        <v>0</v>
      </c>
      <c r="AS64" s="30">
        <v>7991584.6557006221</v>
      </c>
      <c r="AT64" s="30">
        <v>1042338.0110295354</v>
      </c>
      <c r="AU64" s="30">
        <v>191178.22630741764</v>
      </c>
      <c r="AV64" s="30">
        <v>919600.80347891082</v>
      </c>
      <c r="AW64" s="38">
        <v>9225100.8930375762</v>
      </c>
      <c r="AX64" s="30">
        <v>9178963.8930375762</v>
      </c>
      <c r="AY64" s="30">
        <v>6465</v>
      </c>
      <c r="AZ64" s="30">
        <v>9063930</v>
      </c>
      <c r="BA64" s="30">
        <v>0</v>
      </c>
      <c r="BB64" s="30">
        <v>0</v>
      </c>
      <c r="BC64" s="30">
        <v>9225100.8930375762</v>
      </c>
      <c r="BD64" s="30">
        <v>0</v>
      </c>
      <c r="BE64" s="30">
        <v>9225100.8930375762</v>
      </c>
      <c r="BF64" s="30">
        <v>9110067</v>
      </c>
      <c r="BG64" s="30">
        <v>8918888.7736925818</v>
      </c>
      <c r="BH64" s="30">
        <v>9033922.666730158</v>
      </c>
      <c r="BI64" s="30">
        <v>6443.5967665693</v>
      </c>
      <c r="BJ64" s="30">
        <v>6365.0636270082559</v>
      </c>
      <c r="BK64" s="197">
        <v>0.012338154677325096</v>
      </c>
      <c r="BL64" s="30">
        <v>0</v>
      </c>
      <c r="BM64" s="30">
        <v>0</v>
      </c>
      <c r="BN64" s="38">
        <v>9225100.8930375762</v>
      </c>
      <c r="BO64" s="30">
        <v>6547.0498523805818</v>
      </c>
      <c r="BP64" s="30" t="s">
        <v>545</v>
      </c>
      <c r="BQ64" s="30">
        <v>6579.9578409683136</v>
      </c>
      <c r="BR64" s="197">
        <v>0.012413388855754048</v>
      </c>
      <c r="BS64" s="30">
        <v>0</v>
      </c>
      <c r="BT64" s="30">
        <v>9225100.8930375762</v>
      </c>
      <c r="BU64" s="30">
        <v>0</v>
      </c>
      <c r="BV64" s="38">
        <v>9225100.8930375762</v>
      </c>
      <c r="BW64" s="218">
        <v>46137</v>
      </c>
      <c r="BX64" s="219">
        <v>9178963.8930375762</v>
      </c>
      <c r="BZ64" s="23">
        <f>B64</f>
        <v>8734012</v>
      </c>
      <c r="CB64" s="495"/>
    </row>
    <row r="65" spans="1:80">
      <c r="A65" s="23">
        <v>110773</v>
      </c>
      <c r="B65" s="23">
        <v>8732444</v>
      </c>
      <c r="C65" s="23" t="s">
        <v>278</v>
      </c>
      <c r="D65" s="239">
        <v>366</v>
      </c>
      <c r="E65" s="239">
        <v>366</v>
      </c>
      <c r="F65" s="239">
        <v>0</v>
      </c>
      <c r="G65" s="30">
        <v>1407431.6941327651</v>
      </c>
      <c r="H65" s="30">
        <v>0</v>
      </c>
      <c r="I65" s="30">
        <v>0</v>
      </c>
      <c r="J65" s="30">
        <v>19297.180385008192</v>
      </c>
      <c r="K65" s="30">
        <v>0</v>
      </c>
      <c r="L65" s="30">
        <v>42382.825606027021</v>
      </c>
      <c r="M65" s="30">
        <v>0</v>
      </c>
      <c r="N65" s="30">
        <v>12215.050210038857</v>
      </c>
      <c r="O65" s="30">
        <v>854.65367672530738</v>
      </c>
      <c r="P65" s="30">
        <v>0</v>
      </c>
      <c r="Q65" s="30">
        <v>0</v>
      </c>
      <c r="R65" s="30">
        <v>0</v>
      </c>
      <c r="S65" s="30">
        <v>0</v>
      </c>
      <c r="T65" s="30">
        <v>0</v>
      </c>
      <c r="U65" s="30">
        <v>0</v>
      </c>
      <c r="V65" s="30">
        <v>0</v>
      </c>
      <c r="W65" s="30">
        <v>0</v>
      </c>
      <c r="X65" s="30">
        <v>0</v>
      </c>
      <c r="Y65" s="30">
        <v>0</v>
      </c>
      <c r="Z65" s="30">
        <v>25609.622453452976</v>
      </c>
      <c r="AA65" s="30">
        <v>0</v>
      </c>
      <c r="AB65" s="30">
        <v>152570.26004298418</v>
      </c>
      <c r="AC65" s="30">
        <v>0</v>
      </c>
      <c r="AD65" s="30">
        <v>2932.4117263641829</v>
      </c>
      <c r="AE65" s="30">
        <v>0</v>
      </c>
      <c r="AF65" s="30">
        <v>145041.22630741764</v>
      </c>
      <c r="AG65" s="30">
        <v>0</v>
      </c>
      <c r="AH65" s="30">
        <v>0</v>
      </c>
      <c r="AI65" s="30">
        <v>0</v>
      </c>
      <c r="AJ65" s="30">
        <v>61152</v>
      </c>
      <c r="AK65" s="30">
        <v>0</v>
      </c>
      <c r="AL65" s="30">
        <v>0</v>
      </c>
      <c r="AM65" s="30">
        <v>0</v>
      </c>
      <c r="AN65" s="30">
        <v>0</v>
      </c>
      <c r="AO65" s="30">
        <v>0</v>
      </c>
      <c r="AP65" s="30">
        <v>0</v>
      </c>
      <c r="AQ65" s="30">
        <v>0</v>
      </c>
      <c r="AR65" s="30">
        <v>0</v>
      </c>
      <c r="AS65" s="30">
        <v>1407431.6941327651</v>
      </c>
      <c r="AT65" s="30">
        <v>255862.00410060075</v>
      </c>
      <c r="AU65" s="30">
        <v>206193.22630741764</v>
      </c>
      <c r="AV65" s="30">
        <v>224837.80632247141</v>
      </c>
      <c r="AW65" s="38">
        <v>1869486.9245407835</v>
      </c>
      <c r="AX65" s="30">
        <v>1808334.9245407835</v>
      </c>
      <c r="AY65" s="30">
        <v>4955</v>
      </c>
      <c r="AZ65" s="30">
        <v>1813530</v>
      </c>
      <c r="BA65" s="30">
        <v>5195.0754592164885</v>
      </c>
      <c r="BB65" s="30">
        <v>0</v>
      </c>
      <c r="BC65" s="30">
        <v>1874682</v>
      </c>
      <c r="BD65" s="30">
        <v>1874682</v>
      </c>
      <c r="BE65" s="30">
        <v>0</v>
      </c>
      <c r="BF65" s="30">
        <v>1874682</v>
      </c>
      <c r="BG65" s="30">
        <v>1668488.7736925823</v>
      </c>
      <c r="BH65" s="30">
        <v>1668488.7736925823</v>
      </c>
      <c r="BI65" s="30">
        <v>4558.71249642782</v>
      </c>
      <c r="BJ65" s="30">
        <v>4532.863701887145</v>
      </c>
      <c r="BK65" s="197">
        <v>0.005702530726858948</v>
      </c>
      <c r="BL65" s="30">
        <v>0</v>
      </c>
      <c r="BM65" s="30">
        <v>0</v>
      </c>
      <c r="BN65" s="38">
        <v>1874682</v>
      </c>
      <c r="BO65" s="30">
        <v>4955</v>
      </c>
      <c r="BP65" s="30" t="s">
        <v>545</v>
      </c>
      <c r="BQ65" s="30">
        <v>5122.0819672131147</v>
      </c>
      <c r="BR65" s="197">
        <v>0.0028862002737046755</v>
      </c>
      <c r="BS65" s="30">
        <v>-3219.1499999999996</v>
      </c>
      <c r="BT65" s="30">
        <v>1871462.85</v>
      </c>
      <c r="BU65" s="30">
        <v>-3660</v>
      </c>
      <c r="BV65" s="38">
        <v>1867802.85</v>
      </c>
      <c r="BW65" s="218">
        <v>61152</v>
      </c>
      <c r="BX65" s="219">
        <v>1806650.85</v>
      </c>
      <c r="BZ65" s="23">
        <f>B65</f>
        <v>8732444</v>
      </c>
      <c r="CB65" s="495"/>
    </row>
    <row r="66" spans="1:80">
      <c r="A66" s="23">
        <v>141707</v>
      </c>
      <c r="B66" s="23">
        <v>8733362</v>
      </c>
      <c r="C66" s="23" t="s">
        <v>279</v>
      </c>
      <c r="D66" s="239">
        <v>237</v>
      </c>
      <c r="E66" s="239">
        <v>237</v>
      </c>
      <c r="F66" s="239">
        <v>0</v>
      </c>
      <c r="G66" s="30">
        <v>911369.703577774</v>
      </c>
      <c r="H66" s="30">
        <v>0</v>
      </c>
      <c r="I66" s="30">
        <v>0</v>
      </c>
      <c r="J66" s="30">
        <v>39583.959764119521</v>
      </c>
      <c r="K66" s="30">
        <v>0</v>
      </c>
      <c r="L66" s="30">
        <v>85825.2218522045</v>
      </c>
      <c r="M66" s="30">
        <v>0</v>
      </c>
      <c r="N66" s="30">
        <v>1174.5240586575853</v>
      </c>
      <c r="O66" s="30">
        <v>14813.997063238665</v>
      </c>
      <c r="P66" s="30">
        <v>0</v>
      </c>
      <c r="Q66" s="30">
        <v>0</v>
      </c>
      <c r="R66" s="30">
        <v>0</v>
      </c>
      <c r="S66" s="30">
        <v>0</v>
      </c>
      <c r="T66" s="30">
        <v>0</v>
      </c>
      <c r="U66" s="30">
        <v>0</v>
      </c>
      <c r="V66" s="30">
        <v>0</v>
      </c>
      <c r="W66" s="30">
        <v>0</v>
      </c>
      <c r="X66" s="30">
        <v>0</v>
      </c>
      <c r="Y66" s="30">
        <v>0</v>
      </c>
      <c r="Z66" s="30">
        <v>13252.450346954676</v>
      </c>
      <c r="AA66" s="30">
        <v>0</v>
      </c>
      <c r="AB66" s="30">
        <v>99510.248931693815</v>
      </c>
      <c r="AC66" s="30">
        <v>0</v>
      </c>
      <c r="AD66" s="30">
        <v>1717.0042345158497</v>
      </c>
      <c r="AE66" s="30">
        <v>0</v>
      </c>
      <c r="AF66" s="30">
        <v>145041.22630741764</v>
      </c>
      <c r="AG66" s="30">
        <v>0</v>
      </c>
      <c r="AH66" s="30">
        <v>0</v>
      </c>
      <c r="AI66" s="30">
        <v>0</v>
      </c>
      <c r="AJ66" s="30">
        <v>6770.4</v>
      </c>
      <c r="AK66" s="30">
        <v>0</v>
      </c>
      <c r="AL66" s="30">
        <v>0</v>
      </c>
      <c r="AM66" s="30">
        <v>0</v>
      </c>
      <c r="AN66" s="30">
        <v>0</v>
      </c>
      <c r="AO66" s="30">
        <v>0</v>
      </c>
      <c r="AP66" s="30">
        <v>0</v>
      </c>
      <c r="AQ66" s="30">
        <v>0</v>
      </c>
      <c r="AR66" s="30">
        <v>0</v>
      </c>
      <c r="AS66" s="30">
        <v>911369.703577774</v>
      </c>
      <c r="AT66" s="30">
        <v>255877.40625138464</v>
      </c>
      <c r="AU66" s="30">
        <v>151811.62630741764</v>
      </c>
      <c r="AV66" s="30">
        <v>160497.34607785934</v>
      </c>
      <c r="AW66" s="38">
        <v>1319058.7361365762</v>
      </c>
      <c r="AX66" s="30">
        <v>1312288.3361365763</v>
      </c>
      <c r="AY66" s="30">
        <v>4955</v>
      </c>
      <c r="AZ66" s="30">
        <v>1174335</v>
      </c>
      <c r="BA66" s="30">
        <v>0</v>
      </c>
      <c r="BB66" s="30">
        <v>0</v>
      </c>
      <c r="BC66" s="30">
        <v>1319058.7361365762</v>
      </c>
      <c r="BD66" s="30">
        <v>1319058.7361365762</v>
      </c>
      <c r="BE66" s="30">
        <v>0</v>
      </c>
      <c r="BF66" s="30">
        <v>1181105.4</v>
      </c>
      <c r="BG66" s="30">
        <v>1029293.7736925823</v>
      </c>
      <c r="BH66" s="30">
        <v>1167247.1098291585</v>
      </c>
      <c r="BI66" s="30">
        <v>4925.09329041839</v>
      </c>
      <c r="BJ66" s="30">
        <v>4741.6374995542828</v>
      </c>
      <c r="BK66" s="197">
        <v>0.038690387209345339</v>
      </c>
      <c r="BL66" s="30">
        <v>0</v>
      </c>
      <c r="BM66" s="30">
        <v>0</v>
      </c>
      <c r="BN66" s="38">
        <v>1319058.7361365762</v>
      </c>
      <c r="BO66" s="30">
        <v>5537.0815870741617</v>
      </c>
      <c r="BP66" s="30" t="s">
        <v>545</v>
      </c>
      <c r="BQ66" s="30">
        <v>5565.6486756817558</v>
      </c>
      <c r="BR66" s="197">
        <v>0.036469954142102745</v>
      </c>
      <c r="BS66" s="30">
        <v>0</v>
      </c>
      <c r="BT66" s="30">
        <v>1319058.7361365762</v>
      </c>
      <c r="BU66" s="30">
        <v>0</v>
      </c>
      <c r="BV66" s="38">
        <v>1319058.7361365762</v>
      </c>
      <c r="BW66" s="218">
        <v>6770.4</v>
      </c>
      <c r="BX66" s="219">
        <v>1312288.3361365763</v>
      </c>
      <c r="BZ66" s="23">
        <f>B66</f>
        <v>8733362</v>
      </c>
      <c r="CB66" s="495"/>
    </row>
    <row r="67" spans="1:80">
      <c r="A67" s="23">
        <v>141949</v>
      </c>
      <c r="B67" s="23">
        <v>8732037</v>
      </c>
      <c r="C67" s="23" t="s">
        <v>280</v>
      </c>
      <c r="D67" s="239">
        <v>330.5</v>
      </c>
      <c r="E67" s="239">
        <v>330.5</v>
      </c>
      <c r="F67" s="239">
        <v>0</v>
      </c>
      <c r="G67" s="30">
        <v>1270918.5106854613</v>
      </c>
      <c r="H67" s="30">
        <v>0</v>
      </c>
      <c r="I67" s="30">
        <v>0</v>
      </c>
      <c r="J67" s="30">
        <v>15151.456164504923</v>
      </c>
      <c r="K67" s="30">
        <v>0</v>
      </c>
      <c r="L67" s="30">
        <v>35801.977924068895</v>
      </c>
      <c r="M67" s="30">
        <v>0</v>
      </c>
      <c r="N67" s="30">
        <v>496.07693467901908</v>
      </c>
      <c r="O67" s="30">
        <v>902.43782797991685</v>
      </c>
      <c r="P67" s="30">
        <v>469.68986368545427</v>
      </c>
      <c r="Q67" s="30">
        <v>0</v>
      </c>
      <c r="R67" s="30">
        <v>0</v>
      </c>
      <c r="S67" s="30">
        <v>0</v>
      </c>
      <c r="T67" s="30">
        <v>0</v>
      </c>
      <c r="U67" s="30">
        <v>0</v>
      </c>
      <c r="V67" s="30">
        <v>0</v>
      </c>
      <c r="W67" s="30">
        <v>0</v>
      </c>
      <c r="X67" s="30">
        <v>0</v>
      </c>
      <c r="Y67" s="30">
        <v>0</v>
      </c>
      <c r="Z67" s="30">
        <v>18156.869370151093</v>
      </c>
      <c r="AA67" s="30">
        <v>0</v>
      </c>
      <c r="AB67" s="30">
        <v>128142.29702558678</v>
      </c>
      <c r="AC67" s="30">
        <v>0</v>
      </c>
      <c r="AD67" s="30">
        <v>10409.488410393376</v>
      </c>
      <c r="AE67" s="30">
        <v>0</v>
      </c>
      <c r="AF67" s="30">
        <v>145041.22630741764</v>
      </c>
      <c r="AG67" s="30">
        <v>0</v>
      </c>
      <c r="AH67" s="30">
        <v>0</v>
      </c>
      <c r="AI67" s="30">
        <v>0</v>
      </c>
      <c r="AJ67" s="30">
        <v>7417.08</v>
      </c>
      <c r="AK67" s="30">
        <v>0</v>
      </c>
      <c r="AL67" s="30">
        <v>0</v>
      </c>
      <c r="AM67" s="30">
        <v>0</v>
      </c>
      <c r="AN67" s="30">
        <v>0</v>
      </c>
      <c r="AO67" s="30">
        <v>0</v>
      </c>
      <c r="AP67" s="30">
        <v>0</v>
      </c>
      <c r="AQ67" s="30">
        <v>0</v>
      </c>
      <c r="AR67" s="30">
        <v>0</v>
      </c>
      <c r="AS67" s="30">
        <v>1270918.5106854613</v>
      </c>
      <c r="AT67" s="30">
        <v>209530.29352104946</v>
      </c>
      <c r="AU67" s="30">
        <v>152458.30630741763</v>
      </c>
      <c r="AV67" s="30">
        <v>185475.5343316209</v>
      </c>
      <c r="AW67" s="38">
        <v>1632907.1105139283</v>
      </c>
      <c r="AX67" s="30">
        <v>1625490.0305139283</v>
      </c>
      <c r="AY67" s="30">
        <v>4955</v>
      </c>
      <c r="AZ67" s="30">
        <v>1637627.5</v>
      </c>
      <c r="BA67" s="30">
        <v>12137.469486071728</v>
      </c>
      <c r="BB67" s="30">
        <v>0</v>
      </c>
      <c r="BC67" s="30">
        <v>1645044.58</v>
      </c>
      <c r="BD67" s="30">
        <v>1645044.58</v>
      </c>
      <c r="BE67" s="30">
        <v>0</v>
      </c>
      <c r="BF67" s="30">
        <v>1645044.58</v>
      </c>
      <c r="BG67" s="30">
        <v>1492586.2736925823</v>
      </c>
      <c r="BH67" s="30">
        <v>1492586.2736925823</v>
      </c>
      <c r="BI67" s="30">
        <v>4516.1460626099315</v>
      </c>
      <c r="BJ67" s="30">
        <v>4461.8200470728461</v>
      </c>
      <c r="BK67" s="197">
        <v>0.012175752263412252</v>
      </c>
      <c r="BL67" s="30">
        <v>0</v>
      </c>
      <c r="BM67" s="30">
        <v>0</v>
      </c>
      <c r="BN67" s="38">
        <v>1645044.58</v>
      </c>
      <c r="BO67" s="30">
        <v>4955</v>
      </c>
      <c r="BP67" s="30" t="s">
        <v>545</v>
      </c>
      <c r="BQ67" s="30">
        <v>4977.4419969742812</v>
      </c>
      <c r="BR67" s="197">
        <v>0.0038336631105420071</v>
      </c>
      <c r="BS67" s="30">
        <v>0</v>
      </c>
      <c r="BT67" s="30">
        <v>1645044.58</v>
      </c>
      <c r="BU67" s="30">
        <v>0</v>
      </c>
      <c r="BV67" s="38">
        <v>1645044.58</v>
      </c>
      <c r="BW67" s="218">
        <v>7417.08</v>
      </c>
      <c r="BX67" s="219">
        <v>1637627.5</v>
      </c>
      <c r="BZ67" s="23">
        <f>B67</f>
        <v>8732037</v>
      </c>
      <c r="CB67" s="495"/>
    </row>
    <row r="68" spans="1:80">
      <c r="A68" s="23">
        <v>146369</v>
      </c>
      <c r="B68" s="23">
        <v>8734014</v>
      </c>
      <c r="C68" s="23" t="s">
        <v>281</v>
      </c>
      <c r="D68" s="239">
        <v>750</v>
      </c>
      <c r="E68" s="239">
        <v>0</v>
      </c>
      <c r="F68" s="239">
        <v>750</v>
      </c>
      <c r="G68" s="30">
        <v>0</v>
      </c>
      <c r="H68" s="30">
        <v>2579826.6199007607</v>
      </c>
      <c r="I68" s="30">
        <v>1674283.5350080065</v>
      </c>
      <c r="J68" s="30">
        <v>0</v>
      </c>
      <c r="K68" s="30">
        <v>116277.8818071009</v>
      </c>
      <c r="L68" s="30">
        <v>0</v>
      </c>
      <c r="M68" s="30">
        <v>380820.68361453136</v>
      </c>
      <c r="N68" s="30">
        <v>0</v>
      </c>
      <c r="O68" s="30">
        <v>0</v>
      </c>
      <c r="P68" s="30">
        <v>0</v>
      </c>
      <c r="Q68" s="30">
        <v>0</v>
      </c>
      <c r="R68" s="30">
        <v>0</v>
      </c>
      <c r="S68" s="30">
        <v>0</v>
      </c>
      <c r="T68" s="30">
        <v>16313.389478546214</v>
      </c>
      <c r="U68" s="30">
        <v>80067.55497742341</v>
      </c>
      <c r="V68" s="30">
        <v>0</v>
      </c>
      <c r="W68" s="30">
        <v>0</v>
      </c>
      <c r="X68" s="30">
        <v>0</v>
      </c>
      <c r="Y68" s="30">
        <v>0</v>
      </c>
      <c r="Z68" s="30">
        <v>0</v>
      </c>
      <c r="AA68" s="30">
        <v>19549.298929827466</v>
      </c>
      <c r="AB68" s="30">
        <v>0</v>
      </c>
      <c r="AC68" s="30">
        <v>343242.56530771073</v>
      </c>
      <c r="AD68" s="30">
        <v>0</v>
      </c>
      <c r="AE68" s="30">
        <v>0</v>
      </c>
      <c r="AF68" s="30">
        <v>145041.22630741764</v>
      </c>
      <c r="AG68" s="30">
        <v>0</v>
      </c>
      <c r="AH68" s="30">
        <v>0</v>
      </c>
      <c r="AI68" s="30">
        <v>0</v>
      </c>
      <c r="AJ68" s="30">
        <v>16380</v>
      </c>
      <c r="AK68" s="30">
        <v>0</v>
      </c>
      <c r="AL68" s="30">
        <v>0</v>
      </c>
      <c r="AM68" s="30">
        <v>0</v>
      </c>
      <c r="AN68" s="30">
        <v>0</v>
      </c>
      <c r="AO68" s="30">
        <v>0</v>
      </c>
      <c r="AP68" s="30">
        <v>0</v>
      </c>
      <c r="AQ68" s="30">
        <v>0</v>
      </c>
      <c r="AR68" s="30">
        <v>0</v>
      </c>
      <c r="AS68" s="30">
        <v>4254110.154908767</v>
      </c>
      <c r="AT68" s="30">
        <v>956271.37411514018</v>
      </c>
      <c r="AU68" s="30">
        <v>161421.22630741764</v>
      </c>
      <c r="AV68" s="30">
        <v>635402.53638820187</v>
      </c>
      <c r="AW68" s="38">
        <v>5371802.7553313244</v>
      </c>
      <c r="AX68" s="30">
        <v>5355422.7553313244</v>
      </c>
      <c r="AY68" s="30">
        <v>6465</v>
      </c>
      <c r="AZ68" s="30">
        <v>4848750</v>
      </c>
      <c r="BA68" s="30">
        <v>0</v>
      </c>
      <c r="BB68" s="30">
        <v>0</v>
      </c>
      <c r="BC68" s="30">
        <v>5371802.7553313244</v>
      </c>
      <c r="BD68" s="30">
        <v>0</v>
      </c>
      <c r="BE68" s="30">
        <v>5371802.7553313244</v>
      </c>
      <c r="BF68" s="30">
        <v>4865130</v>
      </c>
      <c r="BG68" s="30">
        <v>4703708.7736925827</v>
      </c>
      <c r="BH68" s="30">
        <v>5210381.5290239071</v>
      </c>
      <c r="BI68" s="30">
        <v>6947.1753720318766</v>
      </c>
      <c r="BJ68" s="30">
        <v>6919.2911559792492</v>
      </c>
      <c r="BK68" s="197">
        <v>0.0040299237919091558</v>
      </c>
      <c r="BL68" s="30">
        <v>0</v>
      </c>
      <c r="BM68" s="30">
        <v>0</v>
      </c>
      <c r="BN68" s="38">
        <v>5371802.7553313244</v>
      </c>
      <c r="BO68" s="30">
        <v>7140.5636737750992</v>
      </c>
      <c r="BP68" s="30" t="s">
        <v>545</v>
      </c>
      <c r="BQ68" s="30">
        <v>7162.4036737750994</v>
      </c>
      <c r="BR68" s="197">
        <v>0.0038162075197278877</v>
      </c>
      <c r="BS68" s="30">
        <v>0</v>
      </c>
      <c r="BT68" s="30">
        <v>5371802.7553313244</v>
      </c>
      <c r="BU68" s="30">
        <v>0</v>
      </c>
      <c r="BV68" s="38">
        <v>5371802.7553313244</v>
      </c>
      <c r="BW68" s="218">
        <v>16380</v>
      </c>
      <c r="BX68" s="219">
        <v>5355422.7553313244</v>
      </c>
      <c r="BZ68" s="23">
        <f>B68</f>
        <v>8734014</v>
      </c>
      <c r="CB68" s="495"/>
    </row>
    <row r="69" spans="1:80">
      <c r="A69" s="23">
        <v>110820</v>
      </c>
      <c r="B69" s="23">
        <v>8733074</v>
      </c>
      <c r="C69" s="23" t="s">
        <v>282</v>
      </c>
      <c r="D69" s="239">
        <v>198</v>
      </c>
      <c r="E69" s="239">
        <v>198</v>
      </c>
      <c r="F69" s="239">
        <v>0</v>
      </c>
      <c r="G69" s="30">
        <v>761397.47387510235</v>
      </c>
      <c r="H69" s="30">
        <v>0</v>
      </c>
      <c r="I69" s="30">
        <v>0</v>
      </c>
      <c r="J69" s="30">
        <v>18802.380887956766</v>
      </c>
      <c r="K69" s="30">
        <v>0</v>
      </c>
      <c r="L69" s="30">
        <v>41323.254965876273</v>
      </c>
      <c r="M69" s="30">
        <v>0</v>
      </c>
      <c r="N69" s="30">
        <v>2349.0481173151716</v>
      </c>
      <c r="O69" s="30">
        <v>3703.499265809668</v>
      </c>
      <c r="P69" s="30">
        <v>0</v>
      </c>
      <c r="Q69" s="30">
        <v>0</v>
      </c>
      <c r="R69" s="30">
        <v>0</v>
      </c>
      <c r="S69" s="30">
        <v>0</v>
      </c>
      <c r="T69" s="30">
        <v>0</v>
      </c>
      <c r="U69" s="30">
        <v>0</v>
      </c>
      <c r="V69" s="30">
        <v>0</v>
      </c>
      <c r="W69" s="30">
        <v>0</v>
      </c>
      <c r="X69" s="30">
        <v>0</v>
      </c>
      <c r="Y69" s="30">
        <v>0</v>
      </c>
      <c r="Z69" s="30">
        <v>12468.947325697585</v>
      </c>
      <c r="AA69" s="30">
        <v>0</v>
      </c>
      <c r="AB69" s="30">
        <v>44150.058204923596</v>
      </c>
      <c r="AC69" s="30">
        <v>0</v>
      </c>
      <c r="AD69" s="30">
        <v>0</v>
      </c>
      <c r="AE69" s="30">
        <v>0</v>
      </c>
      <c r="AF69" s="30">
        <v>145041.22630741764</v>
      </c>
      <c r="AG69" s="30">
        <v>0</v>
      </c>
      <c r="AH69" s="30">
        <v>0</v>
      </c>
      <c r="AI69" s="30">
        <v>0</v>
      </c>
      <c r="AJ69" s="30">
        <v>22455</v>
      </c>
      <c r="AK69" s="30">
        <v>0</v>
      </c>
      <c r="AL69" s="30">
        <v>0</v>
      </c>
      <c r="AM69" s="30">
        <v>0</v>
      </c>
      <c r="AN69" s="30">
        <v>0</v>
      </c>
      <c r="AO69" s="30">
        <v>0</v>
      </c>
      <c r="AP69" s="30">
        <v>0</v>
      </c>
      <c r="AQ69" s="30">
        <v>0</v>
      </c>
      <c r="AR69" s="30">
        <v>0</v>
      </c>
      <c r="AS69" s="30">
        <v>761397.47387510235</v>
      </c>
      <c r="AT69" s="30">
        <v>122797.18876757906</v>
      </c>
      <c r="AU69" s="30">
        <v>167496.22630741764</v>
      </c>
      <c r="AV69" s="30">
        <v>85157.931282654623</v>
      </c>
      <c r="AW69" s="38">
        <v>1051690.888950099</v>
      </c>
      <c r="AX69" s="30">
        <v>1029235.888950099</v>
      </c>
      <c r="AY69" s="30">
        <v>4955</v>
      </c>
      <c r="AZ69" s="30">
        <v>981090</v>
      </c>
      <c r="BA69" s="30">
        <v>0</v>
      </c>
      <c r="BB69" s="30">
        <v>0</v>
      </c>
      <c r="BC69" s="30">
        <v>1051690.888950099</v>
      </c>
      <c r="BD69" s="30">
        <v>1051690.8889500992</v>
      </c>
      <c r="BE69" s="30">
        <v>0</v>
      </c>
      <c r="BF69" s="30">
        <v>1003545</v>
      </c>
      <c r="BG69" s="30">
        <v>836048.77369258238</v>
      </c>
      <c r="BH69" s="30">
        <v>884194.66264268139</v>
      </c>
      <c r="BI69" s="30">
        <v>4465.629609306472</v>
      </c>
      <c r="BJ69" s="30">
        <v>4474.5925909174994</v>
      </c>
      <c r="BK69" s="197">
        <v>-0.0020030832816422934</v>
      </c>
      <c r="BL69" s="30">
        <v>0.0020030832816422934</v>
      </c>
      <c r="BM69" s="30">
        <v>1774.6703589834087</v>
      </c>
      <c r="BN69" s="38">
        <v>1053465.5593090823</v>
      </c>
      <c r="BO69" s="30">
        <v>5207.1240369145571</v>
      </c>
      <c r="BP69" s="30" t="s">
        <v>545</v>
      </c>
      <c r="BQ69" s="30">
        <v>5320.5331278236481</v>
      </c>
      <c r="BR69" s="197">
        <v>-0.0017899377158828722</v>
      </c>
      <c r="BS69" s="30">
        <v>-1820.1000000000001</v>
      </c>
      <c r="BT69" s="30">
        <v>1051645.4593090822</v>
      </c>
      <c r="BU69" s="30">
        <v>-1980</v>
      </c>
      <c r="BV69" s="38">
        <v>1049665.4593090822</v>
      </c>
      <c r="BW69" s="218">
        <v>22455</v>
      </c>
      <c r="BX69" s="219">
        <v>1027210.4593090822</v>
      </c>
      <c r="BZ69" s="23">
        <f>B69</f>
        <v>8733074</v>
      </c>
      <c r="CB69" s="495"/>
    </row>
    <row r="70" spans="1:80">
      <c r="A70" s="23">
        <v>145302</v>
      </c>
      <c r="B70" s="23">
        <v>8732055</v>
      </c>
      <c r="C70" s="23" t="s">
        <v>283</v>
      </c>
      <c r="D70" s="239">
        <v>85</v>
      </c>
      <c r="E70" s="239">
        <v>85</v>
      </c>
      <c r="F70" s="239">
        <v>0</v>
      </c>
      <c r="G70" s="30">
        <v>326862.5519160793</v>
      </c>
      <c r="H70" s="30">
        <v>0</v>
      </c>
      <c r="I70" s="30">
        <v>0</v>
      </c>
      <c r="J70" s="30">
        <v>14349.185414493306</v>
      </c>
      <c r="K70" s="30">
        <v>0</v>
      </c>
      <c r="L70" s="30">
        <v>30727.548564369506</v>
      </c>
      <c r="M70" s="30">
        <v>0</v>
      </c>
      <c r="N70" s="30">
        <v>704.71443519455113</v>
      </c>
      <c r="O70" s="30">
        <v>17947.727211231446</v>
      </c>
      <c r="P70" s="30">
        <v>0</v>
      </c>
      <c r="Q70" s="30">
        <v>0</v>
      </c>
      <c r="R70" s="30">
        <v>0</v>
      </c>
      <c r="S70" s="30">
        <v>0</v>
      </c>
      <c r="T70" s="30">
        <v>0</v>
      </c>
      <c r="U70" s="30">
        <v>0</v>
      </c>
      <c r="V70" s="30">
        <v>0</v>
      </c>
      <c r="W70" s="30">
        <v>0</v>
      </c>
      <c r="X70" s="30">
        <v>0</v>
      </c>
      <c r="Y70" s="30">
        <v>0</v>
      </c>
      <c r="Z70" s="30">
        <v>4595.8649335866467</v>
      </c>
      <c r="AA70" s="30">
        <v>0</v>
      </c>
      <c r="AB70" s="30">
        <v>26082.89914045898</v>
      </c>
      <c r="AC70" s="30">
        <v>0</v>
      </c>
      <c r="AD70" s="30">
        <v>0</v>
      </c>
      <c r="AE70" s="30">
        <v>0</v>
      </c>
      <c r="AF70" s="30">
        <v>145041.22630741764</v>
      </c>
      <c r="AG70" s="30">
        <v>0</v>
      </c>
      <c r="AH70" s="30">
        <v>0</v>
      </c>
      <c r="AI70" s="30">
        <v>0</v>
      </c>
      <c r="AJ70" s="30">
        <v>2744.5</v>
      </c>
      <c r="AK70" s="30">
        <v>0</v>
      </c>
      <c r="AL70" s="30">
        <v>0</v>
      </c>
      <c r="AM70" s="30">
        <v>0</v>
      </c>
      <c r="AN70" s="30">
        <v>0</v>
      </c>
      <c r="AO70" s="30">
        <v>0</v>
      </c>
      <c r="AP70" s="30">
        <v>0</v>
      </c>
      <c r="AQ70" s="30">
        <v>0</v>
      </c>
      <c r="AR70" s="30">
        <v>0</v>
      </c>
      <c r="AS70" s="30">
        <v>326862.5519160793</v>
      </c>
      <c r="AT70" s="30">
        <v>94407.939699334442</v>
      </c>
      <c r="AU70" s="30">
        <v>147785.72630741764</v>
      </c>
      <c r="AV70" s="30">
        <v>57654.405849807925</v>
      </c>
      <c r="AW70" s="38">
        <v>569056.21792283142</v>
      </c>
      <c r="AX70" s="30">
        <v>566311.71792283142</v>
      </c>
      <c r="AY70" s="30">
        <v>4955</v>
      </c>
      <c r="AZ70" s="30">
        <v>421175</v>
      </c>
      <c r="BA70" s="30">
        <v>0</v>
      </c>
      <c r="BB70" s="30">
        <v>0</v>
      </c>
      <c r="BC70" s="30">
        <v>569056.21792283142</v>
      </c>
      <c r="BD70" s="30">
        <v>569056.2179228313</v>
      </c>
      <c r="BE70" s="30">
        <v>0</v>
      </c>
      <c r="BF70" s="30">
        <v>423919.5</v>
      </c>
      <c r="BG70" s="30">
        <v>276133.77369258238</v>
      </c>
      <c r="BH70" s="30">
        <v>421270.4916154138</v>
      </c>
      <c r="BI70" s="30">
        <v>4956.123430769574</v>
      </c>
      <c r="BJ70" s="30">
        <v>4986.7933566594456</v>
      </c>
      <c r="BK70" s="197">
        <v>-0.006150229956674357</v>
      </c>
      <c r="BL70" s="30">
        <v>0.006150229956674357</v>
      </c>
      <c r="BM70" s="30">
        <v>2606.9437006390854</v>
      </c>
      <c r="BN70" s="38">
        <v>571663.16162347049</v>
      </c>
      <c r="BO70" s="30">
        <v>6693.1607249820054</v>
      </c>
      <c r="BP70" s="30" t="s">
        <v>545</v>
      </c>
      <c r="BQ70" s="30">
        <v>6725.4489602761232</v>
      </c>
      <c r="BR70" s="197">
        <v>0.04945800582655413</v>
      </c>
      <c r="BS70" s="30">
        <v>0</v>
      </c>
      <c r="BT70" s="30">
        <v>571663.16162347049</v>
      </c>
      <c r="BU70" s="30">
        <v>0</v>
      </c>
      <c r="BV70" s="38">
        <v>571663.16162347049</v>
      </c>
      <c r="BW70" s="218">
        <v>2744.5</v>
      </c>
      <c r="BX70" s="219">
        <v>568918.66162347049</v>
      </c>
      <c r="BZ70" s="23">
        <f>B70</f>
        <v>8732055</v>
      </c>
      <c r="CB70" s="495"/>
    </row>
    <row r="71" spans="1:80">
      <c r="A71" s="23">
        <v>110766</v>
      </c>
      <c r="B71" s="23">
        <v>8732336</v>
      </c>
      <c r="C71" s="23" t="s">
        <v>284</v>
      </c>
      <c r="D71" s="239">
        <v>366</v>
      </c>
      <c r="E71" s="239">
        <v>366</v>
      </c>
      <c r="F71" s="239">
        <v>0</v>
      </c>
      <c r="G71" s="30">
        <v>1407431.6941327651</v>
      </c>
      <c r="H71" s="30">
        <v>0</v>
      </c>
      <c r="I71" s="30">
        <v>0</v>
      </c>
      <c r="J71" s="30">
        <v>50469.548699252373</v>
      </c>
      <c r="K71" s="30">
        <v>0</v>
      </c>
      <c r="L71" s="30">
        <v>112314.48785597146</v>
      </c>
      <c r="M71" s="30">
        <v>0</v>
      </c>
      <c r="N71" s="30">
        <v>0</v>
      </c>
      <c r="O71" s="30">
        <v>285.66506454928077</v>
      </c>
      <c r="P71" s="30">
        <v>0</v>
      </c>
      <c r="Q71" s="30">
        <v>0</v>
      </c>
      <c r="R71" s="30">
        <v>0</v>
      </c>
      <c r="S71" s="30">
        <v>0</v>
      </c>
      <c r="T71" s="30">
        <v>0</v>
      </c>
      <c r="U71" s="30">
        <v>0</v>
      </c>
      <c r="V71" s="30">
        <v>0</v>
      </c>
      <c r="W71" s="30">
        <v>0</v>
      </c>
      <c r="X71" s="30">
        <v>0</v>
      </c>
      <c r="Y71" s="30">
        <v>0</v>
      </c>
      <c r="Z71" s="30">
        <v>55262.869504819842</v>
      </c>
      <c r="AA71" s="30">
        <v>0</v>
      </c>
      <c r="AB71" s="30">
        <v>170385.63774276091</v>
      </c>
      <c r="AC71" s="30">
        <v>0</v>
      </c>
      <c r="AD71" s="30">
        <v>10649.284690480386</v>
      </c>
      <c r="AE71" s="30">
        <v>0</v>
      </c>
      <c r="AF71" s="30">
        <v>145041.22630741764</v>
      </c>
      <c r="AG71" s="30">
        <v>0</v>
      </c>
      <c r="AH71" s="30">
        <v>0</v>
      </c>
      <c r="AI71" s="30">
        <v>0</v>
      </c>
      <c r="AJ71" s="30">
        <v>12994.8</v>
      </c>
      <c r="AK71" s="30">
        <v>0</v>
      </c>
      <c r="AL71" s="30">
        <v>0</v>
      </c>
      <c r="AM71" s="30">
        <v>0</v>
      </c>
      <c r="AN71" s="30">
        <v>0</v>
      </c>
      <c r="AO71" s="30">
        <v>0</v>
      </c>
      <c r="AP71" s="30">
        <v>0</v>
      </c>
      <c r="AQ71" s="30">
        <v>0</v>
      </c>
      <c r="AR71" s="30">
        <v>0</v>
      </c>
      <c r="AS71" s="30">
        <v>1407431.6941327651</v>
      </c>
      <c r="AT71" s="30">
        <v>399367.49355783424</v>
      </c>
      <c r="AU71" s="30">
        <v>158036.02630741763</v>
      </c>
      <c r="AV71" s="30">
        <v>243175.55796200584</v>
      </c>
      <c r="AW71" s="38">
        <v>1964835.2139980169</v>
      </c>
      <c r="AX71" s="30">
        <v>1951840.4139980169</v>
      </c>
      <c r="AY71" s="30">
        <v>4955</v>
      </c>
      <c r="AZ71" s="30">
        <v>1813530</v>
      </c>
      <c r="BA71" s="30">
        <v>0</v>
      </c>
      <c r="BB71" s="30">
        <v>0</v>
      </c>
      <c r="BC71" s="30">
        <v>1964835.2139980169</v>
      </c>
      <c r="BD71" s="30">
        <v>1964835.2139980169</v>
      </c>
      <c r="BE71" s="30">
        <v>0</v>
      </c>
      <c r="BF71" s="30">
        <v>1826524.8</v>
      </c>
      <c r="BG71" s="30">
        <v>1668488.7736925823</v>
      </c>
      <c r="BH71" s="30">
        <v>1806799.1876905991</v>
      </c>
      <c r="BI71" s="30">
        <v>4936.6098024333305</v>
      </c>
      <c r="BJ71" s="30">
        <v>4866.3553936813187</v>
      </c>
      <c r="BK71" s="197">
        <v>0.014436760792940264</v>
      </c>
      <c r="BL71" s="30">
        <v>0</v>
      </c>
      <c r="BM71" s="30">
        <v>0</v>
      </c>
      <c r="BN71" s="38">
        <v>1964835.2139980169</v>
      </c>
      <c r="BO71" s="30">
        <v>5332.8973060055105</v>
      </c>
      <c r="BP71" s="30" t="s">
        <v>545</v>
      </c>
      <c r="BQ71" s="30">
        <v>5368.4022240382974</v>
      </c>
      <c r="BR71" s="197">
        <v>0.016568489725523827</v>
      </c>
      <c r="BS71" s="30">
        <v>-3512.1000000000004</v>
      </c>
      <c r="BT71" s="30">
        <v>1961323.1139980168</v>
      </c>
      <c r="BU71" s="30">
        <v>-3660</v>
      </c>
      <c r="BV71" s="38">
        <v>1957663.1139980168</v>
      </c>
      <c r="BW71" s="218">
        <v>12994.8</v>
      </c>
      <c r="BX71" s="219">
        <v>1944668.3139980168</v>
      </c>
      <c r="BZ71" s="23">
        <f>B71</f>
        <v>8732336</v>
      </c>
      <c r="CB71" s="495"/>
    </row>
    <row r="72" spans="1:80">
      <c r="A72" s="23">
        <v>145423</v>
      </c>
      <c r="B72" s="23">
        <v>8732009</v>
      </c>
      <c r="C72" s="23" t="s">
        <v>285</v>
      </c>
      <c r="D72" s="239">
        <v>140</v>
      </c>
      <c r="E72" s="239">
        <v>140</v>
      </c>
      <c r="F72" s="239">
        <v>0</v>
      </c>
      <c r="G72" s="30">
        <v>538361.85021471884</v>
      </c>
      <c r="H72" s="30">
        <v>0</v>
      </c>
      <c r="I72" s="30">
        <v>0</v>
      </c>
      <c r="J72" s="30">
        <v>21276.378373214218</v>
      </c>
      <c r="K72" s="30">
        <v>0</v>
      </c>
      <c r="L72" s="30">
        <v>45561.537526478933</v>
      </c>
      <c r="M72" s="30">
        <v>0</v>
      </c>
      <c r="N72" s="30">
        <v>3758.4769877042659</v>
      </c>
      <c r="O72" s="30">
        <v>4558.1529425349618</v>
      </c>
      <c r="P72" s="30">
        <v>24909.905992976208</v>
      </c>
      <c r="Q72" s="30">
        <v>0</v>
      </c>
      <c r="R72" s="30">
        <v>0</v>
      </c>
      <c r="S72" s="30">
        <v>0</v>
      </c>
      <c r="T72" s="30">
        <v>0</v>
      </c>
      <c r="U72" s="30">
        <v>0</v>
      </c>
      <c r="V72" s="30">
        <v>0</v>
      </c>
      <c r="W72" s="30">
        <v>0</v>
      </c>
      <c r="X72" s="30">
        <v>0</v>
      </c>
      <c r="Y72" s="30">
        <v>0</v>
      </c>
      <c r="Z72" s="30">
        <v>8257.8107897599675</v>
      </c>
      <c r="AA72" s="30">
        <v>0</v>
      </c>
      <c r="AB72" s="30">
        <v>68695.097215865608</v>
      </c>
      <c r="AC72" s="30">
        <v>0</v>
      </c>
      <c r="AD72" s="30">
        <v>0</v>
      </c>
      <c r="AE72" s="30">
        <v>0</v>
      </c>
      <c r="AF72" s="30">
        <v>145041.22630741764</v>
      </c>
      <c r="AG72" s="30">
        <v>0</v>
      </c>
      <c r="AH72" s="30">
        <v>0</v>
      </c>
      <c r="AI72" s="30">
        <v>0</v>
      </c>
      <c r="AJ72" s="30">
        <v>3068.85</v>
      </c>
      <c r="AK72" s="30">
        <v>0</v>
      </c>
      <c r="AL72" s="30">
        <v>0</v>
      </c>
      <c r="AM72" s="30">
        <v>0</v>
      </c>
      <c r="AN72" s="30">
        <v>0</v>
      </c>
      <c r="AO72" s="30">
        <v>0</v>
      </c>
      <c r="AP72" s="30">
        <v>0</v>
      </c>
      <c r="AQ72" s="30">
        <v>0</v>
      </c>
      <c r="AR72" s="30">
        <v>0</v>
      </c>
      <c r="AS72" s="30">
        <v>538361.85021471884</v>
      </c>
      <c r="AT72" s="30">
        <v>177017.35982853419</v>
      </c>
      <c r="AU72" s="30">
        <v>148110.07630741765</v>
      </c>
      <c r="AV72" s="30">
        <v>121833.26475683524</v>
      </c>
      <c r="AW72" s="38">
        <v>863489.28635067074</v>
      </c>
      <c r="AX72" s="30">
        <v>860420.43635067076</v>
      </c>
      <c r="AY72" s="30">
        <v>4955</v>
      </c>
      <c r="AZ72" s="30">
        <v>693700</v>
      </c>
      <c r="BA72" s="30">
        <v>0</v>
      </c>
      <c r="BB72" s="30">
        <v>0</v>
      </c>
      <c r="BC72" s="30">
        <v>863489.28635067074</v>
      </c>
      <c r="BD72" s="30">
        <v>863489.28635067074</v>
      </c>
      <c r="BE72" s="30">
        <v>0</v>
      </c>
      <c r="BF72" s="30">
        <v>696768.85</v>
      </c>
      <c r="BG72" s="30">
        <v>548658.77369258238</v>
      </c>
      <c r="BH72" s="30">
        <v>715379.21004325314</v>
      </c>
      <c r="BI72" s="30">
        <v>5109.8515003089515</v>
      </c>
      <c r="BJ72" s="30">
        <v>4872.4679876204264</v>
      </c>
      <c r="BK72" s="197">
        <v>0.048719358093608826</v>
      </c>
      <c r="BL72" s="30">
        <v>0</v>
      </c>
      <c r="BM72" s="30">
        <v>0</v>
      </c>
      <c r="BN72" s="38">
        <v>863489.28635067074</v>
      </c>
      <c r="BO72" s="30">
        <v>6145.8602596476485</v>
      </c>
      <c r="BP72" s="30" t="s">
        <v>545</v>
      </c>
      <c r="BQ72" s="30">
        <v>6167.7806167905055</v>
      </c>
      <c r="BR72" s="197">
        <v>0.047611713726962046</v>
      </c>
      <c r="BS72" s="30">
        <v>0</v>
      </c>
      <c r="BT72" s="30">
        <v>863489.28635067074</v>
      </c>
      <c r="BU72" s="30">
        <v>0</v>
      </c>
      <c r="BV72" s="38">
        <v>863489.28635067074</v>
      </c>
      <c r="BW72" s="218">
        <v>3068.85</v>
      </c>
      <c r="BX72" s="219">
        <v>860420.43635067076</v>
      </c>
      <c r="BZ72" s="23">
        <f>B72</f>
        <v>8732009</v>
      </c>
      <c r="CB72" s="495"/>
    </row>
    <row r="73" spans="1:80">
      <c r="A73" s="23">
        <v>110606</v>
      </c>
      <c r="B73" s="23">
        <v>8732010</v>
      </c>
      <c r="C73" s="23" t="s">
        <v>286</v>
      </c>
      <c r="D73" s="239">
        <v>107</v>
      </c>
      <c r="E73" s="239">
        <v>107</v>
      </c>
      <c r="F73" s="239">
        <v>0</v>
      </c>
      <c r="G73" s="30">
        <v>411462.2712355351</v>
      </c>
      <c r="H73" s="30">
        <v>0</v>
      </c>
      <c r="I73" s="30">
        <v>0</v>
      </c>
      <c r="J73" s="30">
        <v>6927.1929587209061</v>
      </c>
      <c r="K73" s="30">
        <v>0</v>
      </c>
      <c r="L73" s="30">
        <v>14833.988962109417</v>
      </c>
      <c r="M73" s="30">
        <v>0</v>
      </c>
      <c r="N73" s="30">
        <v>0</v>
      </c>
      <c r="O73" s="30">
        <v>284.88455890843568</v>
      </c>
      <c r="P73" s="30">
        <v>0</v>
      </c>
      <c r="Q73" s="30">
        <v>0</v>
      </c>
      <c r="R73" s="30">
        <v>0</v>
      </c>
      <c r="S73" s="30">
        <v>0</v>
      </c>
      <c r="T73" s="30">
        <v>0</v>
      </c>
      <c r="U73" s="30">
        <v>0</v>
      </c>
      <c r="V73" s="30">
        <v>0</v>
      </c>
      <c r="W73" s="30">
        <v>0</v>
      </c>
      <c r="X73" s="30">
        <v>0</v>
      </c>
      <c r="Y73" s="30">
        <v>0</v>
      </c>
      <c r="Z73" s="30">
        <v>1398.6640017663838</v>
      </c>
      <c r="AA73" s="30">
        <v>0</v>
      </c>
      <c r="AB73" s="30">
        <v>36332.107854190253</v>
      </c>
      <c r="AC73" s="30">
        <v>0</v>
      </c>
      <c r="AD73" s="30">
        <v>5382.5188924710283</v>
      </c>
      <c r="AE73" s="30">
        <v>0</v>
      </c>
      <c r="AF73" s="30">
        <v>145041.22630741764</v>
      </c>
      <c r="AG73" s="30">
        <v>22212.998835309678</v>
      </c>
      <c r="AH73" s="30">
        <v>0</v>
      </c>
      <c r="AI73" s="30">
        <v>0</v>
      </c>
      <c r="AJ73" s="30">
        <v>14845.25</v>
      </c>
      <c r="AK73" s="30">
        <v>0</v>
      </c>
      <c r="AL73" s="30">
        <v>0</v>
      </c>
      <c r="AM73" s="30">
        <v>0</v>
      </c>
      <c r="AN73" s="30">
        <v>0</v>
      </c>
      <c r="AO73" s="30">
        <v>0</v>
      </c>
      <c r="AP73" s="30">
        <v>0</v>
      </c>
      <c r="AQ73" s="30">
        <v>0</v>
      </c>
      <c r="AR73" s="30">
        <v>0</v>
      </c>
      <c r="AS73" s="30">
        <v>411462.2712355351</v>
      </c>
      <c r="AT73" s="30">
        <v>65159.357228166431</v>
      </c>
      <c r="AU73" s="30">
        <v>182099.47514272731</v>
      </c>
      <c r="AV73" s="30">
        <v>55180.38031487602</v>
      </c>
      <c r="AW73" s="38">
        <v>658721.10360642883</v>
      </c>
      <c r="AX73" s="30">
        <v>643875.85360642883</v>
      </c>
      <c r="AY73" s="30">
        <v>4955</v>
      </c>
      <c r="AZ73" s="30">
        <v>530185</v>
      </c>
      <c r="BA73" s="30">
        <v>0</v>
      </c>
      <c r="BB73" s="30">
        <v>0</v>
      </c>
      <c r="BC73" s="30">
        <v>658721.10360642883</v>
      </c>
      <c r="BD73" s="30">
        <v>658721.10360642883</v>
      </c>
      <c r="BE73" s="30">
        <v>0</v>
      </c>
      <c r="BF73" s="30">
        <v>545030.25</v>
      </c>
      <c r="BG73" s="30">
        <v>362930.77485727269</v>
      </c>
      <c r="BH73" s="30">
        <v>476621.62846370152</v>
      </c>
      <c r="BI73" s="30">
        <v>4454.4077426514159</v>
      </c>
      <c r="BJ73" s="30">
        <v>4456.04622529608</v>
      </c>
      <c r="BK73" s="197">
        <v>-0.00036769875396768659</v>
      </c>
      <c r="BL73" s="30">
        <v>0.00036769875396768659</v>
      </c>
      <c r="BM73" s="30">
        <v>175.31764297902464</v>
      </c>
      <c r="BN73" s="38">
        <v>658896.42124940781</v>
      </c>
      <c r="BO73" s="30">
        <v>6019.169824760821</v>
      </c>
      <c r="BP73" s="30" t="s">
        <v>545</v>
      </c>
      <c r="BQ73" s="30">
        <v>6157.9104789664279</v>
      </c>
      <c r="BR73" s="197">
        <v>0.0022883751165985178</v>
      </c>
      <c r="BS73" s="30">
        <v>-953.19999999999993</v>
      </c>
      <c r="BT73" s="30">
        <v>657943.22124940786</v>
      </c>
      <c r="BU73" s="30">
        <v>-1070</v>
      </c>
      <c r="BV73" s="38">
        <v>656873.22124940786</v>
      </c>
      <c r="BW73" s="218">
        <v>14845.25</v>
      </c>
      <c r="BX73" s="219">
        <v>642027.97124940786</v>
      </c>
      <c r="BZ73" s="23">
        <f>B73</f>
        <v>8732010</v>
      </c>
      <c r="CB73" s="495"/>
    </row>
    <row r="74" spans="1:80">
      <c r="A74" s="23">
        <v>110676</v>
      </c>
      <c r="B74" s="23">
        <v>8732208</v>
      </c>
      <c r="C74" s="23" t="s">
        <v>287</v>
      </c>
      <c r="D74" s="239">
        <v>188</v>
      </c>
      <c r="E74" s="239">
        <v>188</v>
      </c>
      <c r="F74" s="239">
        <v>0</v>
      </c>
      <c r="G74" s="30">
        <v>722943.05600262247</v>
      </c>
      <c r="H74" s="30">
        <v>0</v>
      </c>
      <c r="I74" s="30">
        <v>0</v>
      </c>
      <c r="J74" s="30">
        <v>16823.182899750766</v>
      </c>
      <c r="K74" s="30">
        <v>0</v>
      </c>
      <c r="L74" s="30">
        <v>36025.40176512285</v>
      </c>
      <c r="M74" s="30">
        <v>0</v>
      </c>
      <c r="N74" s="30">
        <v>0</v>
      </c>
      <c r="O74" s="30">
        <v>0</v>
      </c>
      <c r="P74" s="30">
        <v>0</v>
      </c>
      <c r="Q74" s="30">
        <v>0</v>
      </c>
      <c r="R74" s="30">
        <v>0</v>
      </c>
      <c r="S74" s="30">
        <v>0</v>
      </c>
      <c r="T74" s="30">
        <v>0</v>
      </c>
      <c r="U74" s="30">
        <v>0</v>
      </c>
      <c r="V74" s="30">
        <v>0</v>
      </c>
      <c r="W74" s="30">
        <v>0</v>
      </c>
      <c r="X74" s="30">
        <v>0</v>
      </c>
      <c r="Y74" s="30">
        <v>0</v>
      </c>
      <c r="Z74" s="30">
        <v>3946.4008370894867</v>
      </c>
      <c r="AA74" s="30">
        <v>0</v>
      </c>
      <c r="AB74" s="30">
        <v>70319.658871874839</v>
      </c>
      <c r="AC74" s="30">
        <v>0</v>
      </c>
      <c r="AD74" s="30">
        <v>0</v>
      </c>
      <c r="AE74" s="30">
        <v>0</v>
      </c>
      <c r="AF74" s="30">
        <v>145041.22630741764</v>
      </c>
      <c r="AG74" s="30">
        <v>0</v>
      </c>
      <c r="AH74" s="30">
        <v>0</v>
      </c>
      <c r="AI74" s="30">
        <v>0</v>
      </c>
      <c r="AJ74" s="30">
        <v>25199.5</v>
      </c>
      <c r="AK74" s="30">
        <v>0</v>
      </c>
      <c r="AL74" s="30">
        <v>0</v>
      </c>
      <c r="AM74" s="30">
        <v>0</v>
      </c>
      <c r="AN74" s="30">
        <v>0</v>
      </c>
      <c r="AO74" s="30">
        <v>0</v>
      </c>
      <c r="AP74" s="30">
        <v>0</v>
      </c>
      <c r="AQ74" s="30">
        <v>0</v>
      </c>
      <c r="AR74" s="30">
        <v>0</v>
      </c>
      <c r="AS74" s="30">
        <v>722943.05600262247</v>
      </c>
      <c r="AT74" s="30">
        <v>127114.64437383795</v>
      </c>
      <c r="AU74" s="30">
        <v>170240.72630741764</v>
      </c>
      <c r="AV74" s="30">
        <v>104522.2395784671</v>
      </c>
      <c r="AW74" s="38">
        <v>1020298.4266838781</v>
      </c>
      <c r="AX74" s="30">
        <v>995098.92668387806</v>
      </c>
      <c r="AY74" s="30">
        <v>4955</v>
      </c>
      <c r="AZ74" s="30">
        <v>931540</v>
      </c>
      <c r="BA74" s="30">
        <v>0</v>
      </c>
      <c r="BB74" s="30">
        <v>0</v>
      </c>
      <c r="BC74" s="30">
        <v>1020298.4266838781</v>
      </c>
      <c r="BD74" s="30">
        <v>1020298.4266838781</v>
      </c>
      <c r="BE74" s="30">
        <v>0</v>
      </c>
      <c r="BF74" s="30">
        <v>956739.5</v>
      </c>
      <c r="BG74" s="30">
        <v>786498.77369258238</v>
      </c>
      <c r="BH74" s="30">
        <v>850057.70037646045</v>
      </c>
      <c r="BI74" s="30">
        <v>4521.5835126407474</v>
      </c>
      <c r="BJ74" s="30">
        <v>4503.1715311513972</v>
      </c>
      <c r="BK74" s="197">
        <v>0.0040886698101510023</v>
      </c>
      <c r="BL74" s="30">
        <v>0</v>
      </c>
      <c r="BM74" s="30">
        <v>0</v>
      </c>
      <c r="BN74" s="38">
        <v>1020298.4266838781</v>
      </c>
      <c r="BO74" s="30">
        <v>5293.0793972546708</v>
      </c>
      <c r="BP74" s="30" t="s">
        <v>545</v>
      </c>
      <c r="BQ74" s="30">
        <v>5427.1192908716921</v>
      </c>
      <c r="BR74" s="197">
        <v>0.012960452841367376</v>
      </c>
      <c r="BS74" s="30">
        <v>-1718.5</v>
      </c>
      <c r="BT74" s="30">
        <v>1018579.9266838781</v>
      </c>
      <c r="BU74" s="30">
        <v>-1880</v>
      </c>
      <c r="BV74" s="38">
        <v>1016699.9266838781</v>
      </c>
      <c r="BW74" s="218">
        <v>25199.5</v>
      </c>
      <c r="BX74" s="219">
        <v>991500.42668387806</v>
      </c>
      <c r="BZ74" s="23">
        <f>B74</f>
        <v>8732208</v>
      </c>
      <c r="CB74" s="495"/>
    </row>
    <row r="75" spans="1:80">
      <c r="A75" s="23">
        <v>110812</v>
      </c>
      <c r="B75" s="23">
        <v>8733065</v>
      </c>
      <c r="C75" s="23" t="s">
        <v>288</v>
      </c>
      <c r="D75" s="239">
        <v>95</v>
      </c>
      <c r="E75" s="239">
        <v>95</v>
      </c>
      <c r="F75" s="239">
        <v>0</v>
      </c>
      <c r="G75" s="30">
        <v>365316.96978855919</v>
      </c>
      <c r="H75" s="30">
        <v>0</v>
      </c>
      <c r="I75" s="30">
        <v>0</v>
      </c>
      <c r="J75" s="30">
        <v>6927.1929587209315</v>
      </c>
      <c r="K75" s="30">
        <v>0</v>
      </c>
      <c r="L75" s="30">
        <v>14833.988962109472</v>
      </c>
      <c r="M75" s="30">
        <v>0</v>
      </c>
      <c r="N75" s="30">
        <v>1879.2384938521379</v>
      </c>
      <c r="O75" s="30">
        <v>0</v>
      </c>
      <c r="P75" s="30">
        <v>0</v>
      </c>
      <c r="Q75" s="30">
        <v>0</v>
      </c>
      <c r="R75" s="30">
        <v>0</v>
      </c>
      <c r="S75" s="30">
        <v>0</v>
      </c>
      <c r="T75" s="30">
        <v>0</v>
      </c>
      <c r="U75" s="30">
        <v>0</v>
      </c>
      <c r="V75" s="30">
        <v>0</v>
      </c>
      <c r="W75" s="30">
        <v>0</v>
      </c>
      <c r="X75" s="30">
        <v>0</v>
      </c>
      <c r="Y75" s="30">
        <v>0</v>
      </c>
      <c r="Z75" s="30">
        <v>0</v>
      </c>
      <c r="AA75" s="30">
        <v>0</v>
      </c>
      <c r="AB75" s="30">
        <v>26639.673805427374</v>
      </c>
      <c r="AC75" s="30">
        <v>0</v>
      </c>
      <c r="AD75" s="30">
        <v>9935.4739412996423</v>
      </c>
      <c r="AE75" s="30">
        <v>0</v>
      </c>
      <c r="AF75" s="30">
        <v>145041.22630741764</v>
      </c>
      <c r="AG75" s="30">
        <v>1574.2219059406523</v>
      </c>
      <c r="AH75" s="30">
        <v>0</v>
      </c>
      <c r="AI75" s="30">
        <v>0</v>
      </c>
      <c r="AJ75" s="30">
        <v>14720.5</v>
      </c>
      <c r="AK75" s="30">
        <v>0</v>
      </c>
      <c r="AL75" s="30">
        <v>0</v>
      </c>
      <c r="AM75" s="30">
        <v>0</v>
      </c>
      <c r="AN75" s="30">
        <v>0</v>
      </c>
      <c r="AO75" s="30">
        <v>0</v>
      </c>
      <c r="AP75" s="30">
        <v>0</v>
      </c>
      <c r="AQ75" s="30">
        <v>0</v>
      </c>
      <c r="AR75" s="30">
        <v>0</v>
      </c>
      <c r="AS75" s="30">
        <v>365316.96978855919</v>
      </c>
      <c r="AT75" s="30">
        <v>60215.568161409559</v>
      </c>
      <c r="AU75" s="30">
        <v>161335.94821335829</v>
      </c>
      <c r="AV75" s="30">
        <v>44837.899659441886</v>
      </c>
      <c r="AW75" s="38">
        <v>586868.486163327</v>
      </c>
      <c r="AX75" s="30">
        <v>572147.986163327</v>
      </c>
      <c r="AY75" s="30">
        <v>4955</v>
      </c>
      <c r="AZ75" s="30">
        <v>470725</v>
      </c>
      <c r="BA75" s="30">
        <v>0</v>
      </c>
      <c r="BB75" s="30">
        <v>0</v>
      </c>
      <c r="BC75" s="30">
        <v>586868.486163327</v>
      </c>
      <c r="BD75" s="30">
        <v>586868.48616332712</v>
      </c>
      <c r="BE75" s="30">
        <v>0</v>
      </c>
      <c r="BF75" s="30">
        <v>485445.5</v>
      </c>
      <c r="BG75" s="30">
        <v>324109.55178664171</v>
      </c>
      <c r="BH75" s="30">
        <v>425532.53794996871</v>
      </c>
      <c r="BI75" s="30">
        <v>4479.2898731575651</v>
      </c>
      <c r="BJ75" s="30">
        <v>4317.1113631849084</v>
      </c>
      <c r="BK75" s="197">
        <v>0.037566441152217814</v>
      </c>
      <c r="BL75" s="30">
        <v>0</v>
      </c>
      <c r="BM75" s="30">
        <v>0</v>
      </c>
      <c r="BN75" s="38">
        <v>586868.486163327</v>
      </c>
      <c r="BO75" s="30">
        <v>6022.6103806666</v>
      </c>
      <c r="BP75" s="30" t="s">
        <v>545</v>
      </c>
      <c r="BQ75" s="30">
        <v>6177.5630122455477</v>
      </c>
      <c r="BR75" s="197">
        <v>0.0077753481080415909</v>
      </c>
      <c r="BS75" s="30">
        <v>-853.60000000000036</v>
      </c>
      <c r="BT75" s="30">
        <v>586014.886163327</v>
      </c>
      <c r="BU75" s="30">
        <v>-950</v>
      </c>
      <c r="BV75" s="38">
        <v>585064.886163327</v>
      </c>
      <c r="BW75" s="218">
        <v>14720.5</v>
      </c>
      <c r="BX75" s="219">
        <v>570344.386163327</v>
      </c>
      <c r="BZ75" s="23">
        <f>B75</f>
        <v>8733065</v>
      </c>
      <c r="CB75" s="495"/>
    </row>
    <row r="76" spans="1:80">
      <c r="A76" s="23">
        <v>110788</v>
      </c>
      <c r="B76" s="23">
        <v>8733014</v>
      </c>
      <c r="C76" s="23" t="s">
        <v>289</v>
      </c>
      <c r="D76" s="239">
        <v>417</v>
      </c>
      <c r="E76" s="239">
        <v>417</v>
      </c>
      <c r="F76" s="239">
        <v>0</v>
      </c>
      <c r="G76" s="30">
        <v>1603549.2252824125</v>
      </c>
      <c r="H76" s="30">
        <v>0</v>
      </c>
      <c r="I76" s="30">
        <v>0</v>
      </c>
      <c r="J76" s="30">
        <v>24245.175355523206</v>
      </c>
      <c r="K76" s="30">
        <v>0</v>
      </c>
      <c r="L76" s="30">
        <v>52978.532007533628</v>
      </c>
      <c r="M76" s="30">
        <v>0</v>
      </c>
      <c r="N76" s="30">
        <v>234.90481173151696</v>
      </c>
      <c r="O76" s="30">
        <v>854.65367672530772</v>
      </c>
      <c r="P76" s="30">
        <v>0</v>
      </c>
      <c r="Q76" s="30">
        <v>0</v>
      </c>
      <c r="R76" s="30">
        <v>0</v>
      </c>
      <c r="S76" s="30">
        <v>0</v>
      </c>
      <c r="T76" s="30">
        <v>0</v>
      </c>
      <c r="U76" s="30">
        <v>0</v>
      </c>
      <c r="V76" s="30">
        <v>0</v>
      </c>
      <c r="W76" s="30">
        <v>0</v>
      </c>
      <c r="X76" s="30">
        <v>0</v>
      </c>
      <c r="Y76" s="30">
        <v>0</v>
      </c>
      <c r="Z76" s="30">
        <v>7641.90334335085</v>
      </c>
      <c r="AA76" s="30">
        <v>0</v>
      </c>
      <c r="AB76" s="30">
        <v>123643.6250146914</v>
      </c>
      <c r="AC76" s="30">
        <v>0</v>
      </c>
      <c r="AD76" s="30">
        <v>0</v>
      </c>
      <c r="AE76" s="30">
        <v>0</v>
      </c>
      <c r="AF76" s="30">
        <v>145041.22630741764</v>
      </c>
      <c r="AG76" s="30">
        <v>0</v>
      </c>
      <c r="AH76" s="30">
        <v>0</v>
      </c>
      <c r="AI76" s="30">
        <v>0</v>
      </c>
      <c r="AJ76" s="30">
        <v>65520</v>
      </c>
      <c r="AK76" s="30">
        <v>0</v>
      </c>
      <c r="AL76" s="30">
        <v>0</v>
      </c>
      <c r="AM76" s="30">
        <v>0</v>
      </c>
      <c r="AN76" s="30">
        <v>0</v>
      </c>
      <c r="AO76" s="30">
        <v>0</v>
      </c>
      <c r="AP76" s="30">
        <v>0</v>
      </c>
      <c r="AQ76" s="30">
        <v>0</v>
      </c>
      <c r="AR76" s="30">
        <v>0</v>
      </c>
      <c r="AS76" s="30">
        <v>1603549.2252824125</v>
      </c>
      <c r="AT76" s="30">
        <v>209598.7942095559</v>
      </c>
      <c r="AU76" s="30">
        <v>210561.22630741764</v>
      </c>
      <c r="AV76" s="30">
        <v>196325.13362863619</v>
      </c>
      <c r="AW76" s="38">
        <v>2023709.2457993862</v>
      </c>
      <c r="AX76" s="30">
        <v>1958189.2457993862</v>
      </c>
      <c r="AY76" s="30">
        <v>4955</v>
      </c>
      <c r="AZ76" s="30">
        <v>2066235</v>
      </c>
      <c r="BA76" s="30">
        <v>108045.75420061382</v>
      </c>
      <c r="BB76" s="30">
        <v>0</v>
      </c>
      <c r="BC76" s="30">
        <v>2131755</v>
      </c>
      <c r="BD76" s="30">
        <v>2131754.9999999995</v>
      </c>
      <c r="BE76" s="30">
        <v>0</v>
      </c>
      <c r="BF76" s="30">
        <v>2131755</v>
      </c>
      <c r="BG76" s="30">
        <v>1921193.7736925823</v>
      </c>
      <c r="BH76" s="30">
        <v>1921193.7736925823</v>
      </c>
      <c r="BI76" s="30">
        <v>4607.1793134114687</v>
      </c>
      <c r="BJ76" s="30">
        <v>4583.6761208956295</v>
      </c>
      <c r="BK76" s="197">
        <v>0.0051275857839726095</v>
      </c>
      <c r="BL76" s="30">
        <v>0</v>
      </c>
      <c r="BM76" s="30">
        <v>0</v>
      </c>
      <c r="BN76" s="38">
        <v>2131755</v>
      </c>
      <c r="BO76" s="30">
        <v>4955</v>
      </c>
      <c r="BP76" s="30" t="s">
        <v>545</v>
      </c>
      <c r="BQ76" s="30">
        <v>5112.1223021582737</v>
      </c>
      <c r="BR76" s="197">
        <v>-0.00014366352095707136</v>
      </c>
      <c r="BS76" s="30">
        <v>-3688.9500000000007</v>
      </c>
      <c r="BT76" s="30">
        <v>2128066.05</v>
      </c>
      <c r="BU76" s="30">
        <v>-4170</v>
      </c>
      <c r="BV76" s="38">
        <v>2123896.05</v>
      </c>
      <c r="BW76" s="218">
        <v>65520</v>
      </c>
      <c r="BX76" s="219">
        <v>2058376.0499999998</v>
      </c>
      <c r="BZ76" s="23">
        <f>B76</f>
        <v>8733014</v>
      </c>
      <c r="CB76" s="495"/>
    </row>
    <row r="77" spans="1:80">
      <c r="A77" s="23">
        <v>110754</v>
      </c>
      <c r="B77" s="23">
        <v>8732321</v>
      </c>
      <c r="C77" s="23" t="s">
        <v>290</v>
      </c>
      <c r="D77" s="239">
        <v>448</v>
      </c>
      <c r="E77" s="239">
        <v>448</v>
      </c>
      <c r="F77" s="239">
        <v>0</v>
      </c>
      <c r="G77" s="30">
        <v>1722757.9206871004</v>
      </c>
      <c r="H77" s="30">
        <v>0</v>
      </c>
      <c r="I77" s="30">
        <v>0</v>
      </c>
      <c r="J77" s="30">
        <v>45026.754231685925</v>
      </c>
      <c r="K77" s="30">
        <v>0</v>
      </c>
      <c r="L77" s="30">
        <v>96420.928253711274</v>
      </c>
      <c r="M77" s="30">
        <v>0</v>
      </c>
      <c r="N77" s="30">
        <v>36491.700507016933</v>
      </c>
      <c r="O77" s="30">
        <v>571.04376908715551</v>
      </c>
      <c r="P77" s="30">
        <v>0</v>
      </c>
      <c r="Q77" s="30">
        <v>1472.6918255405574</v>
      </c>
      <c r="R77" s="30">
        <v>1041.9044207905995</v>
      </c>
      <c r="S77" s="30">
        <v>0</v>
      </c>
      <c r="T77" s="30">
        <v>0</v>
      </c>
      <c r="U77" s="30">
        <v>0</v>
      </c>
      <c r="V77" s="30">
        <v>0</v>
      </c>
      <c r="W77" s="30">
        <v>0</v>
      </c>
      <c r="X77" s="30">
        <v>0</v>
      </c>
      <c r="Y77" s="30">
        <v>0</v>
      </c>
      <c r="Z77" s="30">
        <v>9664.0631971353323</v>
      </c>
      <c r="AA77" s="30">
        <v>0</v>
      </c>
      <c r="AB77" s="30">
        <v>172637.82095964262</v>
      </c>
      <c r="AC77" s="30">
        <v>0</v>
      </c>
      <c r="AD77" s="30">
        <v>0</v>
      </c>
      <c r="AE77" s="30">
        <v>0</v>
      </c>
      <c r="AF77" s="30">
        <v>145041.22630741764</v>
      </c>
      <c r="AG77" s="30">
        <v>0</v>
      </c>
      <c r="AH77" s="30">
        <v>0</v>
      </c>
      <c r="AI77" s="30">
        <v>0</v>
      </c>
      <c r="AJ77" s="30">
        <v>61152</v>
      </c>
      <c r="AK77" s="30">
        <v>0</v>
      </c>
      <c r="AL77" s="30">
        <v>0</v>
      </c>
      <c r="AM77" s="30">
        <v>0</v>
      </c>
      <c r="AN77" s="30">
        <v>0</v>
      </c>
      <c r="AO77" s="30">
        <v>0</v>
      </c>
      <c r="AP77" s="30">
        <v>0</v>
      </c>
      <c r="AQ77" s="30">
        <v>0</v>
      </c>
      <c r="AR77" s="30">
        <v>0</v>
      </c>
      <c r="AS77" s="30">
        <v>1722757.9206871004</v>
      </c>
      <c r="AT77" s="30">
        <v>363326.90716461046</v>
      </c>
      <c r="AU77" s="30">
        <v>206193.22630741764</v>
      </c>
      <c r="AV77" s="30">
        <v>285375.9114274928</v>
      </c>
      <c r="AW77" s="38">
        <v>2292278.0541591286</v>
      </c>
      <c r="AX77" s="30">
        <v>2231126.0541591286</v>
      </c>
      <c r="AY77" s="30">
        <v>4955</v>
      </c>
      <c r="AZ77" s="30">
        <v>2219840</v>
      </c>
      <c r="BA77" s="30">
        <v>0</v>
      </c>
      <c r="BB77" s="30">
        <v>0</v>
      </c>
      <c r="BC77" s="30">
        <v>2292278.0541591286</v>
      </c>
      <c r="BD77" s="30">
        <v>2292278.0541591281</v>
      </c>
      <c r="BE77" s="30">
        <v>0</v>
      </c>
      <c r="BF77" s="30">
        <v>2280992</v>
      </c>
      <c r="BG77" s="30">
        <v>2074798.7736925823</v>
      </c>
      <c r="BH77" s="30">
        <v>2086084.8278517108</v>
      </c>
      <c r="BI77" s="30">
        <v>4656.4393478832835</v>
      </c>
      <c r="BJ77" s="30">
        <v>4632.5226260995141</v>
      </c>
      <c r="BK77" s="197">
        <v>0.0051627857463713593</v>
      </c>
      <c r="BL77" s="30">
        <v>0</v>
      </c>
      <c r="BM77" s="30">
        <v>0</v>
      </c>
      <c r="BN77" s="38">
        <v>2292278.0541591286</v>
      </c>
      <c r="BO77" s="30">
        <v>4980.1920851766263</v>
      </c>
      <c r="BP77" s="30" t="s">
        <v>545</v>
      </c>
      <c r="BQ77" s="30">
        <v>5116.6920851766263</v>
      </c>
      <c r="BR77" s="197">
        <v>-0.0019374557660684077</v>
      </c>
      <c r="BS77" s="30">
        <v>-4141.55</v>
      </c>
      <c r="BT77" s="30">
        <v>2288136.5041591288</v>
      </c>
      <c r="BU77" s="30">
        <v>-4480</v>
      </c>
      <c r="BV77" s="38">
        <v>2283656.5041591288</v>
      </c>
      <c r="BW77" s="218">
        <v>61152</v>
      </c>
      <c r="BX77" s="219">
        <v>2222504.5041591288</v>
      </c>
      <c r="BZ77" s="23">
        <f>B77</f>
        <v>8732321</v>
      </c>
      <c r="CB77" s="495"/>
    </row>
    <row r="78" spans="1:80">
      <c r="A78" s="23">
        <v>110607</v>
      </c>
      <c r="B78" s="23">
        <v>8732011</v>
      </c>
      <c r="C78" s="23" t="s">
        <v>291</v>
      </c>
      <c r="D78" s="239">
        <v>75</v>
      </c>
      <c r="E78" s="239">
        <v>75</v>
      </c>
      <c r="F78" s="239">
        <v>0</v>
      </c>
      <c r="G78" s="30">
        <v>288408.13404359936</v>
      </c>
      <c r="H78" s="30">
        <v>0</v>
      </c>
      <c r="I78" s="30">
        <v>0</v>
      </c>
      <c r="J78" s="30">
        <v>3463.5964793604544</v>
      </c>
      <c r="K78" s="30">
        <v>0</v>
      </c>
      <c r="L78" s="30">
        <v>7416.9944810547113</v>
      </c>
      <c r="M78" s="30">
        <v>0</v>
      </c>
      <c r="N78" s="30">
        <v>0</v>
      </c>
      <c r="O78" s="30">
        <v>0</v>
      </c>
      <c r="P78" s="30">
        <v>0</v>
      </c>
      <c r="Q78" s="30">
        <v>0</v>
      </c>
      <c r="R78" s="30">
        <v>0</v>
      </c>
      <c r="S78" s="30">
        <v>0</v>
      </c>
      <c r="T78" s="30">
        <v>0</v>
      </c>
      <c r="U78" s="30">
        <v>0</v>
      </c>
      <c r="V78" s="30">
        <v>0</v>
      </c>
      <c r="W78" s="30">
        <v>0</v>
      </c>
      <c r="X78" s="30">
        <v>0</v>
      </c>
      <c r="Y78" s="30">
        <v>0</v>
      </c>
      <c r="Z78" s="30">
        <v>756.04956534576024</v>
      </c>
      <c r="AA78" s="30">
        <v>0</v>
      </c>
      <c r="AB78" s="30">
        <v>23944.910124418049</v>
      </c>
      <c r="AC78" s="30">
        <v>0</v>
      </c>
      <c r="AD78" s="30">
        <v>0</v>
      </c>
      <c r="AE78" s="30">
        <v>0</v>
      </c>
      <c r="AF78" s="30">
        <v>145041.22630741764</v>
      </c>
      <c r="AG78" s="30">
        <v>2721.7569011226992</v>
      </c>
      <c r="AH78" s="30">
        <v>0</v>
      </c>
      <c r="AI78" s="30">
        <v>0</v>
      </c>
      <c r="AJ78" s="30">
        <v>15344.25</v>
      </c>
      <c r="AK78" s="30">
        <v>0</v>
      </c>
      <c r="AL78" s="30">
        <v>0</v>
      </c>
      <c r="AM78" s="30">
        <v>0</v>
      </c>
      <c r="AN78" s="30">
        <v>8706</v>
      </c>
      <c r="AO78" s="30">
        <v>0</v>
      </c>
      <c r="AP78" s="30">
        <v>0</v>
      </c>
      <c r="AQ78" s="30">
        <v>0</v>
      </c>
      <c r="AR78" s="30">
        <v>0</v>
      </c>
      <c r="AS78" s="30">
        <v>288408.13404359936</v>
      </c>
      <c r="AT78" s="30">
        <v>35581.550650178979</v>
      </c>
      <c r="AU78" s="30">
        <v>171813.23320854033</v>
      </c>
      <c r="AV78" s="30">
        <v>36569.29458220354</v>
      </c>
      <c r="AW78" s="38">
        <v>495802.91790231864</v>
      </c>
      <c r="AX78" s="30">
        <v>471752.66790231864</v>
      </c>
      <c r="AY78" s="30">
        <v>4955</v>
      </c>
      <c r="AZ78" s="30">
        <v>371625</v>
      </c>
      <c r="BA78" s="30">
        <v>0</v>
      </c>
      <c r="BB78" s="30">
        <v>0</v>
      </c>
      <c r="BC78" s="30">
        <v>495802.91790231864</v>
      </c>
      <c r="BD78" s="30">
        <v>495802.91790231864</v>
      </c>
      <c r="BE78" s="30">
        <v>0</v>
      </c>
      <c r="BF78" s="30">
        <v>395675.25</v>
      </c>
      <c r="BG78" s="30">
        <v>232568.01679145967</v>
      </c>
      <c r="BH78" s="30">
        <v>332695.68469377828</v>
      </c>
      <c r="BI78" s="30">
        <v>4435.94246258371</v>
      </c>
      <c r="BJ78" s="30">
        <v>4307.8361365717728</v>
      </c>
      <c r="BK78" s="197">
        <v>0.029737975621766739</v>
      </c>
      <c r="BL78" s="30">
        <v>0</v>
      </c>
      <c r="BM78" s="30">
        <v>0</v>
      </c>
      <c r="BN78" s="38">
        <v>495802.91790231864</v>
      </c>
      <c r="BO78" s="30">
        <v>6290.0355720309153</v>
      </c>
      <c r="BP78" s="30" t="s">
        <v>545</v>
      </c>
      <c r="BQ78" s="30">
        <v>6610.7055720309154</v>
      </c>
      <c r="BR78" s="197">
        <v>0.0769730457282225</v>
      </c>
      <c r="BS78" s="30">
        <v>-655.05</v>
      </c>
      <c r="BT78" s="30">
        <v>495147.86790231866</v>
      </c>
      <c r="BU78" s="30">
        <v>-750</v>
      </c>
      <c r="BV78" s="38">
        <v>494397.86790231866</v>
      </c>
      <c r="BW78" s="218">
        <v>15344.25</v>
      </c>
      <c r="BX78" s="219">
        <v>479053.61790231866</v>
      </c>
      <c r="BZ78" s="23">
        <f>B78</f>
        <v>8732011</v>
      </c>
      <c r="CB78" s="495"/>
    </row>
    <row r="79" spans="1:80">
      <c r="A79" s="23">
        <v>110608</v>
      </c>
      <c r="B79" s="23">
        <v>8732012</v>
      </c>
      <c r="C79" s="23" t="s">
        <v>292</v>
      </c>
      <c r="D79" s="239">
        <v>77</v>
      </c>
      <c r="E79" s="239">
        <v>77</v>
      </c>
      <c r="F79" s="239">
        <v>0</v>
      </c>
      <c r="G79" s="30">
        <v>296099.01761809539</v>
      </c>
      <c r="H79" s="30">
        <v>0</v>
      </c>
      <c r="I79" s="30">
        <v>0</v>
      </c>
      <c r="J79" s="30">
        <v>9401.1904439783884</v>
      </c>
      <c r="K79" s="30">
        <v>0</v>
      </c>
      <c r="L79" s="30">
        <v>20131.842162862813</v>
      </c>
      <c r="M79" s="30">
        <v>0</v>
      </c>
      <c r="N79" s="30">
        <v>0</v>
      </c>
      <c r="O79" s="30">
        <v>0</v>
      </c>
      <c r="P79" s="30">
        <v>0</v>
      </c>
      <c r="Q79" s="30">
        <v>0</v>
      </c>
      <c r="R79" s="30">
        <v>0</v>
      </c>
      <c r="S79" s="30">
        <v>0</v>
      </c>
      <c r="T79" s="30">
        <v>0</v>
      </c>
      <c r="U79" s="30">
        <v>0</v>
      </c>
      <c r="V79" s="30">
        <v>0</v>
      </c>
      <c r="W79" s="30">
        <v>0</v>
      </c>
      <c r="X79" s="30">
        <v>0</v>
      </c>
      <c r="Y79" s="30">
        <v>0</v>
      </c>
      <c r="Z79" s="30">
        <v>1290.0406292453633</v>
      </c>
      <c r="AA79" s="30">
        <v>0</v>
      </c>
      <c r="AB79" s="30">
        <v>37314.249837020529</v>
      </c>
      <c r="AC79" s="30">
        <v>0</v>
      </c>
      <c r="AD79" s="30">
        <v>4224.9879478536423</v>
      </c>
      <c r="AE79" s="30">
        <v>0</v>
      </c>
      <c r="AF79" s="30">
        <v>145041.22630741764</v>
      </c>
      <c r="AG79" s="30">
        <v>52282.552350584061</v>
      </c>
      <c r="AH79" s="30">
        <v>0</v>
      </c>
      <c r="AI79" s="30">
        <v>0</v>
      </c>
      <c r="AJ79" s="30">
        <v>20209.5</v>
      </c>
      <c r="AK79" s="30">
        <v>0</v>
      </c>
      <c r="AL79" s="30">
        <v>0</v>
      </c>
      <c r="AM79" s="30">
        <v>0</v>
      </c>
      <c r="AN79" s="30">
        <v>14997</v>
      </c>
      <c r="AO79" s="30">
        <v>0</v>
      </c>
      <c r="AP79" s="30">
        <v>0</v>
      </c>
      <c r="AQ79" s="30">
        <v>0</v>
      </c>
      <c r="AR79" s="30">
        <v>0</v>
      </c>
      <c r="AS79" s="30">
        <v>296099.01761809539</v>
      </c>
      <c r="AT79" s="30">
        <v>72362.31102096074</v>
      </c>
      <c r="AU79" s="30">
        <v>232530.27865800171</v>
      </c>
      <c r="AV79" s="30">
        <v>52111.513802428468</v>
      </c>
      <c r="AW79" s="38">
        <v>600991.60729705787</v>
      </c>
      <c r="AX79" s="30">
        <v>565785.10729705787</v>
      </c>
      <c r="AY79" s="30">
        <v>4955</v>
      </c>
      <c r="AZ79" s="30">
        <v>381535</v>
      </c>
      <c r="BA79" s="30">
        <v>0</v>
      </c>
      <c r="BB79" s="30">
        <v>0</v>
      </c>
      <c r="BC79" s="30">
        <v>600991.60729705787</v>
      </c>
      <c r="BD79" s="30">
        <v>600991.60729705787</v>
      </c>
      <c r="BE79" s="30">
        <v>0</v>
      </c>
      <c r="BF79" s="30">
        <v>416741.5</v>
      </c>
      <c r="BG79" s="30">
        <v>199208.22134199829</v>
      </c>
      <c r="BH79" s="30">
        <v>383458.32863905618</v>
      </c>
      <c r="BI79" s="30">
        <v>4979.9782940137165</v>
      </c>
      <c r="BJ79" s="30">
        <v>5053.8394393176277</v>
      </c>
      <c r="BK79" s="197">
        <v>-0.014614857909669548</v>
      </c>
      <c r="BL79" s="30">
        <v>0.014614857909669548</v>
      </c>
      <c r="BM79" s="30">
        <v>5687.3081884011581</v>
      </c>
      <c r="BN79" s="38">
        <v>606678.915485459</v>
      </c>
      <c r="BO79" s="30">
        <v>7421.7196816293381</v>
      </c>
      <c r="BP79" s="30" t="s">
        <v>545</v>
      </c>
      <c r="BQ79" s="30">
        <v>7878.9469543566111</v>
      </c>
      <c r="BR79" s="197">
        <v>0.031049912116976053</v>
      </c>
      <c r="BS79" s="30">
        <v>-727.45000000000016</v>
      </c>
      <c r="BT79" s="30">
        <v>605951.46548545908</v>
      </c>
      <c r="BU79" s="30">
        <v>-770</v>
      </c>
      <c r="BV79" s="38">
        <v>605181.46548545908</v>
      </c>
      <c r="BW79" s="218">
        <v>20209.5</v>
      </c>
      <c r="BX79" s="219">
        <v>584971.96548545908</v>
      </c>
      <c r="BZ79" s="23">
        <f>B79</f>
        <v>8732012</v>
      </c>
      <c r="CB79" s="495"/>
    </row>
    <row r="80" spans="1:80">
      <c r="A80" s="23">
        <v>110633</v>
      </c>
      <c r="B80" s="23">
        <v>8732068</v>
      </c>
      <c r="C80" s="23" t="s">
        <v>293</v>
      </c>
      <c r="D80" s="239">
        <v>89</v>
      </c>
      <c r="E80" s="239">
        <v>89</v>
      </c>
      <c r="F80" s="239">
        <v>0</v>
      </c>
      <c r="G80" s="30">
        <v>342244.31906507123</v>
      </c>
      <c r="H80" s="30">
        <v>0</v>
      </c>
      <c r="I80" s="30">
        <v>0</v>
      </c>
      <c r="J80" s="30">
        <v>18307.581390905281</v>
      </c>
      <c r="K80" s="30">
        <v>0</v>
      </c>
      <c r="L80" s="30">
        <v>40263.684325725546</v>
      </c>
      <c r="M80" s="30">
        <v>0</v>
      </c>
      <c r="N80" s="30">
        <v>4698.0962346303331</v>
      </c>
      <c r="O80" s="30">
        <v>4843.0375014434048</v>
      </c>
      <c r="P80" s="30">
        <v>16458.330745359293</v>
      </c>
      <c r="Q80" s="30">
        <v>1469.4045670014041</v>
      </c>
      <c r="R80" s="30">
        <v>1039.5787412799082</v>
      </c>
      <c r="S80" s="30">
        <v>0</v>
      </c>
      <c r="T80" s="30">
        <v>0</v>
      </c>
      <c r="U80" s="30">
        <v>0</v>
      </c>
      <c r="V80" s="30">
        <v>0</v>
      </c>
      <c r="W80" s="30">
        <v>0</v>
      </c>
      <c r="X80" s="30">
        <v>0</v>
      </c>
      <c r="Y80" s="30">
        <v>0</v>
      </c>
      <c r="Z80" s="30">
        <v>0</v>
      </c>
      <c r="AA80" s="30">
        <v>0</v>
      </c>
      <c r="AB80" s="30">
        <v>41991.7447638007</v>
      </c>
      <c r="AC80" s="30">
        <v>0</v>
      </c>
      <c r="AD80" s="30">
        <v>5459.6876221122693</v>
      </c>
      <c r="AE80" s="30">
        <v>0</v>
      </c>
      <c r="AF80" s="30">
        <v>145041.22630741764</v>
      </c>
      <c r="AG80" s="30">
        <v>11411.002195081304</v>
      </c>
      <c r="AH80" s="30">
        <v>0</v>
      </c>
      <c r="AI80" s="30">
        <v>0</v>
      </c>
      <c r="AJ80" s="30">
        <v>12904.2398</v>
      </c>
      <c r="AK80" s="30">
        <v>0</v>
      </c>
      <c r="AL80" s="30">
        <v>0</v>
      </c>
      <c r="AM80" s="30">
        <v>0</v>
      </c>
      <c r="AN80" s="30">
        <v>0</v>
      </c>
      <c r="AO80" s="30">
        <v>0</v>
      </c>
      <c r="AP80" s="30">
        <v>0</v>
      </c>
      <c r="AQ80" s="30">
        <v>0</v>
      </c>
      <c r="AR80" s="30">
        <v>0</v>
      </c>
      <c r="AS80" s="30">
        <v>342244.31906507123</v>
      </c>
      <c r="AT80" s="30">
        <v>134531.14589225815</v>
      </c>
      <c r="AU80" s="30">
        <v>169356.46830249895</v>
      </c>
      <c r="AV80" s="30">
        <v>82919.9799403524</v>
      </c>
      <c r="AW80" s="38">
        <v>646131.93325982837</v>
      </c>
      <c r="AX80" s="30">
        <v>633227.69345982838</v>
      </c>
      <c r="AY80" s="30">
        <v>4955</v>
      </c>
      <c r="AZ80" s="30">
        <v>440995</v>
      </c>
      <c r="BA80" s="30">
        <v>0</v>
      </c>
      <c r="BB80" s="30">
        <v>0</v>
      </c>
      <c r="BC80" s="30">
        <v>646131.93325982837</v>
      </c>
      <c r="BD80" s="30">
        <v>646131.93325982825</v>
      </c>
      <c r="BE80" s="30">
        <v>0</v>
      </c>
      <c r="BF80" s="30">
        <v>453899.2398</v>
      </c>
      <c r="BG80" s="30">
        <v>284542.77149750106</v>
      </c>
      <c r="BH80" s="30">
        <v>476775.46495732944</v>
      </c>
      <c r="BI80" s="30">
        <v>5357.0276961497693</v>
      </c>
      <c r="BJ80" s="30">
        <v>4959.1086288855558</v>
      </c>
      <c r="BK80" s="197">
        <v>0.080240038491279531</v>
      </c>
      <c r="BL80" s="30">
        <v>0</v>
      </c>
      <c r="BM80" s="30">
        <v>0</v>
      </c>
      <c r="BN80" s="38">
        <v>646131.93325982837</v>
      </c>
      <c r="BO80" s="30">
        <v>7114.9179040430154</v>
      </c>
      <c r="BP80" s="30" t="s">
        <v>545</v>
      </c>
      <c r="BQ80" s="30">
        <v>7259.9093624699817</v>
      </c>
      <c r="BR80" s="197">
        <v>0.035826933666817329</v>
      </c>
      <c r="BS80" s="30">
        <v>-910.75000000000023</v>
      </c>
      <c r="BT80" s="30">
        <v>645221.18325982837</v>
      </c>
      <c r="BU80" s="30">
        <v>-890</v>
      </c>
      <c r="BV80" s="38">
        <v>644331.18325982837</v>
      </c>
      <c r="BW80" s="218">
        <v>12904.2398</v>
      </c>
      <c r="BX80" s="219">
        <v>631426.94345982838</v>
      </c>
      <c r="BZ80" s="23">
        <f>B80</f>
        <v>8732068</v>
      </c>
      <c r="CB80" s="495"/>
    </row>
    <row r="81" spans="1:80">
      <c r="A81" s="23">
        <v>110759</v>
      </c>
      <c r="B81" s="23">
        <v>8732328</v>
      </c>
      <c r="C81" s="23" t="s">
        <v>294</v>
      </c>
      <c r="D81" s="239">
        <v>265</v>
      </c>
      <c r="E81" s="239">
        <v>265</v>
      </c>
      <c r="F81" s="239">
        <v>0</v>
      </c>
      <c r="G81" s="30">
        <v>1019042.0736207177</v>
      </c>
      <c r="H81" s="30">
        <v>0</v>
      </c>
      <c r="I81" s="30">
        <v>0</v>
      </c>
      <c r="J81" s="30">
        <v>19791.979882059735</v>
      </c>
      <c r="K81" s="30">
        <v>0</v>
      </c>
      <c r="L81" s="30">
        <v>42382.825606026912</v>
      </c>
      <c r="M81" s="30">
        <v>0</v>
      </c>
      <c r="N81" s="30">
        <v>234.90481173151736</v>
      </c>
      <c r="O81" s="30">
        <v>284.88455890843596</v>
      </c>
      <c r="P81" s="30">
        <v>0</v>
      </c>
      <c r="Q81" s="30">
        <v>0</v>
      </c>
      <c r="R81" s="30">
        <v>0</v>
      </c>
      <c r="S81" s="30">
        <v>0</v>
      </c>
      <c r="T81" s="30">
        <v>0</v>
      </c>
      <c r="U81" s="30">
        <v>0</v>
      </c>
      <c r="V81" s="30">
        <v>0</v>
      </c>
      <c r="W81" s="30">
        <v>0</v>
      </c>
      <c r="X81" s="30">
        <v>0</v>
      </c>
      <c r="Y81" s="30">
        <v>0</v>
      </c>
      <c r="Z81" s="30">
        <v>11012.131543924032</v>
      </c>
      <c r="AA81" s="30">
        <v>0</v>
      </c>
      <c r="AB81" s="30">
        <v>62542.686680112623</v>
      </c>
      <c r="AC81" s="30">
        <v>0</v>
      </c>
      <c r="AD81" s="30">
        <v>0</v>
      </c>
      <c r="AE81" s="30">
        <v>0</v>
      </c>
      <c r="AF81" s="30">
        <v>145041.22630741764</v>
      </c>
      <c r="AG81" s="30">
        <v>0</v>
      </c>
      <c r="AH81" s="30">
        <v>0</v>
      </c>
      <c r="AI81" s="30">
        <v>0</v>
      </c>
      <c r="AJ81" s="30">
        <v>51324</v>
      </c>
      <c r="AK81" s="30">
        <v>0</v>
      </c>
      <c r="AL81" s="30">
        <v>0</v>
      </c>
      <c r="AM81" s="30">
        <v>0</v>
      </c>
      <c r="AN81" s="30">
        <v>0</v>
      </c>
      <c r="AO81" s="30">
        <v>0</v>
      </c>
      <c r="AP81" s="30">
        <v>0</v>
      </c>
      <c r="AQ81" s="30">
        <v>0</v>
      </c>
      <c r="AR81" s="30">
        <v>0</v>
      </c>
      <c r="AS81" s="30">
        <v>1019042.0736207177</v>
      </c>
      <c r="AT81" s="30">
        <v>136249.41308276326</v>
      </c>
      <c r="AU81" s="30">
        <v>196365.22630741764</v>
      </c>
      <c r="AV81" s="30">
        <v>109911.69220172997</v>
      </c>
      <c r="AW81" s="38">
        <v>1351656.7130108988</v>
      </c>
      <c r="AX81" s="30">
        <v>1300332.7130108988</v>
      </c>
      <c r="AY81" s="30">
        <v>4955</v>
      </c>
      <c r="AZ81" s="30">
        <v>1313075</v>
      </c>
      <c r="BA81" s="30">
        <v>12742.286989101209</v>
      </c>
      <c r="BB81" s="30">
        <v>0</v>
      </c>
      <c r="BC81" s="30">
        <v>1364399</v>
      </c>
      <c r="BD81" s="30">
        <v>1364399</v>
      </c>
      <c r="BE81" s="30">
        <v>0</v>
      </c>
      <c r="BF81" s="30">
        <v>1364399</v>
      </c>
      <c r="BG81" s="30">
        <v>1168033.7736925823</v>
      </c>
      <c r="BH81" s="30">
        <v>1168033.7736925823</v>
      </c>
      <c r="BI81" s="30">
        <v>4407.6746177078576</v>
      </c>
      <c r="BJ81" s="30">
        <v>4413.356059531553</v>
      </c>
      <c r="BK81" s="197">
        <v>-0.0012873291316310581</v>
      </c>
      <c r="BL81" s="30">
        <v>0.0012873291316310581</v>
      </c>
      <c r="BM81" s="30">
        <v>1505.582083279287</v>
      </c>
      <c r="BN81" s="38">
        <v>1365904.5820832793</v>
      </c>
      <c r="BO81" s="30">
        <v>4960.6814418236954</v>
      </c>
      <c r="BP81" s="30" t="s">
        <v>545</v>
      </c>
      <c r="BQ81" s="30">
        <v>5154.3569135218086</v>
      </c>
      <c r="BR81" s="197">
        <v>0.0073241695831285369</v>
      </c>
      <c r="BS81" s="30">
        <v>-2385.5</v>
      </c>
      <c r="BT81" s="30">
        <v>1363519.0820832793</v>
      </c>
      <c r="BU81" s="30">
        <v>-2650</v>
      </c>
      <c r="BV81" s="38">
        <v>1360869.0820832793</v>
      </c>
      <c r="BW81" s="218">
        <v>51324</v>
      </c>
      <c r="BX81" s="219">
        <v>1309545.0820832793</v>
      </c>
      <c r="BZ81" s="23">
        <f>B81</f>
        <v>8732328</v>
      </c>
      <c r="CB81" s="495"/>
    </row>
    <row r="82" spans="1:80">
      <c r="A82" s="23">
        <v>142638</v>
      </c>
      <c r="B82" s="23">
        <v>8732014</v>
      </c>
      <c r="C82" s="23" t="s">
        <v>295</v>
      </c>
      <c r="D82" s="239">
        <v>365</v>
      </c>
      <c r="E82" s="239">
        <v>365</v>
      </c>
      <c r="F82" s="239">
        <v>0</v>
      </c>
      <c r="G82" s="30">
        <v>1403586.252345517</v>
      </c>
      <c r="H82" s="30">
        <v>0</v>
      </c>
      <c r="I82" s="30">
        <v>0</v>
      </c>
      <c r="J82" s="30">
        <v>24245.175355523235</v>
      </c>
      <c r="K82" s="30">
        <v>0</v>
      </c>
      <c r="L82" s="30">
        <v>51918.9613673831</v>
      </c>
      <c r="M82" s="30">
        <v>0</v>
      </c>
      <c r="N82" s="30">
        <v>950.03054052081734</v>
      </c>
      <c r="O82" s="30">
        <v>576.08234903921914</v>
      </c>
      <c r="P82" s="30">
        <v>0</v>
      </c>
      <c r="Q82" s="30">
        <v>0</v>
      </c>
      <c r="R82" s="30">
        <v>0</v>
      </c>
      <c r="S82" s="30">
        <v>0</v>
      </c>
      <c r="T82" s="30">
        <v>0</v>
      </c>
      <c r="U82" s="30">
        <v>0</v>
      </c>
      <c r="V82" s="30">
        <v>0</v>
      </c>
      <c r="W82" s="30">
        <v>0</v>
      </c>
      <c r="X82" s="30">
        <v>0</v>
      </c>
      <c r="Y82" s="30">
        <v>0</v>
      </c>
      <c r="Z82" s="30">
        <v>665.91114068388333</v>
      </c>
      <c r="AA82" s="30">
        <v>0</v>
      </c>
      <c r="AB82" s="30">
        <v>136926.11623241942</v>
      </c>
      <c r="AC82" s="30">
        <v>0</v>
      </c>
      <c r="AD82" s="30">
        <v>0</v>
      </c>
      <c r="AE82" s="30">
        <v>0</v>
      </c>
      <c r="AF82" s="30">
        <v>145041.22630741764</v>
      </c>
      <c r="AG82" s="30">
        <v>0</v>
      </c>
      <c r="AH82" s="30">
        <v>0</v>
      </c>
      <c r="AI82" s="30">
        <v>0</v>
      </c>
      <c r="AJ82" s="30">
        <v>11138.4</v>
      </c>
      <c r="AK82" s="30">
        <v>0</v>
      </c>
      <c r="AL82" s="30">
        <v>0</v>
      </c>
      <c r="AM82" s="30">
        <v>0</v>
      </c>
      <c r="AN82" s="30">
        <v>0</v>
      </c>
      <c r="AO82" s="30">
        <v>0</v>
      </c>
      <c r="AP82" s="30">
        <v>0</v>
      </c>
      <c r="AQ82" s="30">
        <v>0</v>
      </c>
      <c r="AR82" s="30">
        <v>0</v>
      </c>
      <c r="AS82" s="30">
        <v>1403586.252345517</v>
      </c>
      <c r="AT82" s="30">
        <v>215282.27698556968</v>
      </c>
      <c r="AU82" s="30">
        <v>156179.62630741764</v>
      </c>
      <c r="AV82" s="30">
        <v>201830.56466570077</v>
      </c>
      <c r="AW82" s="38">
        <v>1775048.1556385043</v>
      </c>
      <c r="AX82" s="30">
        <v>1763909.7556385044</v>
      </c>
      <c r="AY82" s="30">
        <v>4955</v>
      </c>
      <c r="AZ82" s="30">
        <v>1808575</v>
      </c>
      <c r="BA82" s="30">
        <v>44665.2443614956</v>
      </c>
      <c r="BB82" s="30">
        <v>0</v>
      </c>
      <c r="BC82" s="30">
        <v>1819713.4</v>
      </c>
      <c r="BD82" s="30">
        <v>1819713.3999999997</v>
      </c>
      <c r="BE82" s="30">
        <v>0</v>
      </c>
      <c r="BF82" s="30">
        <v>1819713.4</v>
      </c>
      <c r="BG82" s="30">
        <v>1663533.7736925823</v>
      </c>
      <c r="BH82" s="30">
        <v>1663533.7736925823</v>
      </c>
      <c r="BI82" s="30">
        <v>4557.6267772399515</v>
      </c>
      <c r="BJ82" s="30">
        <v>4561.8558841365766</v>
      </c>
      <c r="BK82" s="197">
        <v>-0.00092705841745931649</v>
      </c>
      <c r="BL82" s="30">
        <v>0.00092705841745931649</v>
      </c>
      <c r="BM82" s="30">
        <v>1543.624017268171</v>
      </c>
      <c r="BN82" s="38">
        <v>1821257.0240172681</v>
      </c>
      <c r="BO82" s="30">
        <v>4959.2291068966251</v>
      </c>
      <c r="BP82" s="30" t="s">
        <v>545</v>
      </c>
      <c r="BQ82" s="30">
        <v>4989.7452712801869</v>
      </c>
      <c r="BR82" s="197">
        <v>0.0048390967264009266</v>
      </c>
      <c r="BS82" s="30">
        <v>0</v>
      </c>
      <c r="BT82" s="30">
        <v>1821257.0240172681</v>
      </c>
      <c r="BU82" s="30">
        <v>0</v>
      </c>
      <c r="BV82" s="38">
        <v>1821257.0240172681</v>
      </c>
      <c r="BW82" s="218">
        <v>11138.4</v>
      </c>
      <c r="BX82" s="219">
        <v>1810118.6240172682</v>
      </c>
      <c r="BZ82" s="23">
        <f>B82</f>
        <v>8732014</v>
      </c>
      <c r="CB82" s="495"/>
    </row>
    <row r="83" spans="1:80">
      <c r="A83" s="23">
        <v>148105</v>
      </c>
      <c r="B83" s="23">
        <v>8732015</v>
      </c>
      <c r="C83" s="23" t="s">
        <v>296</v>
      </c>
      <c r="D83" s="239">
        <v>178</v>
      </c>
      <c r="E83" s="239">
        <v>178</v>
      </c>
      <c r="F83" s="239">
        <v>0</v>
      </c>
      <c r="G83" s="30">
        <v>684488.63813014247</v>
      </c>
      <c r="H83" s="30">
        <v>0</v>
      </c>
      <c r="I83" s="30">
        <v>0</v>
      </c>
      <c r="J83" s="30">
        <v>9895.9899410298949</v>
      </c>
      <c r="K83" s="30">
        <v>0</v>
      </c>
      <c r="L83" s="30">
        <v>22250.983443164208</v>
      </c>
      <c r="M83" s="30">
        <v>0</v>
      </c>
      <c r="N83" s="30">
        <v>236.23195756050868</v>
      </c>
      <c r="O83" s="30">
        <v>859.48222857121391</v>
      </c>
      <c r="P83" s="30">
        <v>447.33285580606963</v>
      </c>
      <c r="Q83" s="30">
        <v>0</v>
      </c>
      <c r="R83" s="30">
        <v>0</v>
      </c>
      <c r="S83" s="30">
        <v>0</v>
      </c>
      <c r="T83" s="30">
        <v>0</v>
      </c>
      <c r="U83" s="30">
        <v>0</v>
      </c>
      <c r="V83" s="30">
        <v>0</v>
      </c>
      <c r="W83" s="30">
        <v>0</v>
      </c>
      <c r="X83" s="30">
        <v>0</v>
      </c>
      <c r="Y83" s="30">
        <v>0</v>
      </c>
      <c r="Z83" s="30">
        <v>17075.338785507865</v>
      </c>
      <c r="AA83" s="30">
        <v>0</v>
      </c>
      <c r="AB83" s="30">
        <v>66484.00425245901</v>
      </c>
      <c r="AC83" s="30">
        <v>0</v>
      </c>
      <c r="AD83" s="30">
        <v>7060.93876216635</v>
      </c>
      <c r="AE83" s="30">
        <v>0</v>
      </c>
      <c r="AF83" s="30">
        <v>145041.22630741764</v>
      </c>
      <c r="AG83" s="30">
        <v>0</v>
      </c>
      <c r="AH83" s="30">
        <v>0</v>
      </c>
      <c r="AI83" s="30">
        <v>0</v>
      </c>
      <c r="AJ83" s="30">
        <v>4790.4</v>
      </c>
      <c r="AK83" s="30">
        <v>0</v>
      </c>
      <c r="AL83" s="30">
        <v>0</v>
      </c>
      <c r="AM83" s="30">
        <v>0</v>
      </c>
      <c r="AN83" s="30">
        <v>0</v>
      </c>
      <c r="AO83" s="30">
        <v>0</v>
      </c>
      <c r="AP83" s="30">
        <v>0</v>
      </c>
      <c r="AQ83" s="30">
        <v>0</v>
      </c>
      <c r="AR83" s="30">
        <v>0</v>
      </c>
      <c r="AS83" s="30">
        <v>684488.63813014247</v>
      </c>
      <c r="AT83" s="30">
        <v>124310.30222626512</v>
      </c>
      <c r="AU83" s="30">
        <v>149831.62630741764</v>
      </c>
      <c r="AV83" s="30">
        <v>98235.532397537463</v>
      </c>
      <c r="AW83" s="38">
        <v>958630.56666382519</v>
      </c>
      <c r="AX83" s="30">
        <v>953840.16666382516</v>
      </c>
      <c r="AY83" s="30">
        <v>4955</v>
      </c>
      <c r="AZ83" s="30">
        <v>881990</v>
      </c>
      <c r="BA83" s="30">
        <v>0</v>
      </c>
      <c r="BB83" s="30">
        <v>0</v>
      </c>
      <c r="BC83" s="30">
        <v>958630.56666382519</v>
      </c>
      <c r="BD83" s="30">
        <v>958630.5666638253</v>
      </c>
      <c r="BE83" s="30">
        <v>0</v>
      </c>
      <c r="BF83" s="30">
        <v>886780.4</v>
      </c>
      <c r="BG83" s="30">
        <v>736948.77369258238</v>
      </c>
      <c r="BH83" s="30">
        <v>808798.94035640755</v>
      </c>
      <c r="BI83" s="30">
        <v>4543.814271665211</v>
      </c>
      <c r="BJ83" s="30">
        <v>4533.5859545545</v>
      </c>
      <c r="BK83" s="197">
        <v>0.0022561206985467056</v>
      </c>
      <c r="BL83" s="30">
        <v>0</v>
      </c>
      <c r="BM83" s="30">
        <v>0</v>
      </c>
      <c r="BN83" s="38">
        <v>958630.56666382519</v>
      </c>
      <c r="BO83" s="30">
        <v>5358.6526217068831</v>
      </c>
      <c r="BP83" s="30" t="s">
        <v>545</v>
      </c>
      <c r="BQ83" s="30">
        <v>5385.5649812574447</v>
      </c>
      <c r="BR83" s="197">
        <v>0.00774747384462704</v>
      </c>
      <c r="BS83" s="30">
        <v>0</v>
      </c>
      <c r="BT83" s="30">
        <v>958630.56666382519</v>
      </c>
      <c r="BU83" s="30">
        <v>0</v>
      </c>
      <c r="BV83" s="38">
        <v>958630.56666382519</v>
      </c>
      <c r="BW83" s="218">
        <v>4790.4</v>
      </c>
      <c r="BX83" s="219">
        <v>953840.16666382516</v>
      </c>
      <c r="BZ83" s="23">
        <f>B83</f>
        <v>8732015</v>
      </c>
      <c r="CB83" s="495"/>
    </row>
    <row r="84" spans="1:80">
      <c r="A84" s="23">
        <v>143976</v>
      </c>
      <c r="B84" s="23">
        <v>8732448</v>
      </c>
      <c r="C84" s="23" t="s">
        <v>297</v>
      </c>
      <c r="D84" s="239">
        <v>410</v>
      </c>
      <c r="E84" s="239">
        <v>410</v>
      </c>
      <c r="F84" s="239">
        <v>0</v>
      </c>
      <c r="G84" s="30">
        <v>1576631.1327716766</v>
      </c>
      <c r="H84" s="30">
        <v>0</v>
      </c>
      <c r="I84" s="30">
        <v>0</v>
      </c>
      <c r="J84" s="30">
        <v>52943.546184509913</v>
      </c>
      <c r="K84" s="30">
        <v>0</v>
      </c>
      <c r="L84" s="30">
        <v>114433.62913627252</v>
      </c>
      <c r="M84" s="30">
        <v>0</v>
      </c>
      <c r="N84" s="30">
        <v>7282.0491636770348</v>
      </c>
      <c r="O84" s="30">
        <v>32191.95515665325</v>
      </c>
      <c r="P84" s="30">
        <v>0</v>
      </c>
      <c r="Q84" s="30">
        <v>489.80152233380124</v>
      </c>
      <c r="R84" s="30">
        <v>0</v>
      </c>
      <c r="S84" s="30">
        <v>0</v>
      </c>
      <c r="T84" s="30">
        <v>0</v>
      </c>
      <c r="U84" s="30">
        <v>0</v>
      </c>
      <c r="V84" s="30">
        <v>0</v>
      </c>
      <c r="W84" s="30">
        <v>0</v>
      </c>
      <c r="X84" s="30">
        <v>0</v>
      </c>
      <c r="Y84" s="30">
        <v>0</v>
      </c>
      <c r="Z84" s="30">
        <v>20262.706039568431</v>
      </c>
      <c r="AA84" s="30">
        <v>0</v>
      </c>
      <c r="AB84" s="30">
        <v>169781.17130351256</v>
      </c>
      <c r="AC84" s="30">
        <v>0</v>
      </c>
      <c r="AD84" s="30">
        <v>0</v>
      </c>
      <c r="AE84" s="30">
        <v>0</v>
      </c>
      <c r="AF84" s="30">
        <v>145041.22630741764</v>
      </c>
      <c r="AG84" s="30">
        <v>0</v>
      </c>
      <c r="AH84" s="30">
        <v>0</v>
      </c>
      <c r="AI84" s="30">
        <v>0</v>
      </c>
      <c r="AJ84" s="30">
        <v>11029.1354</v>
      </c>
      <c r="AK84" s="30">
        <v>0</v>
      </c>
      <c r="AL84" s="30">
        <v>0</v>
      </c>
      <c r="AM84" s="30">
        <v>0</v>
      </c>
      <c r="AN84" s="30">
        <v>0</v>
      </c>
      <c r="AO84" s="30">
        <v>0</v>
      </c>
      <c r="AP84" s="30">
        <v>0</v>
      </c>
      <c r="AQ84" s="30">
        <v>0</v>
      </c>
      <c r="AR84" s="30">
        <v>0</v>
      </c>
      <c r="AS84" s="30">
        <v>1576631.1327716766</v>
      </c>
      <c r="AT84" s="30">
        <v>397384.8585065275</v>
      </c>
      <c r="AU84" s="30">
        <v>156070.36170741764</v>
      </c>
      <c r="AV84" s="30">
        <v>279556.98852845596</v>
      </c>
      <c r="AW84" s="38">
        <v>2130086.3529856219</v>
      </c>
      <c r="AX84" s="30">
        <v>2119057.2175856219</v>
      </c>
      <c r="AY84" s="30">
        <v>4955</v>
      </c>
      <c r="AZ84" s="30">
        <v>2031550</v>
      </c>
      <c r="BA84" s="30">
        <v>0</v>
      </c>
      <c r="BB84" s="30">
        <v>0</v>
      </c>
      <c r="BC84" s="30">
        <v>2130086.3529856219</v>
      </c>
      <c r="BD84" s="30">
        <v>2130086.3529856219</v>
      </c>
      <c r="BE84" s="30">
        <v>0</v>
      </c>
      <c r="BF84" s="30">
        <v>2042579.1354</v>
      </c>
      <c r="BG84" s="30">
        <v>1886508.7736925823</v>
      </c>
      <c r="BH84" s="30">
        <v>1974015.9912782041</v>
      </c>
      <c r="BI84" s="30">
        <v>4814.6731494590349</v>
      </c>
      <c r="BJ84" s="30">
        <v>4792.1130098339463</v>
      </c>
      <c r="BK84" s="197">
        <v>0.0047077645244994627</v>
      </c>
      <c r="BL84" s="30">
        <v>0</v>
      </c>
      <c r="BM84" s="30">
        <v>0</v>
      </c>
      <c r="BN84" s="38">
        <v>2130086.3529856219</v>
      </c>
      <c r="BO84" s="30">
        <v>5168.4322380137119</v>
      </c>
      <c r="BP84" s="30" t="s">
        <v>545</v>
      </c>
      <c r="BQ84" s="30">
        <v>5195.3325682576142</v>
      </c>
      <c r="BR84" s="197">
        <v>0.0039617266404816665</v>
      </c>
      <c r="BS84" s="30">
        <v>0</v>
      </c>
      <c r="BT84" s="30">
        <v>2130086.3529856219</v>
      </c>
      <c r="BU84" s="30">
        <v>0</v>
      </c>
      <c r="BV84" s="38">
        <v>2130086.3529856219</v>
      </c>
      <c r="BW84" s="218">
        <v>11029.1354</v>
      </c>
      <c r="BX84" s="219">
        <v>2119057.2175856219</v>
      </c>
      <c r="BZ84" s="23">
        <f>B84</f>
        <v>8732448</v>
      </c>
      <c r="CB84" s="495"/>
    </row>
    <row r="85" spans="1:80">
      <c r="A85" s="23">
        <v>141690</v>
      </c>
      <c r="B85" s="23">
        <v>8732036</v>
      </c>
      <c r="C85" s="23" t="s">
        <v>298</v>
      </c>
      <c r="D85" s="239">
        <v>255</v>
      </c>
      <c r="E85" s="239">
        <v>255</v>
      </c>
      <c r="F85" s="239">
        <v>0</v>
      </c>
      <c r="G85" s="30">
        <v>980587.65574823786</v>
      </c>
      <c r="H85" s="30">
        <v>0</v>
      </c>
      <c r="I85" s="30">
        <v>0</v>
      </c>
      <c r="J85" s="30">
        <v>35130.7642906561</v>
      </c>
      <c r="K85" s="30">
        <v>0</v>
      </c>
      <c r="L85" s="30">
        <v>75229.515450697916</v>
      </c>
      <c r="M85" s="30">
        <v>0</v>
      </c>
      <c r="N85" s="30">
        <v>0</v>
      </c>
      <c r="O85" s="30">
        <v>0</v>
      </c>
      <c r="P85" s="30">
        <v>0</v>
      </c>
      <c r="Q85" s="30">
        <v>491.72987478393509</v>
      </c>
      <c r="R85" s="30">
        <v>0</v>
      </c>
      <c r="S85" s="30">
        <v>0</v>
      </c>
      <c r="T85" s="30">
        <v>0</v>
      </c>
      <c r="U85" s="30">
        <v>0</v>
      </c>
      <c r="V85" s="30">
        <v>0</v>
      </c>
      <c r="W85" s="30">
        <v>0</v>
      </c>
      <c r="X85" s="30">
        <v>0</v>
      </c>
      <c r="Y85" s="30">
        <v>0</v>
      </c>
      <c r="Z85" s="30">
        <v>19716.260565086715</v>
      </c>
      <c r="AA85" s="30">
        <v>0</v>
      </c>
      <c r="AB85" s="30">
        <v>105910.46090072591</v>
      </c>
      <c r="AC85" s="30">
        <v>0</v>
      </c>
      <c r="AD85" s="30">
        <v>0</v>
      </c>
      <c r="AE85" s="30">
        <v>0</v>
      </c>
      <c r="AF85" s="30">
        <v>145041.22630741764</v>
      </c>
      <c r="AG85" s="30">
        <v>0</v>
      </c>
      <c r="AH85" s="30">
        <v>0</v>
      </c>
      <c r="AI85" s="30">
        <v>0</v>
      </c>
      <c r="AJ85" s="30">
        <v>11247.6</v>
      </c>
      <c r="AK85" s="30">
        <v>0</v>
      </c>
      <c r="AL85" s="30">
        <v>0</v>
      </c>
      <c r="AM85" s="30">
        <v>0</v>
      </c>
      <c r="AN85" s="30">
        <v>0</v>
      </c>
      <c r="AO85" s="30">
        <v>0</v>
      </c>
      <c r="AP85" s="30">
        <v>0</v>
      </c>
      <c r="AQ85" s="30">
        <v>0</v>
      </c>
      <c r="AR85" s="30">
        <v>0</v>
      </c>
      <c r="AS85" s="30">
        <v>980587.65574823786</v>
      </c>
      <c r="AT85" s="30">
        <v>236478.73108195059</v>
      </c>
      <c r="AU85" s="30">
        <v>156288.82630741765</v>
      </c>
      <c r="AV85" s="30">
        <v>156538.79251087879</v>
      </c>
      <c r="AW85" s="38">
        <v>1373355.2131376059</v>
      </c>
      <c r="AX85" s="30">
        <v>1362107.6131376058</v>
      </c>
      <c r="AY85" s="30">
        <v>4955</v>
      </c>
      <c r="AZ85" s="30">
        <v>1263525</v>
      </c>
      <c r="BA85" s="30">
        <v>0</v>
      </c>
      <c r="BB85" s="30">
        <v>0</v>
      </c>
      <c r="BC85" s="30">
        <v>1373355.2131376059</v>
      </c>
      <c r="BD85" s="30">
        <v>1373355.2131376059</v>
      </c>
      <c r="BE85" s="30">
        <v>0</v>
      </c>
      <c r="BF85" s="30">
        <v>1274772.6</v>
      </c>
      <c r="BG85" s="30">
        <v>1118483.7736925823</v>
      </c>
      <c r="BH85" s="30">
        <v>1217066.3868301881</v>
      </c>
      <c r="BI85" s="30">
        <v>4772.8093601183846</v>
      </c>
      <c r="BJ85" s="30">
        <v>4684.129207595689</v>
      </c>
      <c r="BK85" s="197">
        <v>0.018932046617948468</v>
      </c>
      <c r="BL85" s="30">
        <v>0</v>
      </c>
      <c r="BM85" s="30">
        <v>0</v>
      </c>
      <c r="BN85" s="38">
        <v>1373355.2131376059</v>
      </c>
      <c r="BO85" s="30">
        <v>5341.5984828925721</v>
      </c>
      <c r="BP85" s="30" t="s">
        <v>545</v>
      </c>
      <c r="BQ85" s="30">
        <v>5385.70671818669</v>
      </c>
      <c r="BR85" s="197">
        <v>0.0082855896749181035</v>
      </c>
      <c r="BS85" s="30">
        <v>0</v>
      </c>
      <c r="BT85" s="30">
        <v>1373355.2131376059</v>
      </c>
      <c r="BU85" s="30">
        <v>0</v>
      </c>
      <c r="BV85" s="38">
        <v>1373355.2131376059</v>
      </c>
      <c r="BW85" s="218">
        <v>11247.6</v>
      </c>
      <c r="BX85" s="219">
        <v>1362107.6131376058</v>
      </c>
      <c r="BZ85" s="23">
        <f>B85</f>
        <v>8732036</v>
      </c>
      <c r="CB85" s="495"/>
    </row>
    <row r="86" spans="1:80">
      <c r="A86" s="23">
        <v>138029</v>
      </c>
      <c r="B86" s="23">
        <v>8732209</v>
      </c>
      <c r="C86" s="23" t="s">
        <v>299</v>
      </c>
      <c r="D86" s="239">
        <v>412</v>
      </c>
      <c r="E86" s="239">
        <v>412</v>
      </c>
      <c r="F86" s="239">
        <v>0</v>
      </c>
      <c r="G86" s="30">
        <v>1584322.0163461727</v>
      </c>
      <c r="H86" s="30">
        <v>0</v>
      </c>
      <c r="I86" s="30">
        <v>0</v>
      </c>
      <c r="J86" s="30">
        <v>29687.969823089614</v>
      </c>
      <c r="K86" s="30">
        <v>0</v>
      </c>
      <c r="L86" s="30">
        <v>65693.3796893418</v>
      </c>
      <c r="M86" s="30">
        <v>0</v>
      </c>
      <c r="N86" s="30">
        <v>704.71443519455136</v>
      </c>
      <c r="O86" s="30">
        <v>3418.6147069012286</v>
      </c>
      <c r="P86" s="30">
        <v>0</v>
      </c>
      <c r="Q86" s="30">
        <v>489.80152233380227</v>
      </c>
      <c r="R86" s="30">
        <v>0</v>
      </c>
      <c r="S86" s="30">
        <v>0</v>
      </c>
      <c r="T86" s="30">
        <v>0</v>
      </c>
      <c r="U86" s="30">
        <v>0</v>
      </c>
      <c r="V86" s="30">
        <v>0</v>
      </c>
      <c r="W86" s="30">
        <v>0</v>
      </c>
      <c r="X86" s="30">
        <v>0</v>
      </c>
      <c r="Y86" s="30">
        <v>0</v>
      </c>
      <c r="Z86" s="30">
        <v>16659.991238005416</v>
      </c>
      <c r="AA86" s="30">
        <v>0</v>
      </c>
      <c r="AB86" s="30">
        <v>149455.76458459761</v>
      </c>
      <c r="AC86" s="30">
        <v>0</v>
      </c>
      <c r="AD86" s="30">
        <v>5093.1361563167011</v>
      </c>
      <c r="AE86" s="30">
        <v>0</v>
      </c>
      <c r="AF86" s="30">
        <v>145041.22630741764</v>
      </c>
      <c r="AG86" s="30">
        <v>0</v>
      </c>
      <c r="AH86" s="30">
        <v>0</v>
      </c>
      <c r="AI86" s="30">
        <v>0</v>
      </c>
      <c r="AJ86" s="30">
        <v>11356.8</v>
      </c>
      <c r="AK86" s="30">
        <v>0</v>
      </c>
      <c r="AL86" s="30">
        <v>0</v>
      </c>
      <c r="AM86" s="30">
        <v>0</v>
      </c>
      <c r="AN86" s="30">
        <v>0</v>
      </c>
      <c r="AO86" s="30">
        <v>0</v>
      </c>
      <c r="AP86" s="30">
        <v>0</v>
      </c>
      <c r="AQ86" s="30">
        <v>0</v>
      </c>
      <c r="AR86" s="30">
        <v>0</v>
      </c>
      <c r="AS86" s="30">
        <v>1584322.0163461727</v>
      </c>
      <c r="AT86" s="30">
        <v>271203.37215578067</v>
      </c>
      <c r="AU86" s="30">
        <v>156398.02630741763</v>
      </c>
      <c r="AV86" s="30">
        <v>225826.62818800984</v>
      </c>
      <c r="AW86" s="38">
        <v>2011923.4148093709</v>
      </c>
      <c r="AX86" s="30">
        <v>2000566.6148093708</v>
      </c>
      <c r="AY86" s="30">
        <v>4955</v>
      </c>
      <c r="AZ86" s="30">
        <v>2041460</v>
      </c>
      <c r="BA86" s="30">
        <v>40893.385190629167</v>
      </c>
      <c r="BB86" s="30">
        <v>0</v>
      </c>
      <c r="BC86" s="30">
        <v>2052816.8</v>
      </c>
      <c r="BD86" s="30">
        <v>2052816.8000000003</v>
      </c>
      <c r="BE86" s="30">
        <v>0</v>
      </c>
      <c r="BF86" s="30">
        <v>2052816.8</v>
      </c>
      <c r="BG86" s="30">
        <v>1896418.7736925823</v>
      </c>
      <c r="BH86" s="30">
        <v>1896418.7736925823</v>
      </c>
      <c r="BI86" s="30">
        <v>4602.9581885742291</v>
      </c>
      <c r="BJ86" s="30">
        <v>4581.9653338053486</v>
      </c>
      <c r="BK86" s="197">
        <v>0.0045816267124495786</v>
      </c>
      <c r="BL86" s="30">
        <v>0</v>
      </c>
      <c r="BM86" s="30">
        <v>0</v>
      </c>
      <c r="BN86" s="38">
        <v>2052816.8</v>
      </c>
      <c r="BO86" s="30">
        <v>4955</v>
      </c>
      <c r="BP86" s="30" t="s">
        <v>545</v>
      </c>
      <c r="BQ86" s="30">
        <v>4982.565048543689</v>
      </c>
      <c r="BR86" s="197">
        <v>0.0038288144637776966</v>
      </c>
      <c r="BS86" s="30">
        <v>0</v>
      </c>
      <c r="BT86" s="30">
        <v>2052816.8</v>
      </c>
      <c r="BU86" s="30">
        <v>0</v>
      </c>
      <c r="BV86" s="38">
        <v>2052816.8</v>
      </c>
      <c r="BW86" s="218">
        <v>11356.8</v>
      </c>
      <c r="BX86" s="219">
        <v>2041460</v>
      </c>
      <c r="BZ86" s="23">
        <f>B86</f>
        <v>8732209</v>
      </c>
      <c r="CB86" s="495"/>
    </row>
    <row r="87" spans="1:80">
      <c r="A87" s="23">
        <v>145553</v>
      </c>
      <c r="B87" s="23">
        <v>8732067</v>
      </c>
      <c r="C87" s="23" t="s">
        <v>300</v>
      </c>
      <c r="D87" s="239">
        <v>99</v>
      </c>
      <c r="E87" s="239">
        <v>99</v>
      </c>
      <c r="F87" s="239">
        <v>0</v>
      </c>
      <c r="G87" s="30">
        <v>380698.73693755118</v>
      </c>
      <c r="H87" s="30">
        <v>0</v>
      </c>
      <c r="I87" s="30">
        <v>0</v>
      </c>
      <c r="J87" s="30">
        <v>12864.786923338854</v>
      </c>
      <c r="K87" s="30">
        <v>0</v>
      </c>
      <c r="L87" s="30">
        <v>27548.836643917544</v>
      </c>
      <c r="M87" s="30">
        <v>0</v>
      </c>
      <c r="N87" s="30">
        <v>2349.0481173151716</v>
      </c>
      <c r="O87" s="30">
        <v>4273.2683836265505</v>
      </c>
      <c r="P87" s="30">
        <v>3113.738249122026</v>
      </c>
      <c r="Q87" s="30">
        <v>1469.4045670014052</v>
      </c>
      <c r="R87" s="30">
        <v>0</v>
      </c>
      <c r="S87" s="30">
        <v>0</v>
      </c>
      <c r="T87" s="30">
        <v>0</v>
      </c>
      <c r="U87" s="30">
        <v>0</v>
      </c>
      <c r="V87" s="30">
        <v>0</v>
      </c>
      <c r="W87" s="30">
        <v>0</v>
      </c>
      <c r="X87" s="30">
        <v>0</v>
      </c>
      <c r="Y87" s="30">
        <v>0</v>
      </c>
      <c r="Z87" s="30">
        <v>709.41132709792237</v>
      </c>
      <c r="AA87" s="30">
        <v>0</v>
      </c>
      <c r="AB87" s="30">
        <v>39704.642568278417</v>
      </c>
      <c r="AC87" s="30">
        <v>0</v>
      </c>
      <c r="AD87" s="30">
        <v>0</v>
      </c>
      <c r="AE87" s="30">
        <v>0</v>
      </c>
      <c r="AF87" s="30">
        <v>145041.22630741764</v>
      </c>
      <c r="AG87" s="30">
        <v>35607.290818459311</v>
      </c>
      <c r="AH87" s="30">
        <v>0</v>
      </c>
      <c r="AI87" s="30">
        <v>0</v>
      </c>
      <c r="AJ87" s="30">
        <v>2969.0214</v>
      </c>
      <c r="AK87" s="30">
        <v>0</v>
      </c>
      <c r="AL87" s="30">
        <v>0</v>
      </c>
      <c r="AM87" s="30">
        <v>0</v>
      </c>
      <c r="AN87" s="30">
        <v>0</v>
      </c>
      <c r="AO87" s="30">
        <v>0</v>
      </c>
      <c r="AP87" s="30">
        <v>0</v>
      </c>
      <c r="AQ87" s="30">
        <v>0</v>
      </c>
      <c r="AR87" s="30">
        <v>0</v>
      </c>
      <c r="AS87" s="30">
        <v>380698.73693755118</v>
      </c>
      <c r="AT87" s="30">
        <v>92033.136779697888</v>
      </c>
      <c r="AU87" s="30">
        <v>183617.53852587697</v>
      </c>
      <c r="AV87" s="30">
        <v>67378.04889030497</v>
      </c>
      <c r="AW87" s="38">
        <v>656349.41224312608</v>
      </c>
      <c r="AX87" s="30">
        <v>653380.39084312611</v>
      </c>
      <c r="AY87" s="30">
        <v>4955</v>
      </c>
      <c r="AZ87" s="30">
        <v>490545</v>
      </c>
      <c r="BA87" s="30">
        <v>0</v>
      </c>
      <c r="BB87" s="30">
        <v>0</v>
      </c>
      <c r="BC87" s="30">
        <v>656349.41224312608</v>
      </c>
      <c r="BD87" s="30">
        <v>656349.412243126</v>
      </c>
      <c r="BE87" s="30">
        <v>0</v>
      </c>
      <c r="BF87" s="30">
        <v>493514.0214</v>
      </c>
      <c r="BG87" s="30">
        <v>309896.48287412303</v>
      </c>
      <c r="BH87" s="30">
        <v>472731.87371724908</v>
      </c>
      <c r="BI87" s="30">
        <v>4775.0694314873645</v>
      </c>
      <c r="BJ87" s="30">
        <v>4689.3853201307684</v>
      </c>
      <c r="BK87" s="197">
        <v>0.018271928090184471</v>
      </c>
      <c r="BL87" s="30">
        <v>0</v>
      </c>
      <c r="BM87" s="30">
        <v>0</v>
      </c>
      <c r="BN87" s="38">
        <v>656349.41224312608</v>
      </c>
      <c r="BO87" s="30">
        <v>6599.8019277083449</v>
      </c>
      <c r="BP87" s="30" t="s">
        <v>545</v>
      </c>
      <c r="BQ87" s="30">
        <v>6629.7920428598591</v>
      </c>
      <c r="BR87" s="197">
        <v>0.037483248519189383</v>
      </c>
      <c r="BS87" s="30">
        <v>0</v>
      </c>
      <c r="BT87" s="30">
        <v>656349.41224312608</v>
      </c>
      <c r="BU87" s="30">
        <v>0</v>
      </c>
      <c r="BV87" s="38">
        <v>656349.41224312608</v>
      </c>
      <c r="BW87" s="218">
        <v>2969.0214</v>
      </c>
      <c r="BX87" s="219">
        <v>653380.39084312611</v>
      </c>
      <c r="BZ87" s="23">
        <f>B87</f>
        <v>8732067</v>
      </c>
      <c r="CB87" s="495"/>
    </row>
    <row r="88" spans="1:80">
      <c r="A88" s="23">
        <v>110611</v>
      </c>
      <c r="B88" s="23">
        <v>8732016</v>
      </c>
      <c r="C88" s="23" t="s">
        <v>301</v>
      </c>
      <c r="D88" s="239">
        <v>135</v>
      </c>
      <c r="E88" s="239">
        <v>135</v>
      </c>
      <c r="F88" s="239">
        <v>0</v>
      </c>
      <c r="G88" s="30">
        <v>519134.6412784789</v>
      </c>
      <c r="H88" s="30">
        <v>0</v>
      </c>
      <c r="I88" s="30">
        <v>0</v>
      </c>
      <c r="J88" s="30">
        <v>13854.385917441798</v>
      </c>
      <c r="K88" s="30">
        <v>0</v>
      </c>
      <c r="L88" s="30">
        <v>29667.977924218798</v>
      </c>
      <c r="M88" s="30">
        <v>0</v>
      </c>
      <c r="N88" s="30">
        <v>0</v>
      </c>
      <c r="O88" s="30">
        <v>0</v>
      </c>
      <c r="P88" s="30">
        <v>0</v>
      </c>
      <c r="Q88" s="30">
        <v>0</v>
      </c>
      <c r="R88" s="30">
        <v>0</v>
      </c>
      <c r="S88" s="30">
        <v>0</v>
      </c>
      <c r="T88" s="30">
        <v>0</v>
      </c>
      <c r="U88" s="30">
        <v>0</v>
      </c>
      <c r="V88" s="30">
        <v>0</v>
      </c>
      <c r="W88" s="30">
        <v>0</v>
      </c>
      <c r="X88" s="30">
        <v>0</v>
      </c>
      <c r="Y88" s="30">
        <v>0</v>
      </c>
      <c r="Z88" s="30">
        <v>5443.5568704894667</v>
      </c>
      <c r="AA88" s="30">
        <v>0</v>
      </c>
      <c r="AB88" s="30">
        <v>49208.507974791995</v>
      </c>
      <c r="AC88" s="30">
        <v>0</v>
      </c>
      <c r="AD88" s="30">
        <v>1832.7573289776067</v>
      </c>
      <c r="AE88" s="30">
        <v>0</v>
      </c>
      <c r="AF88" s="30">
        <v>145041.22630741764</v>
      </c>
      <c r="AG88" s="30">
        <v>11337.46190166511</v>
      </c>
      <c r="AH88" s="30">
        <v>0</v>
      </c>
      <c r="AI88" s="30">
        <v>0</v>
      </c>
      <c r="AJ88" s="30">
        <v>16217.5</v>
      </c>
      <c r="AK88" s="30">
        <v>0</v>
      </c>
      <c r="AL88" s="30">
        <v>0</v>
      </c>
      <c r="AM88" s="30">
        <v>0</v>
      </c>
      <c r="AN88" s="30">
        <v>0</v>
      </c>
      <c r="AO88" s="30">
        <v>0</v>
      </c>
      <c r="AP88" s="30">
        <v>0</v>
      </c>
      <c r="AQ88" s="30">
        <v>0</v>
      </c>
      <c r="AR88" s="30">
        <v>0</v>
      </c>
      <c r="AS88" s="30">
        <v>519134.6412784789</v>
      </c>
      <c r="AT88" s="30">
        <v>100007.18601591967</v>
      </c>
      <c r="AU88" s="30">
        <v>172596.18820908276</v>
      </c>
      <c r="AV88" s="30">
        <v>74326.130010097215</v>
      </c>
      <c r="AW88" s="38">
        <v>791738.01550348126</v>
      </c>
      <c r="AX88" s="30">
        <v>775520.51550348126</v>
      </c>
      <c r="AY88" s="30">
        <v>4955</v>
      </c>
      <c r="AZ88" s="30">
        <v>668925</v>
      </c>
      <c r="BA88" s="30">
        <v>0</v>
      </c>
      <c r="BB88" s="30">
        <v>0</v>
      </c>
      <c r="BC88" s="30">
        <v>791738.01550348126</v>
      </c>
      <c r="BD88" s="30">
        <v>791738.01550348126</v>
      </c>
      <c r="BE88" s="30">
        <v>0</v>
      </c>
      <c r="BF88" s="30">
        <v>685142.5</v>
      </c>
      <c r="BG88" s="30">
        <v>512546.3117909173</v>
      </c>
      <c r="BH88" s="30">
        <v>619141.82729439856</v>
      </c>
      <c r="BI88" s="30">
        <v>4586.2357577362854</v>
      </c>
      <c r="BJ88" s="30">
        <v>4576.8871465482489</v>
      </c>
      <c r="BK88" s="197">
        <v>0.0020425697398038312</v>
      </c>
      <c r="BL88" s="30">
        <v>0</v>
      </c>
      <c r="BM88" s="30">
        <v>0</v>
      </c>
      <c r="BN88" s="38">
        <v>791738.01550348126</v>
      </c>
      <c r="BO88" s="30">
        <v>5744.5964111368985</v>
      </c>
      <c r="BP88" s="30" t="s">
        <v>545</v>
      </c>
      <c r="BQ88" s="30">
        <v>5864.7260407665281</v>
      </c>
      <c r="BR88" s="197">
        <v>-0.0039951172332061136</v>
      </c>
      <c r="BS88" s="30">
        <v>-1250.6999999999998</v>
      </c>
      <c r="BT88" s="30">
        <v>790487.31550348131</v>
      </c>
      <c r="BU88" s="30">
        <v>-1350</v>
      </c>
      <c r="BV88" s="38">
        <v>789137.31550348131</v>
      </c>
      <c r="BW88" s="218">
        <v>16217.5</v>
      </c>
      <c r="BX88" s="219">
        <v>772919.81550348131</v>
      </c>
      <c r="BZ88" s="23">
        <f>B88</f>
        <v>8732016</v>
      </c>
      <c r="CB88" s="495"/>
    </row>
    <row r="89" spans="1:80">
      <c r="A89" s="23">
        <v>110831</v>
      </c>
      <c r="B89" s="23">
        <v>8733310</v>
      </c>
      <c r="C89" s="23" t="s">
        <v>302</v>
      </c>
      <c r="D89" s="239">
        <v>206</v>
      </c>
      <c r="E89" s="239">
        <v>206</v>
      </c>
      <c r="F89" s="239">
        <v>0</v>
      </c>
      <c r="G89" s="30">
        <v>792161.00817308633</v>
      </c>
      <c r="H89" s="30">
        <v>0</v>
      </c>
      <c r="I89" s="30">
        <v>0</v>
      </c>
      <c r="J89" s="30">
        <v>8411.5914498753918</v>
      </c>
      <c r="K89" s="30">
        <v>0</v>
      </c>
      <c r="L89" s="30">
        <v>18012.700882561447</v>
      </c>
      <c r="M89" s="30">
        <v>0</v>
      </c>
      <c r="N89" s="30">
        <v>0</v>
      </c>
      <c r="O89" s="30">
        <v>0</v>
      </c>
      <c r="P89" s="30">
        <v>0</v>
      </c>
      <c r="Q89" s="30">
        <v>0</v>
      </c>
      <c r="R89" s="30">
        <v>0</v>
      </c>
      <c r="S89" s="30">
        <v>0</v>
      </c>
      <c r="T89" s="30">
        <v>0</v>
      </c>
      <c r="U89" s="30">
        <v>0</v>
      </c>
      <c r="V89" s="30">
        <v>0</v>
      </c>
      <c r="W89" s="30">
        <v>0</v>
      </c>
      <c r="X89" s="30">
        <v>0</v>
      </c>
      <c r="Y89" s="30">
        <v>0</v>
      </c>
      <c r="Z89" s="30">
        <v>8353.6603792839669</v>
      </c>
      <c r="AA89" s="30">
        <v>0</v>
      </c>
      <c r="AB89" s="30">
        <v>41792.2111353618</v>
      </c>
      <c r="AC89" s="30">
        <v>0</v>
      </c>
      <c r="AD89" s="30">
        <v>0</v>
      </c>
      <c r="AE89" s="30">
        <v>0</v>
      </c>
      <c r="AF89" s="30">
        <v>145041.22630741764</v>
      </c>
      <c r="AG89" s="30">
        <v>0</v>
      </c>
      <c r="AH89" s="30">
        <v>0</v>
      </c>
      <c r="AI89" s="30">
        <v>0</v>
      </c>
      <c r="AJ89" s="30">
        <v>4715.55</v>
      </c>
      <c r="AK89" s="30">
        <v>0</v>
      </c>
      <c r="AL89" s="30">
        <v>0</v>
      </c>
      <c r="AM89" s="30">
        <v>0</v>
      </c>
      <c r="AN89" s="30">
        <v>0</v>
      </c>
      <c r="AO89" s="30">
        <v>0</v>
      </c>
      <c r="AP89" s="30">
        <v>0</v>
      </c>
      <c r="AQ89" s="30">
        <v>0</v>
      </c>
      <c r="AR89" s="30">
        <v>0</v>
      </c>
      <c r="AS89" s="30">
        <v>792161.00817308633</v>
      </c>
      <c r="AT89" s="30">
        <v>76570.163847082615</v>
      </c>
      <c r="AU89" s="30">
        <v>149756.77630741763</v>
      </c>
      <c r="AV89" s="30">
        <v>76121.080695528944</v>
      </c>
      <c r="AW89" s="38">
        <v>1018487.9483275866</v>
      </c>
      <c r="AX89" s="30">
        <v>1013772.3983275866</v>
      </c>
      <c r="AY89" s="30">
        <v>4955</v>
      </c>
      <c r="AZ89" s="30">
        <v>1020730</v>
      </c>
      <c r="BA89" s="30">
        <v>6957.60167241341</v>
      </c>
      <c r="BB89" s="30">
        <v>0</v>
      </c>
      <c r="BC89" s="30">
        <v>1025445.55</v>
      </c>
      <c r="BD89" s="30">
        <v>1025445.5499999999</v>
      </c>
      <c r="BE89" s="30">
        <v>0</v>
      </c>
      <c r="BF89" s="30">
        <v>1025445.55</v>
      </c>
      <c r="BG89" s="30">
        <v>875688.77369258238</v>
      </c>
      <c r="BH89" s="30">
        <v>875688.77369258238</v>
      </c>
      <c r="BI89" s="30">
        <v>4250.9163771484582</v>
      </c>
      <c r="BJ89" s="30">
        <v>4253.10672101714</v>
      </c>
      <c r="BK89" s="197">
        <v>-0.00051499856748443468</v>
      </c>
      <c r="BL89" s="30">
        <v>0.00051499856748443468</v>
      </c>
      <c r="BM89" s="30">
        <v>451.21083694854315</v>
      </c>
      <c r="BN89" s="38">
        <v>1025896.7608369486</v>
      </c>
      <c r="BO89" s="30">
        <v>4957.1903438686822</v>
      </c>
      <c r="BP89" s="30" t="s">
        <v>545</v>
      </c>
      <c r="BQ89" s="30">
        <v>4980.0813632861582</v>
      </c>
      <c r="BR89" s="197">
        <v>0.0014215812411710882</v>
      </c>
      <c r="BS89" s="30">
        <v>-1788.8500000000001</v>
      </c>
      <c r="BT89" s="30">
        <v>1024107.9108369487</v>
      </c>
      <c r="BU89" s="30">
        <v>-2060</v>
      </c>
      <c r="BV89" s="38">
        <v>1022047.9108369487</v>
      </c>
      <c r="BW89" s="218">
        <v>4715.55</v>
      </c>
      <c r="BX89" s="219">
        <v>1017332.3608369486</v>
      </c>
      <c r="BZ89" s="23">
        <f>B89</f>
        <v>8733310</v>
      </c>
      <c r="CB89" s="495"/>
    </row>
    <row r="90" spans="1:80">
      <c r="A90" s="23">
        <v>110815</v>
      </c>
      <c r="B90" s="23">
        <v>8733068</v>
      </c>
      <c r="C90" s="23" t="s">
        <v>303</v>
      </c>
      <c r="D90" s="239">
        <v>87</v>
      </c>
      <c r="E90" s="239">
        <v>87</v>
      </c>
      <c r="F90" s="239">
        <v>0</v>
      </c>
      <c r="G90" s="30">
        <v>334553.43549057527</v>
      </c>
      <c r="H90" s="30">
        <v>0</v>
      </c>
      <c r="I90" s="30">
        <v>0</v>
      </c>
      <c r="J90" s="30">
        <v>4947.9949705149293</v>
      </c>
      <c r="K90" s="30">
        <v>0</v>
      </c>
      <c r="L90" s="30">
        <v>10595.706401506717</v>
      </c>
      <c r="M90" s="30">
        <v>0</v>
      </c>
      <c r="N90" s="30">
        <v>234.90481173151679</v>
      </c>
      <c r="O90" s="30">
        <v>284.88455890843534</v>
      </c>
      <c r="P90" s="30">
        <v>0</v>
      </c>
      <c r="Q90" s="30">
        <v>0</v>
      </c>
      <c r="R90" s="30">
        <v>0</v>
      </c>
      <c r="S90" s="30">
        <v>0</v>
      </c>
      <c r="T90" s="30">
        <v>0</v>
      </c>
      <c r="U90" s="30">
        <v>0</v>
      </c>
      <c r="V90" s="30">
        <v>0</v>
      </c>
      <c r="W90" s="30">
        <v>0</v>
      </c>
      <c r="X90" s="30">
        <v>0</v>
      </c>
      <c r="Y90" s="30">
        <v>0</v>
      </c>
      <c r="Z90" s="30">
        <v>1916.4456389727306</v>
      </c>
      <c r="AA90" s="30">
        <v>0</v>
      </c>
      <c r="AB90" s="30">
        <v>28777.345237186084</v>
      </c>
      <c r="AC90" s="30">
        <v>0</v>
      </c>
      <c r="AD90" s="30">
        <v>0</v>
      </c>
      <c r="AE90" s="30">
        <v>0</v>
      </c>
      <c r="AF90" s="30">
        <v>145041.22630741764</v>
      </c>
      <c r="AG90" s="30">
        <v>48107.608609768176</v>
      </c>
      <c r="AH90" s="30">
        <v>0</v>
      </c>
      <c r="AI90" s="30">
        <v>0</v>
      </c>
      <c r="AJ90" s="30">
        <v>19960</v>
      </c>
      <c r="AK90" s="30">
        <v>0</v>
      </c>
      <c r="AL90" s="30">
        <v>0</v>
      </c>
      <c r="AM90" s="30">
        <v>0</v>
      </c>
      <c r="AN90" s="30">
        <v>0</v>
      </c>
      <c r="AO90" s="30">
        <v>0</v>
      </c>
      <c r="AP90" s="30">
        <v>0</v>
      </c>
      <c r="AQ90" s="30">
        <v>0</v>
      </c>
      <c r="AR90" s="30">
        <v>0</v>
      </c>
      <c r="AS90" s="30">
        <v>334553.43549057527</v>
      </c>
      <c r="AT90" s="30">
        <v>46757.281618820416</v>
      </c>
      <c r="AU90" s="30">
        <v>213108.83491718583</v>
      </c>
      <c r="AV90" s="30">
        <v>44103.69482199123</v>
      </c>
      <c r="AW90" s="38">
        <v>594419.55202658148</v>
      </c>
      <c r="AX90" s="30">
        <v>574459.55202658148</v>
      </c>
      <c r="AY90" s="30">
        <v>4955</v>
      </c>
      <c r="AZ90" s="30">
        <v>431085</v>
      </c>
      <c r="BA90" s="30">
        <v>0</v>
      </c>
      <c r="BB90" s="30">
        <v>0</v>
      </c>
      <c r="BC90" s="30">
        <v>594419.55202658148</v>
      </c>
      <c r="BD90" s="30">
        <v>594419.55202658148</v>
      </c>
      <c r="BE90" s="30">
        <v>0</v>
      </c>
      <c r="BF90" s="30">
        <v>451045</v>
      </c>
      <c r="BG90" s="30">
        <v>237936.16508281417</v>
      </c>
      <c r="BH90" s="30">
        <v>381310.71710939566</v>
      </c>
      <c r="BI90" s="30">
        <v>4382.8818058551224</v>
      </c>
      <c r="BJ90" s="30">
        <v>4251.6467715435765</v>
      </c>
      <c r="BK90" s="197">
        <v>0.030866871441415741</v>
      </c>
      <c r="BL90" s="30">
        <v>0</v>
      </c>
      <c r="BM90" s="30">
        <v>0</v>
      </c>
      <c r="BN90" s="38">
        <v>594419.55202658148</v>
      </c>
      <c r="BO90" s="30">
        <v>6602.9833566273737</v>
      </c>
      <c r="BP90" s="30" t="s">
        <v>545</v>
      </c>
      <c r="BQ90" s="30">
        <v>6832.4086439836956</v>
      </c>
      <c r="BR90" s="197">
        <v>0.062713350311090377</v>
      </c>
      <c r="BS90" s="30">
        <v>-768.59999999999991</v>
      </c>
      <c r="BT90" s="30">
        <v>593650.95202658151</v>
      </c>
      <c r="BU90" s="30">
        <v>-870</v>
      </c>
      <c r="BV90" s="38">
        <v>592780.95202658151</v>
      </c>
      <c r="BW90" s="218">
        <v>19960</v>
      </c>
      <c r="BX90" s="219">
        <v>572820.95202658151</v>
      </c>
      <c r="BZ90" s="23">
        <f>B90</f>
        <v>8733068</v>
      </c>
      <c r="CB90" s="495"/>
    </row>
    <row r="91" spans="1:80">
      <c r="A91" s="23">
        <v>140535</v>
      </c>
      <c r="B91" s="23">
        <v>8732210</v>
      </c>
      <c r="C91" s="23" t="s">
        <v>304</v>
      </c>
      <c r="D91" s="239">
        <v>72</v>
      </c>
      <c r="E91" s="239">
        <v>72</v>
      </c>
      <c r="F91" s="239">
        <v>0</v>
      </c>
      <c r="G91" s="30">
        <v>276871.80868185539</v>
      </c>
      <c r="H91" s="30">
        <v>0</v>
      </c>
      <c r="I91" s="30">
        <v>0</v>
      </c>
      <c r="J91" s="30">
        <v>5442.7944675664394</v>
      </c>
      <c r="K91" s="30">
        <v>0</v>
      </c>
      <c r="L91" s="30">
        <v>11655.277041657426</v>
      </c>
      <c r="M91" s="30">
        <v>0</v>
      </c>
      <c r="N91" s="30">
        <v>0</v>
      </c>
      <c r="O91" s="30">
        <v>0</v>
      </c>
      <c r="P91" s="30">
        <v>0</v>
      </c>
      <c r="Q91" s="30">
        <v>0</v>
      </c>
      <c r="R91" s="30">
        <v>0</v>
      </c>
      <c r="S91" s="30">
        <v>0</v>
      </c>
      <c r="T91" s="30">
        <v>0</v>
      </c>
      <c r="U91" s="30">
        <v>0</v>
      </c>
      <c r="V91" s="30">
        <v>0</v>
      </c>
      <c r="W91" s="30">
        <v>0</v>
      </c>
      <c r="X91" s="30">
        <v>0</v>
      </c>
      <c r="Y91" s="30">
        <v>0</v>
      </c>
      <c r="Z91" s="30">
        <v>639.14399076393931</v>
      </c>
      <c r="AA91" s="30">
        <v>0</v>
      </c>
      <c r="AB91" s="30">
        <v>12080.818889049466</v>
      </c>
      <c r="AC91" s="30">
        <v>0</v>
      </c>
      <c r="AD91" s="30">
        <v>0</v>
      </c>
      <c r="AE91" s="30">
        <v>0</v>
      </c>
      <c r="AF91" s="30">
        <v>145041.22630741764</v>
      </c>
      <c r="AG91" s="30">
        <v>57376.7497591025</v>
      </c>
      <c r="AH91" s="30">
        <v>0</v>
      </c>
      <c r="AI91" s="30">
        <v>0</v>
      </c>
      <c r="AJ91" s="30">
        <v>1646.7</v>
      </c>
      <c r="AK91" s="30">
        <v>0</v>
      </c>
      <c r="AL91" s="30">
        <v>0</v>
      </c>
      <c r="AM91" s="30">
        <v>0</v>
      </c>
      <c r="AN91" s="30">
        <v>0</v>
      </c>
      <c r="AO91" s="30">
        <v>0</v>
      </c>
      <c r="AP91" s="30">
        <v>0</v>
      </c>
      <c r="AQ91" s="30">
        <v>0</v>
      </c>
      <c r="AR91" s="30">
        <v>0</v>
      </c>
      <c r="AS91" s="30">
        <v>276871.80868185539</v>
      </c>
      <c r="AT91" s="30">
        <v>29818.034389037268</v>
      </c>
      <c r="AU91" s="30">
        <v>204064.67606652016</v>
      </c>
      <c r="AV91" s="30">
        <v>24865.498387246065</v>
      </c>
      <c r="AW91" s="38">
        <v>510754.51913741283</v>
      </c>
      <c r="AX91" s="30">
        <v>509107.81913741282</v>
      </c>
      <c r="AY91" s="30">
        <v>4955</v>
      </c>
      <c r="AZ91" s="30">
        <v>356760</v>
      </c>
      <c r="BA91" s="30">
        <v>0</v>
      </c>
      <c r="BB91" s="30">
        <v>0</v>
      </c>
      <c r="BC91" s="30">
        <v>510754.51913741283</v>
      </c>
      <c r="BD91" s="30">
        <v>510754.51913741278</v>
      </c>
      <c r="BE91" s="30">
        <v>0</v>
      </c>
      <c r="BF91" s="30">
        <v>358406.7</v>
      </c>
      <c r="BG91" s="30">
        <v>154342.02393347985</v>
      </c>
      <c r="BH91" s="30">
        <v>306689.84307089268</v>
      </c>
      <c r="BI91" s="30">
        <v>4259.5811537623986</v>
      </c>
      <c r="BJ91" s="30">
        <v>4084.1308342362149</v>
      </c>
      <c r="BK91" s="197">
        <v>0.042959035018033428</v>
      </c>
      <c r="BL91" s="30">
        <v>0</v>
      </c>
      <c r="BM91" s="30">
        <v>0</v>
      </c>
      <c r="BN91" s="38">
        <v>510754.51913741283</v>
      </c>
      <c r="BO91" s="30">
        <v>7070.9419324640667</v>
      </c>
      <c r="BP91" s="30" t="s">
        <v>545</v>
      </c>
      <c r="BQ91" s="30">
        <v>7093.8127657974</v>
      </c>
      <c r="BR91" s="197">
        <v>0.036752250780172968</v>
      </c>
      <c r="BS91" s="30">
        <v>0</v>
      </c>
      <c r="BT91" s="30">
        <v>510754.51913741283</v>
      </c>
      <c r="BU91" s="30">
        <v>0</v>
      </c>
      <c r="BV91" s="38">
        <v>510754.51913741283</v>
      </c>
      <c r="BW91" s="218">
        <v>1646.7</v>
      </c>
      <c r="BX91" s="219">
        <v>509107.81913741282</v>
      </c>
      <c r="BZ91" s="23">
        <f>B91</f>
        <v>8732210</v>
      </c>
      <c r="CB91" s="495"/>
    </row>
    <row r="92" spans="1:80">
      <c r="A92" s="23">
        <v>150022</v>
      </c>
      <c r="B92" s="23">
        <v>8732100</v>
      </c>
      <c r="C92" s="23" t="s">
        <v>305</v>
      </c>
      <c r="D92" s="239">
        <v>79</v>
      </c>
      <c r="E92" s="239">
        <v>79</v>
      </c>
      <c r="F92" s="239">
        <v>0</v>
      </c>
      <c r="G92" s="30">
        <v>303789.90119259135</v>
      </c>
      <c r="H92" s="30">
        <v>0</v>
      </c>
      <c r="I92" s="30">
        <v>0</v>
      </c>
      <c r="J92" s="30">
        <v>5937.5939646179177</v>
      </c>
      <c r="K92" s="30">
        <v>0</v>
      </c>
      <c r="L92" s="30">
        <v>12714.847681808065</v>
      </c>
      <c r="M92" s="30">
        <v>0</v>
      </c>
      <c r="N92" s="30">
        <v>234.90481173151781</v>
      </c>
      <c r="O92" s="30">
        <v>0</v>
      </c>
      <c r="P92" s="30">
        <v>0</v>
      </c>
      <c r="Q92" s="30">
        <v>0</v>
      </c>
      <c r="R92" s="30">
        <v>0</v>
      </c>
      <c r="S92" s="30">
        <v>0</v>
      </c>
      <c r="T92" s="30">
        <v>0</v>
      </c>
      <c r="U92" s="30">
        <v>0</v>
      </c>
      <c r="V92" s="30">
        <v>0</v>
      </c>
      <c r="W92" s="30">
        <v>0</v>
      </c>
      <c r="X92" s="30">
        <v>0</v>
      </c>
      <c r="Y92" s="30">
        <v>0</v>
      </c>
      <c r="Z92" s="30">
        <v>2042.8678400443964</v>
      </c>
      <c r="AA92" s="30">
        <v>0</v>
      </c>
      <c r="AB92" s="30">
        <v>20205.931272930728</v>
      </c>
      <c r="AC92" s="30">
        <v>0</v>
      </c>
      <c r="AD92" s="30">
        <v>0</v>
      </c>
      <c r="AE92" s="30">
        <v>0</v>
      </c>
      <c r="AF92" s="30">
        <v>145041.22630741764</v>
      </c>
      <c r="AG92" s="30">
        <v>54235.966394452029</v>
      </c>
      <c r="AH92" s="30">
        <v>0</v>
      </c>
      <c r="AI92" s="30">
        <v>0</v>
      </c>
      <c r="AJ92" s="30">
        <v>16342.25</v>
      </c>
      <c r="AK92" s="30">
        <v>0</v>
      </c>
      <c r="AL92" s="30">
        <v>0</v>
      </c>
      <c r="AM92" s="30">
        <v>0</v>
      </c>
      <c r="AN92" s="30">
        <v>0</v>
      </c>
      <c r="AO92" s="30">
        <v>0</v>
      </c>
      <c r="AP92" s="30">
        <v>0</v>
      </c>
      <c r="AQ92" s="30">
        <v>0</v>
      </c>
      <c r="AR92" s="30">
        <v>0</v>
      </c>
      <c r="AS92" s="30">
        <v>303789.90119259135</v>
      </c>
      <c r="AT92" s="30">
        <v>41136.145571132627</v>
      </c>
      <c r="AU92" s="30">
        <v>215619.44270186967</v>
      </c>
      <c r="AV92" s="30">
        <v>34398.950094075619</v>
      </c>
      <c r="AW92" s="38">
        <v>560545.48946559359</v>
      </c>
      <c r="AX92" s="30">
        <v>544203.23946559359</v>
      </c>
      <c r="AY92" s="30">
        <v>4955</v>
      </c>
      <c r="AZ92" s="30">
        <v>391445</v>
      </c>
      <c r="BA92" s="30">
        <v>0</v>
      </c>
      <c r="BB92" s="30">
        <v>0</v>
      </c>
      <c r="BC92" s="30">
        <v>560545.48946559359</v>
      </c>
      <c r="BD92" s="30">
        <v>560545.48946559359</v>
      </c>
      <c r="BE92" s="30">
        <v>0</v>
      </c>
      <c r="BF92" s="30">
        <v>407787.25</v>
      </c>
      <c r="BG92" s="30">
        <v>192167.80729813033</v>
      </c>
      <c r="BH92" s="30">
        <v>344926.04676372395</v>
      </c>
      <c r="BI92" s="30">
        <v>4366.15249068005</v>
      </c>
      <c r="BJ92" s="30">
        <v>4201.4163036357349</v>
      </c>
      <c r="BK92" s="197">
        <v>0.03920967957918349</v>
      </c>
      <c r="BL92" s="30">
        <v>0</v>
      </c>
      <c r="BM92" s="30">
        <v>0</v>
      </c>
      <c r="BN92" s="38">
        <v>560545.48946559359</v>
      </c>
      <c r="BO92" s="30">
        <v>6888.6486008302991</v>
      </c>
      <c r="BP92" s="30" t="s">
        <v>545</v>
      </c>
      <c r="BQ92" s="30">
        <v>7095.5125248809318</v>
      </c>
      <c r="BR92" s="197">
        <v>0.0387342783254907</v>
      </c>
      <c r="BS92" s="30">
        <v>0</v>
      </c>
      <c r="BT92" s="30">
        <v>560545.48946559359</v>
      </c>
      <c r="BU92" s="30">
        <v>0</v>
      </c>
      <c r="BV92" s="38">
        <v>560545.48946559359</v>
      </c>
      <c r="BW92" s="218">
        <v>16342.25</v>
      </c>
      <c r="BX92" s="219">
        <v>544203.23946559359</v>
      </c>
      <c r="BZ92" s="23">
        <f>B92</f>
        <v>8732100</v>
      </c>
      <c r="CB92" s="495"/>
    </row>
    <row r="93" spans="1:80">
      <c r="A93" s="23">
        <v>142811</v>
      </c>
      <c r="B93" s="23">
        <v>8732042</v>
      </c>
      <c r="C93" s="23" t="s">
        <v>306</v>
      </c>
      <c r="D93" s="239">
        <v>46</v>
      </c>
      <c r="E93" s="239">
        <v>46</v>
      </c>
      <c r="F93" s="239">
        <v>0</v>
      </c>
      <c r="G93" s="30">
        <v>176890.32221340761</v>
      </c>
      <c r="H93" s="30">
        <v>0</v>
      </c>
      <c r="I93" s="30">
        <v>0</v>
      </c>
      <c r="J93" s="30">
        <v>6927.1929587209224</v>
      </c>
      <c r="K93" s="30">
        <v>0</v>
      </c>
      <c r="L93" s="30">
        <v>14833.98896210945</v>
      </c>
      <c r="M93" s="30">
        <v>0</v>
      </c>
      <c r="N93" s="30">
        <v>0</v>
      </c>
      <c r="O93" s="30">
        <v>0</v>
      </c>
      <c r="P93" s="30">
        <v>0</v>
      </c>
      <c r="Q93" s="30">
        <v>0</v>
      </c>
      <c r="R93" s="30">
        <v>0</v>
      </c>
      <c r="S93" s="30">
        <v>0</v>
      </c>
      <c r="T93" s="30">
        <v>0</v>
      </c>
      <c r="U93" s="30">
        <v>0</v>
      </c>
      <c r="V93" s="30">
        <v>0</v>
      </c>
      <c r="W93" s="30">
        <v>0</v>
      </c>
      <c r="X93" s="30">
        <v>0</v>
      </c>
      <c r="Y93" s="30">
        <v>0</v>
      </c>
      <c r="Z93" s="30">
        <v>0</v>
      </c>
      <c r="AA93" s="30">
        <v>0</v>
      </c>
      <c r="AB93" s="30">
        <v>17630.224291007558</v>
      </c>
      <c r="AC93" s="30">
        <v>0</v>
      </c>
      <c r="AD93" s="30">
        <v>2160.724429952541</v>
      </c>
      <c r="AE93" s="30">
        <v>0</v>
      </c>
      <c r="AF93" s="30">
        <v>145041.22630741764</v>
      </c>
      <c r="AG93" s="30">
        <v>44753.864812099942</v>
      </c>
      <c r="AH93" s="30">
        <v>0</v>
      </c>
      <c r="AI93" s="30">
        <v>0</v>
      </c>
      <c r="AJ93" s="30">
        <v>1571.85</v>
      </c>
      <c r="AK93" s="30">
        <v>0</v>
      </c>
      <c r="AL93" s="30">
        <v>0</v>
      </c>
      <c r="AM93" s="30">
        <v>0</v>
      </c>
      <c r="AN93" s="30">
        <v>0</v>
      </c>
      <c r="AO93" s="30">
        <v>0</v>
      </c>
      <c r="AP93" s="30">
        <v>0</v>
      </c>
      <c r="AQ93" s="30">
        <v>0</v>
      </c>
      <c r="AR93" s="30">
        <v>0</v>
      </c>
      <c r="AS93" s="30">
        <v>176890.32221340761</v>
      </c>
      <c r="AT93" s="30">
        <v>41552.130641790471</v>
      </c>
      <c r="AU93" s="30">
        <v>191366.94111951758</v>
      </c>
      <c r="AV93" s="30">
        <v>26881.9553716269</v>
      </c>
      <c r="AW93" s="38">
        <v>409809.39397471561</v>
      </c>
      <c r="AX93" s="30">
        <v>408237.54397471563</v>
      </c>
      <c r="AY93" s="30">
        <v>4955</v>
      </c>
      <c r="AZ93" s="30">
        <v>227930</v>
      </c>
      <c r="BA93" s="30">
        <v>0</v>
      </c>
      <c r="BB93" s="30">
        <v>0</v>
      </c>
      <c r="BC93" s="30">
        <v>409809.39397471561</v>
      </c>
      <c r="BD93" s="30">
        <v>409809.39397471567</v>
      </c>
      <c r="BE93" s="30">
        <v>0</v>
      </c>
      <c r="BF93" s="30">
        <v>229501.85</v>
      </c>
      <c r="BG93" s="30">
        <v>38134.908880482435</v>
      </c>
      <c r="BH93" s="30">
        <v>218442.45285519803</v>
      </c>
      <c r="BI93" s="30">
        <v>4748.7489751130006</v>
      </c>
      <c r="BJ93" s="30">
        <v>4828.0032824507907</v>
      </c>
      <c r="BK93" s="197">
        <v>-0.016415545454550533</v>
      </c>
      <c r="BL93" s="30">
        <v>0.016415545454550533</v>
      </c>
      <c r="BM93" s="30">
        <v>3645.6981375383457</v>
      </c>
      <c r="BN93" s="38">
        <v>413455.09211225394</v>
      </c>
      <c r="BO93" s="30">
        <v>8953.9835241794335</v>
      </c>
      <c r="BP93" s="30" t="s">
        <v>545</v>
      </c>
      <c r="BQ93" s="30">
        <v>8988.154176353346</v>
      </c>
      <c r="BR93" s="197">
        <v>-0.053528655250789425</v>
      </c>
      <c r="BS93" s="30">
        <v>0</v>
      </c>
      <c r="BT93" s="30">
        <v>413455.09211225394</v>
      </c>
      <c r="BU93" s="30">
        <v>0</v>
      </c>
      <c r="BV93" s="38">
        <v>413455.09211225394</v>
      </c>
      <c r="BW93" s="218">
        <v>1571.85</v>
      </c>
      <c r="BX93" s="219">
        <v>411883.24211225397</v>
      </c>
      <c r="BZ93" s="23">
        <f>B93</f>
        <v>8732042</v>
      </c>
      <c r="CB93" s="495"/>
    </row>
    <row r="94" spans="1:80">
      <c r="A94" s="23">
        <v>144288</v>
      </c>
      <c r="B94" s="23">
        <v>8733056</v>
      </c>
      <c r="C94" s="23" t="s">
        <v>307</v>
      </c>
      <c r="D94" s="239">
        <v>87</v>
      </c>
      <c r="E94" s="239">
        <v>87</v>
      </c>
      <c r="F94" s="239">
        <v>0</v>
      </c>
      <c r="G94" s="30">
        <v>334553.43549057527</v>
      </c>
      <c r="H94" s="30">
        <v>0</v>
      </c>
      <c r="I94" s="30">
        <v>0</v>
      </c>
      <c r="J94" s="30">
        <v>15338.784408596315</v>
      </c>
      <c r="K94" s="30">
        <v>0</v>
      </c>
      <c r="L94" s="30">
        <v>32846.689844670895</v>
      </c>
      <c r="M94" s="30">
        <v>0</v>
      </c>
      <c r="N94" s="30">
        <v>12894.596272547928</v>
      </c>
      <c r="O94" s="30">
        <v>2655.5310669679156</v>
      </c>
      <c r="P94" s="30">
        <v>4607.061695129526</v>
      </c>
      <c r="Q94" s="30">
        <v>507.29443384572312</v>
      </c>
      <c r="R94" s="30">
        <v>0</v>
      </c>
      <c r="S94" s="30">
        <v>0</v>
      </c>
      <c r="T94" s="30">
        <v>0</v>
      </c>
      <c r="U94" s="30">
        <v>0</v>
      </c>
      <c r="V94" s="30">
        <v>0</v>
      </c>
      <c r="W94" s="30">
        <v>0</v>
      </c>
      <c r="X94" s="30">
        <v>0</v>
      </c>
      <c r="Y94" s="30">
        <v>0</v>
      </c>
      <c r="Z94" s="30">
        <v>2723.3701185401974</v>
      </c>
      <c r="AA94" s="30">
        <v>0</v>
      </c>
      <c r="AB94" s="30">
        <v>26010.369153544383</v>
      </c>
      <c r="AC94" s="30">
        <v>0</v>
      </c>
      <c r="AD94" s="30">
        <v>752.39511400133085</v>
      </c>
      <c r="AE94" s="30">
        <v>0</v>
      </c>
      <c r="AF94" s="30">
        <v>145041.22630741764</v>
      </c>
      <c r="AG94" s="30">
        <v>48107.608609768176</v>
      </c>
      <c r="AH94" s="30">
        <v>0</v>
      </c>
      <c r="AI94" s="30">
        <v>0</v>
      </c>
      <c r="AJ94" s="30">
        <v>1496.9856</v>
      </c>
      <c r="AK94" s="30">
        <v>0</v>
      </c>
      <c r="AL94" s="30">
        <v>0</v>
      </c>
      <c r="AM94" s="30">
        <v>0</v>
      </c>
      <c r="AN94" s="30">
        <v>0</v>
      </c>
      <c r="AO94" s="30">
        <v>0</v>
      </c>
      <c r="AP94" s="30">
        <v>0</v>
      </c>
      <c r="AQ94" s="30">
        <v>0</v>
      </c>
      <c r="AR94" s="30">
        <v>0</v>
      </c>
      <c r="AS94" s="30">
        <v>334553.43549057527</v>
      </c>
      <c r="AT94" s="30">
        <v>98336.092107844219</v>
      </c>
      <c r="AU94" s="30">
        <v>194645.82051718584</v>
      </c>
      <c r="AV94" s="30">
        <v>59709.416599862438</v>
      </c>
      <c r="AW94" s="38">
        <v>627535.3481156053</v>
      </c>
      <c r="AX94" s="30">
        <v>626038.36251560529</v>
      </c>
      <c r="AY94" s="30">
        <v>4955</v>
      </c>
      <c r="AZ94" s="30">
        <v>431085</v>
      </c>
      <c r="BA94" s="30">
        <v>0</v>
      </c>
      <c r="BB94" s="30">
        <v>0</v>
      </c>
      <c r="BC94" s="30">
        <v>627535.3481156053</v>
      </c>
      <c r="BD94" s="30">
        <v>627535.3481156053</v>
      </c>
      <c r="BE94" s="30">
        <v>0</v>
      </c>
      <c r="BF94" s="30">
        <v>432581.9856</v>
      </c>
      <c r="BG94" s="30">
        <v>237936.16508281417</v>
      </c>
      <c r="BH94" s="30">
        <v>432889.52759841946</v>
      </c>
      <c r="BI94" s="30">
        <v>4975.7416965335569</v>
      </c>
      <c r="BJ94" s="30">
        <v>5120.9513643394193</v>
      </c>
      <c r="BK94" s="197">
        <v>-0.028355994321104791</v>
      </c>
      <c r="BL94" s="30">
        <v>0.028355994321104791</v>
      </c>
      <c r="BM94" s="30">
        <v>12633.24109911003</v>
      </c>
      <c r="BN94" s="38">
        <v>640168.58921471529</v>
      </c>
      <c r="BO94" s="30">
        <v>7341.05291511167</v>
      </c>
      <c r="BP94" s="30" t="s">
        <v>545</v>
      </c>
      <c r="BQ94" s="30">
        <v>7358.2596461461526</v>
      </c>
      <c r="BR94" s="197">
        <v>-0.029933717497113044</v>
      </c>
      <c r="BS94" s="30">
        <v>0</v>
      </c>
      <c r="BT94" s="30">
        <v>640168.58921471529</v>
      </c>
      <c r="BU94" s="30">
        <v>0</v>
      </c>
      <c r="BV94" s="38">
        <v>640168.58921471529</v>
      </c>
      <c r="BW94" s="218">
        <v>1496.9856</v>
      </c>
      <c r="BX94" s="219">
        <v>638671.60361471528</v>
      </c>
      <c r="BZ94" s="23">
        <f>B94</f>
        <v>8733056</v>
      </c>
      <c r="CB94" s="495"/>
    </row>
    <row r="95" spans="1:80">
      <c r="A95" s="23">
        <v>110748</v>
      </c>
      <c r="B95" s="23">
        <v>8732315</v>
      </c>
      <c r="C95" s="23" t="s">
        <v>308</v>
      </c>
      <c r="D95" s="239">
        <v>525</v>
      </c>
      <c r="E95" s="239">
        <v>525</v>
      </c>
      <c r="F95" s="239">
        <v>0</v>
      </c>
      <c r="G95" s="30">
        <v>2018856.9383051957</v>
      </c>
      <c r="H95" s="30">
        <v>0</v>
      </c>
      <c r="I95" s="30">
        <v>0</v>
      </c>
      <c r="J95" s="30">
        <v>51953.947190406834</v>
      </c>
      <c r="K95" s="30">
        <v>0</v>
      </c>
      <c r="L95" s="30">
        <v>113374.05849612216</v>
      </c>
      <c r="M95" s="30">
        <v>0</v>
      </c>
      <c r="N95" s="30">
        <v>469.80962346303448</v>
      </c>
      <c r="O95" s="30">
        <v>284.88455890843505</v>
      </c>
      <c r="P95" s="30">
        <v>0</v>
      </c>
      <c r="Q95" s="30">
        <v>0</v>
      </c>
      <c r="R95" s="30">
        <v>0</v>
      </c>
      <c r="S95" s="30">
        <v>0</v>
      </c>
      <c r="T95" s="30">
        <v>0</v>
      </c>
      <c r="U95" s="30">
        <v>0</v>
      </c>
      <c r="V95" s="30">
        <v>0</v>
      </c>
      <c r="W95" s="30">
        <v>0</v>
      </c>
      <c r="X95" s="30">
        <v>0</v>
      </c>
      <c r="Y95" s="30">
        <v>0</v>
      </c>
      <c r="Z95" s="30">
        <v>59287.68426983519</v>
      </c>
      <c r="AA95" s="30">
        <v>0</v>
      </c>
      <c r="AB95" s="30">
        <v>185067.73069529806</v>
      </c>
      <c r="AC95" s="30">
        <v>0</v>
      </c>
      <c r="AD95" s="30">
        <v>42098.561024898161</v>
      </c>
      <c r="AE95" s="30">
        <v>0</v>
      </c>
      <c r="AF95" s="30">
        <v>145041.22630741764</v>
      </c>
      <c r="AG95" s="30">
        <v>0</v>
      </c>
      <c r="AH95" s="30">
        <v>0</v>
      </c>
      <c r="AI95" s="30">
        <v>80967.190426608053</v>
      </c>
      <c r="AJ95" s="30">
        <v>108364.16</v>
      </c>
      <c r="AK95" s="30">
        <v>0</v>
      </c>
      <c r="AL95" s="30">
        <v>0</v>
      </c>
      <c r="AM95" s="30">
        <v>0</v>
      </c>
      <c r="AN95" s="30">
        <v>0</v>
      </c>
      <c r="AO95" s="30">
        <v>0</v>
      </c>
      <c r="AP95" s="30">
        <v>0</v>
      </c>
      <c r="AQ95" s="30">
        <v>0</v>
      </c>
      <c r="AR95" s="30">
        <v>0</v>
      </c>
      <c r="AS95" s="30">
        <v>2018856.9383051957</v>
      </c>
      <c r="AT95" s="30">
        <v>452536.67585893179</v>
      </c>
      <c r="AU95" s="30">
        <v>334372.57673402573</v>
      </c>
      <c r="AV95" s="30">
        <v>282920.82943293737</v>
      </c>
      <c r="AW95" s="38">
        <v>2805766.190898153</v>
      </c>
      <c r="AX95" s="30">
        <v>2616434.8404715448</v>
      </c>
      <c r="AY95" s="30">
        <v>4955</v>
      </c>
      <c r="AZ95" s="30">
        <v>2601375</v>
      </c>
      <c r="BA95" s="30">
        <v>0</v>
      </c>
      <c r="BB95" s="30">
        <v>0</v>
      </c>
      <c r="BC95" s="30">
        <v>2805766.190898153</v>
      </c>
      <c r="BD95" s="30">
        <v>2805766.190898153</v>
      </c>
      <c r="BE95" s="30">
        <v>0</v>
      </c>
      <c r="BF95" s="30">
        <v>2790706.3504266082</v>
      </c>
      <c r="BG95" s="30">
        <v>2456333.7736925823</v>
      </c>
      <c r="BH95" s="30">
        <v>2471393.614164127</v>
      </c>
      <c r="BI95" s="30">
        <v>4707.4164079316706</v>
      </c>
      <c r="BJ95" s="30">
        <v>4663.8624296979142</v>
      </c>
      <c r="BK95" s="197">
        <v>0.0093386069787177416</v>
      </c>
      <c r="BL95" s="30">
        <v>0</v>
      </c>
      <c r="BM95" s="30">
        <v>0</v>
      </c>
      <c r="BN95" s="38">
        <v>2805766.190898153</v>
      </c>
      <c r="BO95" s="30">
        <v>4983.68541042199</v>
      </c>
      <c r="BP95" s="30" t="s">
        <v>545</v>
      </c>
      <c r="BQ95" s="30">
        <v>5344.31655409172</v>
      </c>
      <c r="BR95" s="197">
        <v>-0.011461683544744861</v>
      </c>
      <c r="BS95" s="30">
        <v>-4845.75</v>
      </c>
      <c r="BT95" s="30">
        <v>2800920.440898153</v>
      </c>
      <c r="BU95" s="30">
        <v>-5250</v>
      </c>
      <c r="BV95" s="38">
        <v>2795670.440898153</v>
      </c>
      <c r="BW95" s="218">
        <v>108364.16</v>
      </c>
      <c r="BX95" s="219">
        <v>2687306.2808981529</v>
      </c>
      <c r="BZ95" s="23">
        <f>B95</f>
        <v>8732315</v>
      </c>
      <c r="CB95" s="495"/>
    </row>
    <row r="96" spans="1:80">
      <c r="A96" s="23">
        <v>110612</v>
      </c>
      <c r="B96" s="23">
        <v>8732018</v>
      </c>
      <c r="C96" s="23" t="s">
        <v>309</v>
      </c>
      <c r="D96" s="239">
        <v>118</v>
      </c>
      <c r="E96" s="239">
        <v>118</v>
      </c>
      <c r="F96" s="239">
        <v>0</v>
      </c>
      <c r="G96" s="30">
        <v>453762.130895263</v>
      </c>
      <c r="H96" s="30">
        <v>0</v>
      </c>
      <c r="I96" s="30">
        <v>0</v>
      </c>
      <c r="J96" s="30">
        <v>7916.7919528238954</v>
      </c>
      <c r="K96" s="30">
        <v>0</v>
      </c>
      <c r="L96" s="30">
        <v>16953.130242410767</v>
      </c>
      <c r="M96" s="30">
        <v>0</v>
      </c>
      <c r="N96" s="30">
        <v>0</v>
      </c>
      <c r="O96" s="30">
        <v>0</v>
      </c>
      <c r="P96" s="30">
        <v>0</v>
      </c>
      <c r="Q96" s="30">
        <v>0</v>
      </c>
      <c r="R96" s="30">
        <v>0</v>
      </c>
      <c r="S96" s="30">
        <v>0</v>
      </c>
      <c r="T96" s="30">
        <v>0</v>
      </c>
      <c r="U96" s="30">
        <v>0</v>
      </c>
      <c r="V96" s="30">
        <v>0</v>
      </c>
      <c r="W96" s="30">
        <v>0</v>
      </c>
      <c r="X96" s="30">
        <v>0</v>
      </c>
      <c r="Y96" s="30">
        <v>0</v>
      </c>
      <c r="Z96" s="30">
        <v>6941.0335040929813</v>
      </c>
      <c r="AA96" s="30">
        <v>0</v>
      </c>
      <c r="AB96" s="30">
        <v>41299.20626039707</v>
      </c>
      <c r="AC96" s="30">
        <v>0</v>
      </c>
      <c r="AD96" s="30">
        <v>887.44039087336284</v>
      </c>
      <c r="AE96" s="30">
        <v>0</v>
      </c>
      <c r="AF96" s="30">
        <v>145041.22630741764</v>
      </c>
      <c r="AG96" s="30">
        <v>3349.5305516912595</v>
      </c>
      <c r="AH96" s="30">
        <v>0</v>
      </c>
      <c r="AI96" s="30">
        <v>0</v>
      </c>
      <c r="AJ96" s="30">
        <v>22330.25</v>
      </c>
      <c r="AK96" s="30">
        <v>0</v>
      </c>
      <c r="AL96" s="30">
        <v>0</v>
      </c>
      <c r="AM96" s="30">
        <v>0</v>
      </c>
      <c r="AN96" s="30">
        <v>0</v>
      </c>
      <c r="AO96" s="30">
        <v>0</v>
      </c>
      <c r="AP96" s="30">
        <v>0</v>
      </c>
      <c r="AQ96" s="30">
        <v>0</v>
      </c>
      <c r="AR96" s="30">
        <v>0</v>
      </c>
      <c r="AS96" s="30">
        <v>453762.130895263</v>
      </c>
      <c r="AT96" s="30">
        <v>73997.602350598085</v>
      </c>
      <c r="AU96" s="30">
        <v>170721.00685910889</v>
      </c>
      <c r="AV96" s="30">
        <v>61936.683715731058</v>
      </c>
      <c r="AW96" s="38">
        <v>698480.74010496994</v>
      </c>
      <c r="AX96" s="30">
        <v>676150.49010496994</v>
      </c>
      <c r="AY96" s="30">
        <v>4955</v>
      </c>
      <c r="AZ96" s="30">
        <v>584690</v>
      </c>
      <c r="BA96" s="30">
        <v>0</v>
      </c>
      <c r="BB96" s="30">
        <v>0</v>
      </c>
      <c r="BC96" s="30">
        <v>698480.74010496994</v>
      </c>
      <c r="BD96" s="30">
        <v>698480.74010496994</v>
      </c>
      <c r="BE96" s="30">
        <v>0</v>
      </c>
      <c r="BF96" s="30">
        <v>607020.25</v>
      </c>
      <c r="BG96" s="30">
        <v>436299.24314089108</v>
      </c>
      <c r="BH96" s="30">
        <v>527759.733245861</v>
      </c>
      <c r="BI96" s="30">
        <v>4472.5401122530593</v>
      </c>
      <c r="BJ96" s="30">
        <v>4449.5542513045466</v>
      </c>
      <c r="BK96" s="197">
        <v>0.0051658794679879626</v>
      </c>
      <c r="BL96" s="30">
        <v>0</v>
      </c>
      <c r="BM96" s="30">
        <v>0</v>
      </c>
      <c r="BN96" s="38">
        <v>698480.74010496994</v>
      </c>
      <c r="BO96" s="30">
        <v>5730.08889919466</v>
      </c>
      <c r="BP96" s="30" t="s">
        <v>545</v>
      </c>
      <c r="BQ96" s="30">
        <v>5919.3283059743217</v>
      </c>
      <c r="BR96" s="197">
        <v>-0.021402227600990753</v>
      </c>
      <c r="BS96" s="30">
        <v>0</v>
      </c>
      <c r="BT96" s="30">
        <v>698480.74010496994</v>
      </c>
      <c r="BU96" s="30">
        <v>0</v>
      </c>
      <c r="BV96" s="38">
        <v>698480.74010496994</v>
      </c>
      <c r="BW96" s="218">
        <v>22330.25</v>
      </c>
      <c r="BX96" s="219">
        <v>676150.49010496994</v>
      </c>
      <c r="BZ96" s="23">
        <f>B96</f>
        <v>8732018</v>
      </c>
      <c r="CB96" s="495"/>
    </row>
    <row r="97" spans="1:80">
      <c r="A97" s="23">
        <v>143870</v>
      </c>
      <c r="B97" s="23">
        <v>8732252</v>
      </c>
      <c r="C97" s="23" t="s">
        <v>310</v>
      </c>
      <c r="D97" s="239">
        <v>141</v>
      </c>
      <c r="E97" s="239">
        <v>141</v>
      </c>
      <c r="F97" s="239">
        <v>0</v>
      </c>
      <c r="G97" s="30">
        <v>542207.29200196685</v>
      </c>
      <c r="H97" s="30">
        <v>0</v>
      </c>
      <c r="I97" s="30">
        <v>0</v>
      </c>
      <c r="J97" s="30">
        <v>14843.984911544845</v>
      </c>
      <c r="K97" s="30">
        <v>0</v>
      </c>
      <c r="L97" s="30">
        <v>31787.119204520277</v>
      </c>
      <c r="M97" s="30">
        <v>0</v>
      </c>
      <c r="N97" s="30">
        <v>3785.3232519021535</v>
      </c>
      <c r="O97" s="30">
        <v>7459.9056639880519</v>
      </c>
      <c r="P97" s="30">
        <v>895.99406760450211</v>
      </c>
      <c r="Q97" s="30">
        <v>6412.9013602704226</v>
      </c>
      <c r="R97" s="30">
        <v>0</v>
      </c>
      <c r="S97" s="30">
        <v>0</v>
      </c>
      <c r="T97" s="30">
        <v>0</v>
      </c>
      <c r="U97" s="30">
        <v>0</v>
      </c>
      <c r="V97" s="30">
        <v>0</v>
      </c>
      <c r="W97" s="30">
        <v>0</v>
      </c>
      <c r="X97" s="30">
        <v>0</v>
      </c>
      <c r="Y97" s="30">
        <v>0</v>
      </c>
      <c r="Z97" s="30">
        <v>17376.607289436812</v>
      </c>
      <c r="AA97" s="30">
        <v>0</v>
      </c>
      <c r="AB97" s="30">
        <v>63457.229748593483</v>
      </c>
      <c r="AC97" s="30">
        <v>0</v>
      </c>
      <c r="AD97" s="30">
        <v>0</v>
      </c>
      <c r="AE97" s="30">
        <v>0</v>
      </c>
      <c r="AF97" s="30">
        <v>145041.22630741764</v>
      </c>
      <c r="AG97" s="30">
        <v>0</v>
      </c>
      <c r="AH97" s="30">
        <v>0</v>
      </c>
      <c r="AI97" s="30">
        <v>0</v>
      </c>
      <c r="AJ97" s="30">
        <v>4565.85</v>
      </c>
      <c r="AK97" s="30">
        <v>0</v>
      </c>
      <c r="AL97" s="30">
        <v>0</v>
      </c>
      <c r="AM97" s="30">
        <v>0</v>
      </c>
      <c r="AN97" s="30">
        <v>0</v>
      </c>
      <c r="AO97" s="30">
        <v>0</v>
      </c>
      <c r="AP97" s="30">
        <v>0</v>
      </c>
      <c r="AQ97" s="30">
        <v>0</v>
      </c>
      <c r="AR97" s="30">
        <v>0</v>
      </c>
      <c r="AS97" s="30">
        <v>542207.29200196685</v>
      </c>
      <c r="AT97" s="30">
        <v>146019.06549786055</v>
      </c>
      <c r="AU97" s="30">
        <v>149607.07630741765</v>
      </c>
      <c r="AV97" s="30">
        <v>103724.22509810251</v>
      </c>
      <c r="AW97" s="38">
        <v>837833.433807245</v>
      </c>
      <c r="AX97" s="30">
        <v>833267.583807245</v>
      </c>
      <c r="AY97" s="30">
        <v>4955</v>
      </c>
      <c r="AZ97" s="30">
        <v>698655</v>
      </c>
      <c r="BA97" s="30">
        <v>0</v>
      </c>
      <c r="BB97" s="30">
        <v>0</v>
      </c>
      <c r="BC97" s="30">
        <v>837833.433807245</v>
      </c>
      <c r="BD97" s="30">
        <v>837833.43380724522</v>
      </c>
      <c r="BE97" s="30">
        <v>0</v>
      </c>
      <c r="BF97" s="30">
        <v>703220.85</v>
      </c>
      <c r="BG97" s="30">
        <v>553613.77369258238</v>
      </c>
      <c r="BH97" s="30">
        <v>688226.3574998274</v>
      </c>
      <c r="BI97" s="30">
        <v>4881.0379964526765</v>
      </c>
      <c r="BJ97" s="30">
        <v>4929.2406658530772</v>
      </c>
      <c r="BK97" s="197">
        <v>-0.00977892390897464</v>
      </c>
      <c r="BL97" s="30">
        <v>0.00977892390897464</v>
      </c>
      <c r="BM97" s="30">
        <v>6796.576385456503</v>
      </c>
      <c r="BN97" s="38">
        <v>844630.01019270148</v>
      </c>
      <c r="BO97" s="30">
        <v>5957.9018453383087</v>
      </c>
      <c r="BP97" s="30" t="s">
        <v>545</v>
      </c>
      <c r="BQ97" s="30">
        <v>5990.283760231925</v>
      </c>
      <c r="BR97" s="197">
        <v>0.033750570277551351</v>
      </c>
      <c r="BS97" s="30">
        <v>0</v>
      </c>
      <c r="BT97" s="30">
        <v>844630.01019270148</v>
      </c>
      <c r="BU97" s="30">
        <v>0</v>
      </c>
      <c r="BV97" s="38">
        <v>844630.01019270148</v>
      </c>
      <c r="BW97" s="218">
        <v>4565.85</v>
      </c>
      <c r="BX97" s="219">
        <v>840064.1601927015</v>
      </c>
      <c r="BZ97" s="23">
        <f>B97</f>
        <v>8732252</v>
      </c>
      <c r="CB97" s="495"/>
    </row>
    <row r="98" spans="1:80">
      <c r="A98" s="23">
        <v>143849</v>
      </c>
      <c r="B98" s="23">
        <v>8732045</v>
      </c>
      <c r="C98" s="23" t="s">
        <v>311</v>
      </c>
      <c r="D98" s="239">
        <v>216</v>
      </c>
      <c r="E98" s="239">
        <v>216</v>
      </c>
      <c r="F98" s="239">
        <v>0</v>
      </c>
      <c r="G98" s="30">
        <v>830615.42604556622</v>
      </c>
      <c r="H98" s="30">
        <v>0</v>
      </c>
      <c r="I98" s="30">
        <v>0</v>
      </c>
      <c r="J98" s="30">
        <v>34141.165296553016</v>
      </c>
      <c r="K98" s="30">
        <v>0</v>
      </c>
      <c r="L98" s="30">
        <v>73110.374170396361</v>
      </c>
      <c r="M98" s="30">
        <v>0</v>
      </c>
      <c r="N98" s="30">
        <v>4698.096234630345</v>
      </c>
      <c r="O98" s="30">
        <v>10540.728679612106</v>
      </c>
      <c r="P98" s="30">
        <v>4003.3777488711789</v>
      </c>
      <c r="Q98" s="30">
        <v>17143.05328168306</v>
      </c>
      <c r="R98" s="30">
        <v>0</v>
      </c>
      <c r="S98" s="30">
        <v>0</v>
      </c>
      <c r="T98" s="30">
        <v>0</v>
      </c>
      <c r="U98" s="30">
        <v>0</v>
      </c>
      <c r="V98" s="30">
        <v>0</v>
      </c>
      <c r="W98" s="30">
        <v>0</v>
      </c>
      <c r="X98" s="30">
        <v>0</v>
      </c>
      <c r="Y98" s="30">
        <v>0</v>
      </c>
      <c r="Z98" s="30">
        <v>8326.62587967463</v>
      </c>
      <c r="AA98" s="30">
        <v>0</v>
      </c>
      <c r="AB98" s="30">
        <v>109822.37313534597</v>
      </c>
      <c r="AC98" s="30">
        <v>0</v>
      </c>
      <c r="AD98" s="30">
        <v>0</v>
      </c>
      <c r="AE98" s="30">
        <v>0</v>
      </c>
      <c r="AF98" s="30">
        <v>145041.22630741764</v>
      </c>
      <c r="AG98" s="30">
        <v>0</v>
      </c>
      <c r="AH98" s="30">
        <v>0</v>
      </c>
      <c r="AI98" s="30">
        <v>0</v>
      </c>
      <c r="AJ98" s="30">
        <v>4366.25</v>
      </c>
      <c r="AK98" s="30">
        <v>0</v>
      </c>
      <c r="AL98" s="30">
        <v>0</v>
      </c>
      <c r="AM98" s="30">
        <v>0</v>
      </c>
      <c r="AN98" s="30">
        <v>0</v>
      </c>
      <c r="AO98" s="30">
        <v>0</v>
      </c>
      <c r="AP98" s="30">
        <v>0</v>
      </c>
      <c r="AQ98" s="30">
        <v>0</v>
      </c>
      <c r="AR98" s="30">
        <v>0</v>
      </c>
      <c r="AS98" s="30">
        <v>830615.42604556622</v>
      </c>
      <c r="AT98" s="30">
        <v>261785.79442676669</v>
      </c>
      <c r="AU98" s="30">
        <v>149407.47630741764</v>
      </c>
      <c r="AV98" s="30">
        <v>181061.08608246109</v>
      </c>
      <c r="AW98" s="38">
        <v>1241808.6967797508</v>
      </c>
      <c r="AX98" s="30">
        <v>1237442.4467797508</v>
      </c>
      <c r="AY98" s="30">
        <v>4955</v>
      </c>
      <c r="AZ98" s="30">
        <v>1070280</v>
      </c>
      <c r="BA98" s="30">
        <v>0</v>
      </c>
      <c r="BB98" s="30">
        <v>0</v>
      </c>
      <c r="BC98" s="30">
        <v>1241808.6967797508</v>
      </c>
      <c r="BD98" s="30">
        <v>1241808.6967797508</v>
      </c>
      <c r="BE98" s="30">
        <v>0</v>
      </c>
      <c r="BF98" s="30">
        <v>1074646.25</v>
      </c>
      <c r="BG98" s="30">
        <v>925238.77369258238</v>
      </c>
      <c r="BH98" s="30">
        <v>1092401.220472333</v>
      </c>
      <c r="BI98" s="30">
        <v>5057.4130577422829</v>
      </c>
      <c r="BJ98" s="30">
        <v>4933.665874057192</v>
      </c>
      <c r="BK98" s="197">
        <v>0.025082197871524613</v>
      </c>
      <c r="BL98" s="30">
        <v>0</v>
      </c>
      <c r="BM98" s="30">
        <v>0</v>
      </c>
      <c r="BN98" s="38">
        <v>1241808.6967797508</v>
      </c>
      <c r="BO98" s="30">
        <v>5728.90021657292</v>
      </c>
      <c r="BP98" s="30" t="s">
        <v>545</v>
      </c>
      <c r="BQ98" s="30">
        <v>5749.11433694329</v>
      </c>
      <c r="BR98" s="197">
        <v>0.024193671481756773</v>
      </c>
      <c r="BS98" s="30">
        <v>0</v>
      </c>
      <c r="BT98" s="30">
        <v>1241808.6967797508</v>
      </c>
      <c r="BU98" s="30">
        <v>0</v>
      </c>
      <c r="BV98" s="38">
        <v>1241808.6967797508</v>
      </c>
      <c r="BW98" s="218">
        <v>4366.25</v>
      </c>
      <c r="BX98" s="219">
        <v>1237442.4467797508</v>
      </c>
      <c r="BZ98" s="23">
        <f>B98</f>
        <v>8732045</v>
      </c>
      <c r="CB98" s="495"/>
    </row>
    <row r="99" spans="1:80">
      <c r="A99" s="23">
        <v>110796</v>
      </c>
      <c r="B99" s="23">
        <v>8733035</v>
      </c>
      <c r="C99" s="23" t="s">
        <v>312</v>
      </c>
      <c r="D99" s="239">
        <v>135</v>
      </c>
      <c r="E99" s="239">
        <v>135</v>
      </c>
      <c r="F99" s="239">
        <v>0</v>
      </c>
      <c r="G99" s="30">
        <v>519134.6412784789</v>
      </c>
      <c r="H99" s="30">
        <v>0</v>
      </c>
      <c r="I99" s="30">
        <v>0</v>
      </c>
      <c r="J99" s="30">
        <v>7421.9924557723971</v>
      </c>
      <c r="K99" s="30">
        <v>0</v>
      </c>
      <c r="L99" s="30">
        <v>15893.559602260084</v>
      </c>
      <c r="M99" s="30">
        <v>0</v>
      </c>
      <c r="N99" s="30">
        <v>0</v>
      </c>
      <c r="O99" s="30">
        <v>0</v>
      </c>
      <c r="P99" s="30">
        <v>0</v>
      </c>
      <c r="Q99" s="30">
        <v>0</v>
      </c>
      <c r="R99" s="30">
        <v>0</v>
      </c>
      <c r="S99" s="30">
        <v>0</v>
      </c>
      <c r="T99" s="30">
        <v>0</v>
      </c>
      <c r="U99" s="30">
        <v>0</v>
      </c>
      <c r="V99" s="30">
        <v>0</v>
      </c>
      <c r="W99" s="30">
        <v>0</v>
      </c>
      <c r="X99" s="30">
        <v>0</v>
      </c>
      <c r="Y99" s="30">
        <v>0</v>
      </c>
      <c r="Z99" s="30">
        <v>4117.5622481907531</v>
      </c>
      <c r="AA99" s="30">
        <v>0</v>
      </c>
      <c r="AB99" s="30">
        <v>36808.745052572573</v>
      </c>
      <c r="AC99" s="30">
        <v>0</v>
      </c>
      <c r="AD99" s="30">
        <v>0</v>
      </c>
      <c r="AE99" s="30">
        <v>0</v>
      </c>
      <c r="AF99" s="30">
        <v>145041.22630741764</v>
      </c>
      <c r="AG99" s="30">
        <v>11337.46190166511</v>
      </c>
      <c r="AH99" s="30">
        <v>0</v>
      </c>
      <c r="AI99" s="30">
        <v>0</v>
      </c>
      <c r="AJ99" s="30">
        <v>18088.75</v>
      </c>
      <c r="AK99" s="30">
        <v>0</v>
      </c>
      <c r="AL99" s="30">
        <v>0</v>
      </c>
      <c r="AM99" s="30">
        <v>0</v>
      </c>
      <c r="AN99" s="30">
        <v>0</v>
      </c>
      <c r="AO99" s="30">
        <v>0</v>
      </c>
      <c r="AP99" s="30">
        <v>0</v>
      </c>
      <c r="AQ99" s="30">
        <v>0</v>
      </c>
      <c r="AR99" s="30">
        <v>0</v>
      </c>
      <c r="AS99" s="30">
        <v>519134.6412784789</v>
      </c>
      <c r="AT99" s="30">
        <v>64241.8593587958</v>
      </c>
      <c r="AU99" s="30">
        <v>174467.43820908276</v>
      </c>
      <c r="AV99" s="30">
        <v>59905.685909514978</v>
      </c>
      <c r="AW99" s="38">
        <v>757843.9388463574</v>
      </c>
      <c r="AX99" s="30">
        <v>739755.1888463574</v>
      </c>
      <c r="AY99" s="30">
        <v>4955</v>
      </c>
      <c r="AZ99" s="30">
        <v>668925</v>
      </c>
      <c r="BA99" s="30">
        <v>0</v>
      </c>
      <c r="BB99" s="30">
        <v>0</v>
      </c>
      <c r="BC99" s="30">
        <v>757843.9388463574</v>
      </c>
      <c r="BD99" s="30">
        <v>757843.9388463574</v>
      </c>
      <c r="BE99" s="30">
        <v>0</v>
      </c>
      <c r="BF99" s="30">
        <v>687013.75</v>
      </c>
      <c r="BG99" s="30">
        <v>512546.3117909173</v>
      </c>
      <c r="BH99" s="30">
        <v>583376.5006372747</v>
      </c>
      <c r="BI99" s="30">
        <v>4321.3074121279606</v>
      </c>
      <c r="BJ99" s="30">
        <v>4324.2791777932607</v>
      </c>
      <c r="BK99" s="197">
        <v>-0.00068722798485381026</v>
      </c>
      <c r="BL99" s="30">
        <v>0.00068722798485381026</v>
      </c>
      <c r="BM99" s="30">
        <v>401.1883648155208</v>
      </c>
      <c r="BN99" s="38">
        <v>758245.127211173</v>
      </c>
      <c r="BO99" s="30">
        <v>5482.6398311938738</v>
      </c>
      <c r="BP99" s="30" t="s">
        <v>545</v>
      </c>
      <c r="BQ99" s="30">
        <v>5616.6305719346146</v>
      </c>
      <c r="BR99" s="197">
        <v>-0.0097776274748546665</v>
      </c>
      <c r="BS99" s="30">
        <v>-1190.25</v>
      </c>
      <c r="BT99" s="30">
        <v>757054.877211173</v>
      </c>
      <c r="BU99" s="30">
        <v>-1350</v>
      </c>
      <c r="BV99" s="38">
        <v>755704.877211173</v>
      </c>
      <c r="BW99" s="218">
        <v>18088.75</v>
      </c>
      <c r="BX99" s="219">
        <v>737616.127211173</v>
      </c>
      <c r="BZ99" s="23">
        <f>B99</f>
        <v>8733035</v>
      </c>
      <c r="CB99" s="495"/>
    </row>
    <row r="100" spans="1:80">
      <c r="A100" s="23">
        <v>138993</v>
      </c>
      <c r="B100" s="23">
        <v>8732007</v>
      </c>
      <c r="C100" s="23" t="s">
        <v>313</v>
      </c>
      <c r="D100" s="239">
        <v>414</v>
      </c>
      <c r="E100" s="239">
        <v>414</v>
      </c>
      <c r="F100" s="239">
        <v>0</v>
      </c>
      <c r="G100" s="30">
        <v>1592012.8999206685</v>
      </c>
      <c r="H100" s="30">
        <v>0</v>
      </c>
      <c r="I100" s="30">
        <v>0</v>
      </c>
      <c r="J100" s="30">
        <v>20781.578876162766</v>
      </c>
      <c r="K100" s="30">
        <v>0</v>
      </c>
      <c r="L100" s="30">
        <v>44501.966886328351</v>
      </c>
      <c r="M100" s="30">
        <v>0</v>
      </c>
      <c r="N100" s="30">
        <v>0</v>
      </c>
      <c r="O100" s="30">
        <v>2295.7120659482707</v>
      </c>
      <c r="P100" s="30">
        <v>0</v>
      </c>
      <c r="Q100" s="30">
        <v>0</v>
      </c>
      <c r="R100" s="30">
        <v>0</v>
      </c>
      <c r="S100" s="30">
        <v>0</v>
      </c>
      <c r="T100" s="30">
        <v>0</v>
      </c>
      <c r="U100" s="30">
        <v>0</v>
      </c>
      <c r="V100" s="30">
        <v>0</v>
      </c>
      <c r="W100" s="30">
        <v>0</v>
      </c>
      <c r="X100" s="30">
        <v>0</v>
      </c>
      <c r="Y100" s="30">
        <v>0</v>
      </c>
      <c r="Z100" s="30">
        <v>21934.301424413828</v>
      </c>
      <c r="AA100" s="30">
        <v>0</v>
      </c>
      <c r="AB100" s="30">
        <v>108455.40892169753</v>
      </c>
      <c r="AC100" s="30">
        <v>0</v>
      </c>
      <c r="AD100" s="30">
        <v>0</v>
      </c>
      <c r="AE100" s="30">
        <v>0</v>
      </c>
      <c r="AF100" s="30">
        <v>145041.22630741764</v>
      </c>
      <c r="AG100" s="30">
        <v>0</v>
      </c>
      <c r="AH100" s="30">
        <v>0</v>
      </c>
      <c r="AI100" s="30">
        <v>0</v>
      </c>
      <c r="AJ100" s="30">
        <v>13650</v>
      </c>
      <c r="AK100" s="30">
        <v>0</v>
      </c>
      <c r="AL100" s="30">
        <v>0</v>
      </c>
      <c r="AM100" s="30">
        <v>0</v>
      </c>
      <c r="AN100" s="30">
        <v>0</v>
      </c>
      <c r="AO100" s="30">
        <v>0</v>
      </c>
      <c r="AP100" s="30">
        <v>0</v>
      </c>
      <c r="AQ100" s="30">
        <v>0</v>
      </c>
      <c r="AR100" s="30">
        <v>0</v>
      </c>
      <c r="AS100" s="30">
        <v>1592012.8999206685</v>
      </c>
      <c r="AT100" s="30">
        <v>197968.96817455074</v>
      </c>
      <c r="AU100" s="30">
        <v>158691.22630741764</v>
      </c>
      <c r="AV100" s="30">
        <v>180386.06354423458</v>
      </c>
      <c r="AW100" s="38">
        <v>1948673.0944026369</v>
      </c>
      <c r="AX100" s="30">
        <v>1935023.0944026369</v>
      </c>
      <c r="AY100" s="30">
        <v>4955</v>
      </c>
      <c r="AZ100" s="30">
        <v>2051370</v>
      </c>
      <c r="BA100" s="30">
        <v>116346.90559736313</v>
      </c>
      <c r="BB100" s="30">
        <v>0</v>
      </c>
      <c r="BC100" s="30">
        <v>2065020</v>
      </c>
      <c r="BD100" s="30">
        <v>2065020</v>
      </c>
      <c r="BE100" s="30">
        <v>0</v>
      </c>
      <c r="BF100" s="30">
        <v>2065020</v>
      </c>
      <c r="BG100" s="30">
        <v>1906328.7736925823</v>
      </c>
      <c r="BH100" s="30">
        <v>1906328.7736925823</v>
      </c>
      <c r="BI100" s="30">
        <v>4604.6588736535805</v>
      </c>
      <c r="BJ100" s="30">
        <v>4576.5535709965761</v>
      </c>
      <c r="BK100" s="197">
        <v>0.0061411501517471007</v>
      </c>
      <c r="BL100" s="30">
        <v>0</v>
      </c>
      <c r="BM100" s="30">
        <v>0</v>
      </c>
      <c r="BN100" s="38">
        <v>2065020</v>
      </c>
      <c r="BO100" s="30">
        <v>4955</v>
      </c>
      <c r="BP100" s="30" t="s">
        <v>545</v>
      </c>
      <c r="BQ100" s="30">
        <v>4987.971014492754</v>
      </c>
      <c r="BR100" s="197">
        <v>0.0060830138931702304</v>
      </c>
      <c r="BS100" s="30">
        <v>0</v>
      </c>
      <c r="BT100" s="30">
        <v>2065020</v>
      </c>
      <c r="BU100" s="30">
        <v>0</v>
      </c>
      <c r="BV100" s="38">
        <v>2065020</v>
      </c>
      <c r="BW100" s="218">
        <v>13650</v>
      </c>
      <c r="BX100" s="219">
        <v>2051370</v>
      </c>
      <c r="BZ100" s="23">
        <f>B100</f>
        <v>8732007</v>
      </c>
      <c r="CB100" s="495"/>
    </row>
    <row r="101" spans="1:80">
      <c r="A101" s="23">
        <v>110673</v>
      </c>
      <c r="B101" s="23">
        <v>8732205</v>
      </c>
      <c r="C101" s="23" t="s">
        <v>314</v>
      </c>
      <c r="D101" s="239">
        <v>75</v>
      </c>
      <c r="E101" s="239">
        <v>75</v>
      </c>
      <c r="F101" s="239">
        <v>0</v>
      </c>
      <c r="G101" s="30">
        <v>288408.13404359936</v>
      </c>
      <c r="H101" s="30">
        <v>0</v>
      </c>
      <c r="I101" s="30">
        <v>0</v>
      </c>
      <c r="J101" s="30">
        <v>6927.1929587209243</v>
      </c>
      <c r="K101" s="30">
        <v>0</v>
      </c>
      <c r="L101" s="30">
        <v>15893.5596022601</v>
      </c>
      <c r="M101" s="30">
        <v>0</v>
      </c>
      <c r="N101" s="30">
        <v>0</v>
      </c>
      <c r="O101" s="30">
        <v>0</v>
      </c>
      <c r="P101" s="30">
        <v>0</v>
      </c>
      <c r="Q101" s="30">
        <v>0</v>
      </c>
      <c r="R101" s="30">
        <v>0</v>
      </c>
      <c r="S101" s="30">
        <v>0</v>
      </c>
      <c r="T101" s="30">
        <v>0</v>
      </c>
      <c r="U101" s="30">
        <v>0</v>
      </c>
      <c r="V101" s="30">
        <v>0</v>
      </c>
      <c r="W101" s="30">
        <v>0</v>
      </c>
      <c r="X101" s="30">
        <v>0</v>
      </c>
      <c r="Y101" s="30">
        <v>0</v>
      </c>
      <c r="Z101" s="30">
        <v>5903.8576352735226</v>
      </c>
      <c r="AA101" s="30">
        <v>0</v>
      </c>
      <c r="AB101" s="30">
        <v>31304.46354686542</v>
      </c>
      <c r="AC101" s="30">
        <v>0</v>
      </c>
      <c r="AD101" s="30">
        <v>1446.9136807717923</v>
      </c>
      <c r="AE101" s="30">
        <v>0</v>
      </c>
      <c r="AF101" s="30">
        <v>145041.22630741764</v>
      </c>
      <c r="AG101" s="30">
        <v>0</v>
      </c>
      <c r="AH101" s="30">
        <v>0</v>
      </c>
      <c r="AI101" s="30">
        <v>0</v>
      </c>
      <c r="AJ101" s="30">
        <v>19367.44</v>
      </c>
      <c r="AK101" s="30">
        <v>0</v>
      </c>
      <c r="AL101" s="30">
        <v>0</v>
      </c>
      <c r="AM101" s="30">
        <v>0</v>
      </c>
      <c r="AN101" s="30">
        <v>0</v>
      </c>
      <c r="AO101" s="30">
        <v>0</v>
      </c>
      <c r="AP101" s="30">
        <v>0</v>
      </c>
      <c r="AQ101" s="30">
        <v>0</v>
      </c>
      <c r="AR101" s="30">
        <v>0</v>
      </c>
      <c r="AS101" s="30">
        <v>288408.13404359936</v>
      </c>
      <c r="AT101" s="30">
        <v>61475.987423891762</v>
      </c>
      <c r="AU101" s="30">
        <v>164408.66630741765</v>
      </c>
      <c r="AV101" s="30">
        <v>45122.8641647075</v>
      </c>
      <c r="AW101" s="38">
        <v>514292.78777490882</v>
      </c>
      <c r="AX101" s="30">
        <v>494925.34777490882</v>
      </c>
      <c r="AY101" s="30">
        <v>4955</v>
      </c>
      <c r="AZ101" s="30">
        <v>371625</v>
      </c>
      <c r="BA101" s="30">
        <v>0</v>
      </c>
      <c r="BB101" s="30">
        <v>0</v>
      </c>
      <c r="BC101" s="30">
        <v>514292.78777490882</v>
      </c>
      <c r="BD101" s="30">
        <v>514292.78777490882</v>
      </c>
      <c r="BE101" s="30">
        <v>0</v>
      </c>
      <c r="BF101" s="30">
        <v>390992.44</v>
      </c>
      <c r="BG101" s="30">
        <v>226583.77369258236</v>
      </c>
      <c r="BH101" s="30">
        <v>349884.1214674912</v>
      </c>
      <c r="BI101" s="30">
        <v>4665.1216195665493</v>
      </c>
      <c r="BJ101" s="30">
        <v>4532.22938123717</v>
      </c>
      <c r="BK101" s="197">
        <v>0.029321604700665773</v>
      </c>
      <c r="BL101" s="30">
        <v>0</v>
      </c>
      <c r="BM101" s="30">
        <v>0</v>
      </c>
      <c r="BN101" s="38">
        <v>514292.78777490882</v>
      </c>
      <c r="BO101" s="30">
        <v>6599.004636998784</v>
      </c>
      <c r="BP101" s="30" t="s">
        <v>545</v>
      </c>
      <c r="BQ101" s="30">
        <v>6857.2371703321178</v>
      </c>
      <c r="BR101" s="197">
        <v>0.073883146772032</v>
      </c>
      <c r="BS101" s="30">
        <v>-687.60000000000014</v>
      </c>
      <c r="BT101" s="30">
        <v>513605.18777490885</v>
      </c>
      <c r="BU101" s="30">
        <v>-750</v>
      </c>
      <c r="BV101" s="38">
        <v>512855.18777490885</v>
      </c>
      <c r="BW101" s="218">
        <v>19367.44</v>
      </c>
      <c r="BX101" s="219">
        <v>493487.74777490884</v>
      </c>
      <c r="BZ101" s="23">
        <f>B101</f>
        <v>8732205</v>
      </c>
      <c r="CB101" s="495"/>
    </row>
    <row r="102" spans="1:80">
      <c r="A102" s="23">
        <v>110679</v>
      </c>
      <c r="B102" s="23">
        <v>8732211</v>
      </c>
      <c r="C102" s="23" t="s">
        <v>315</v>
      </c>
      <c r="D102" s="239">
        <v>270</v>
      </c>
      <c r="E102" s="239">
        <v>270</v>
      </c>
      <c r="F102" s="239">
        <v>0</v>
      </c>
      <c r="G102" s="30">
        <v>1038269.2825569578</v>
      </c>
      <c r="H102" s="30">
        <v>0</v>
      </c>
      <c r="I102" s="30">
        <v>0</v>
      </c>
      <c r="J102" s="30">
        <v>13359.586420390329</v>
      </c>
      <c r="K102" s="30">
        <v>0</v>
      </c>
      <c r="L102" s="30">
        <v>29667.977924218943</v>
      </c>
      <c r="M102" s="30">
        <v>0</v>
      </c>
      <c r="N102" s="30">
        <v>234.90481173151696</v>
      </c>
      <c r="O102" s="30">
        <v>0</v>
      </c>
      <c r="P102" s="30">
        <v>0</v>
      </c>
      <c r="Q102" s="30">
        <v>0</v>
      </c>
      <c r="R102" s="30">
        <v>0</v>
      </c>
      <c r="S102" s="30">
        <v>0</v>
      </c>
      <c r="T102" s="30">
        <v>0</v>
      </c>
      <c r="U102" s="30">
        <v>0</v>
      </c>
      <c r="V102" s="30">
        <v>0</v>
      </c>
      <c r="W102" s="30">
        <v>0</v>
      </c>
      <c r="X102" s="30">
        <v>0</v>
      </c>
      <c r="Y102" s="30">
        <v>0</v>
      </c>
      <c r="Z102" s="30">
        <v>8235.1244963815061</v>
      </c>
      <c r="AA102" s="30">
        <v>0</v>
      </c>
      <c r="AB102" s="30">
        <v>112513.80264872215</v>
      </c>
      <c r="AC102" s="30">
        <v>0</v>
      </c>
      <c r="AD102" s="30">
        <v>2700.9055374406876</v>
      </c>
      <c r="AE102" s="30">
        <v>0</v>
      </c>
      <c r="AF102" s="30">
        <v>145041.22630741764</v>
      </c>
      <c r="AG102" s="30">
        <v>0</v>
      </c>
      <c r="AH102" s="30">
        <v>0</v>
      </c>
      <c r="AI102" s="30">
        <v>0</v>
      </c>
      <c r="AJ102" s="30">
        <v>5590.55</v>
      </c>
      <c r="AK102" s="30">
        <v>0</v>
      </c>
      <c r="AL102" s="30">
        <v>0</v>
      </c>
      <c r="AM102" s="30">
        <v>0</v>
      </c>
      <c r="AN102" s="30">
        <v>0</v>
      </c>
      <c r="AO102" s="30">
        <v>0</v>
      </c>
      <c r="AP102" s="30">
        <v>0</v>
      </c>
      <c r="AQ102" s="30">
        <v>0</v>
      </c>
      <c r="AR102" s="30">
        <v>0</v>
      </c>
      <c r="AS102" s="30">
        <v>1038269.2825569578</v>
      </c>
      <c r="AT102" s="30">
        <v>166712.30183888512</v>
      </c>
      <c r="AU102" s="30">
        <v>150631.77630741763</v>
      </c>
      <c r="AV102" s="30">
        <v>158523.50899426005</v>
      </c>
      <c r="AW102" s="38">
        <v>1355613.3607032604</v>
      </c>
      <c r="AX102" s="30">
        <v>1350022.8107032604</v>
      </c>
      <c r="AY102" s="30">
        <v>4955</v>
      </c>
      <c r="AZ102" s="30">
        <v>1337850</v>
      </c>
      <c r="BA102" s="30">
        <v>0</v>
      </c>
      <c r="BB102" s="30">
        <v>0</v>
      </c>
      <c r="BC102" s="30">
        <v>1355613.3607032604</v>
      </c>
      <c r="BD102" s="30">
        <v>1355613.3607032604</v>
      </c>
      <c r="BE102" s="30">
        <v>0</v>
      </c>
      <c r="BF102" s="30">
        <v>1343440.55</v>
      </c>
      <c r="BG102" s="30">
        <v>1192808.7736925823</v>
      </c>
      <c r="BH102" s="30">
        <v>1204981.5843958426</v>
      </c>
      <c r="BI102" s="30">
        <v>4462.89475702164</v>
      </c>
      <c r="BJ102" s="30">
        <v>4428.3043021163658</v>
      </c>
      <c r="BK102" s="197">
        <v>0.0078112190457964858</v>
      </c>
      <c r="BL102" s="30">
        <v>0</v>
      </c>
      <c r="BM102" s="30">
        <v>0</v>
      </c>
      <c r="BN102" s="38">
        <v>1355613.3607032604</v>
      </c>
      <c r="BO102" s="30">
        <v>5000.0844840861491</v>
      </c>
      <c r="BP102" s="30" t="s">
        <v>545</v>
      </c>
      <c r="BQ102" s="30">
        <v>5020.79022482689</v>
      </c>
      <c r="BR102" s="197">
        <v>-0.016600878927498286</v>
      </c>
      <c r="BS102" s="30">
        <v>-2366.55</v>
      </c>
      <c r="BT102" s="30">
        <v>1353246.8107032604</v>
      </c>
      <c r="BU102" s="30">
        <v>-2700</v>
      </c>
      <c r="BV102" s="38">
        <v>1350546.8107032604</v>
      </c>
      <c r="BW102" s="218">
        <v>5590.55</v>
      </c>
      <c r="BX102" s="219">
        <v>1344956.2607032603</v>
      </c>
      <c r="BZ102" s="23">
        <f>B102</f>
        <v>8732211</v>
      </c>
      <c r="CB102" s="495"/>
    </row>
    <row r="103" spans="1:80">
      <c r="A103" s="23">
        <v>137475</v>
      </c>
      <c r="B103" s="23">
        <v>8734503</v>
      </c>
      <c r="C103" s="23" t="s">
        <v>316</v>
      </c>
      <c r="D103" s="239">
        <v>1701</v>
      </c>
      <c r="E103" s="239">
        <v>0</v>
      </c>
      <c r="F103" s="239">
        <v>1701</v>
      </c>
      <c r="G103" s="30">
        <v>0</v>
      </c>
      <c r="H103" s="30">
        <v>5696213.8183102934</v>
      </c>
      <c r="I103" s="30">
        <v>3971840.50275622</v>
      </c>
      <c r="J103" s="30">
        <v>0</v>
      </c>
      <c r="K103" s="30">
        <v>186539.41038841323</v>
      </c>
      <c r="L103" s="30">
        <v>0</v>
      </c>
      <c r="M103" s="30">
        <v>593769.39241122862</v>
      </c>
      <c r="N103" s="30">
        <v>0</v>
      </c>
      <c r="O103" s="30">
        <v>0</v>
      </c>
      <c r="P103" s="30">
        <v>0</v>
      </c>
      <c r="Q103" s="30">
        <v>0</v>
      </c>
      <c r="R103" s="30">
        <v>0</v>
      </c>
      <c r="S103" s="30">
        <v>0</v>
      </c>
      <c r="T103" s="30">
        <v>5447.4039071470543</v>
      </c>
      <c r="U103" s="30">
        <v>14870.211033296642</v>
      </c>
      <c r="V103" s="30">
        <v>24162.841227841691</v>
      </c>
      <c r="W103" s="30">
        <v>9743.2426500994225</v>
      </c>
      <c r="X103" s="30">
        <v>0</v>
      </c>
      <c r="Y103" s="30">
        <v>0</v>
      </c>
      <c r="Z103" s="30">
        <v>0</v>
      </c>
      <c r="AA103" s="30">
        <v>87483.743333523671</v>
      </c>
      <c r="AB103" s="30">
        <v>0</v>
      </c>
      <c r="AC103" s="30">
        <v>685112.73220110545</v>
      </c>
      <c r="AD103" s="30">
        <v>0</v>
      </c>
      <c r="AE103" s="30">
        <v>0</v>
      </c>
      <c r="AF103" s="30">
        <v>145041.22630741764</v>
      </c>
      <c r="AG103" s="30">
        <v>0</v>
      </c>
      <c r="AH103" s="30">
        <v>0</v>
      </c>
      <c r="AI103" s="30">
        <v>0</v>
      </c>
      <c r="AJ103" s="30">
        <v>62790</v>
      </c>
      <c r="AK103" s="30">
        <v>0</v>
      </c>
      <c r="AL103" s="30">
        <v>0</v>
      </c>
      <c r="AM103" s="30">
        <v>0</v>
      </c>
      <c r="AN103" s="30">
        <v>0</v>
      </c>
      <c r="AO103" s="30">
        <v>0</v>
      </c>
      <c r="AP103" s="30">
        <v>0</v>
      </c>
      <c r="AQ103" s="30">
        <v>0</v>
      </c>
      <c r="AR103" s="30">
        <v>0</v>
      </c>
      <c r="AS103" s="30">
        <v>9668054.3210665137</v>
      </c>
      <c r="AT103" s="30">
        <v>1607128.9771526558</v>
      </c>
      <c r="AU103" s="30">
        <v>207831.22630741764</v>
      </c>
      <c r="AV103" s="30">
        <v>1190533.5594375189</v>
      </c>
      <c r="AW103" s="38">
        <v>11483014.524526589</v>
      </c>
      <c r="AX103" s="30">
        <v>11420224.524526589</v>
      </c>
      <c r="AY103" s="30">
        <v>6465</v>
      </c>
      <c r="AZ103" s="30">
        <v>10996965</v>
      </c>
      <c r="BA103" s="30">
        <v>0</v>
      </c>
      <c r="BB103" s="30">
        <v>0</v>
      </c>
      <c r="BC103" s="30">
        <v>11483014.524526589</v>
      </c>
      <c r="BD103" s="30">
        <v>0</v>
      </c>
      <c r="BE103" s="30">
        <v>11483014.524526587</v>
      </c>
      <c r="BF103" s="30">
        <v>11059755</v>
      </c>
      <c r="BG103" s="30">
        <v>10851923.773692582</v>
      </c>
      <c r="BH103" s="30">
        <v>11275183.29821917</v>
      </c>
      <c r="BI103" s="30">
        <v>6628.561609770235</v>
      </c>
      <c r="BJ103" s="30">
        <v>6519.447751222443</v>
      </c>
      <c r="BK103" s="197">
        <v>0.01673667198687686</v>
      </c>
      <c r="BL103" s="30">
        <v>0</v>
      </c>
      <c r="BM103" s="30">
        <v>0</v>
      </c>
      <c r="BN103" s="38">
        <v>11483014.524526589</v>
      </c>
      <c r="BO103" s="30">
        <v>6713.8298204153962</v>
      </c>
      <c r="BP103" s="30" t="s">
        <v>545</v>
      </c>
      <c r="BQ103" s="30">
        <v>6750.74340066231</v>
      </c>
      <c r="BR103" s="197">
        <v>0.015981602653059479</v>
      </c>
      <c r="BS103" s="30">
        <v>0</v>
      </c>
      <c r="BT103" s="30">
        <v>11483014.524526589</v>
      </c>
      <c r="BU103" s="30">
        <v>0</v>
      </c>
      <c r="BV103" s="38">
        <v>11483014.524526589</v>
      </c>
      <c r="BW103" s="218">
        <v>62790</v>
      </c>
      <c r="BX103" s="219">
        <v>11420224.524526589</v>
      </c>
      <c r="BZ103" s="23">
        <f>B103</f>
        <v>8734503</v>
      </c>
      <c r="CB103" s="495"/>
    </row>
    <row r="104" spans="1:80">
      <c r="A104" s="23">
        <v>139087</v>
      </c>
      <c r="B104" s="23">
        <v>8732318</v>
      </c>
      <c r="C104" s="23" t="s">
        <v>317</v>
      </c>
      <c r="D104" s="239">
        <v>371</v>
      </c>
      <c r="E104" s="239">
        <v>371</v>
      </c>
      <c r="F104" s="239">
        <v>0</v>
      </c>
      <c r="G104" s="30">
        <v>1426658.9030690049</v>
      </c>
      <c r="H104" s="30">
        <v>0</v>
      </c>
      <c r="I104" s="30">
        <v>0</v>
      </c>
      <c r="J104" s="30">
        <v>16823.182899750784</v>
      </c>
      <c r="K104" s="30">
        <v>0</v>
      </c>
      <c r="L104" s="30">
        <v>36025.401765122886</v>
      </c>
      <c r="M104" s="30">
        <v>0</v>
      </c>
      <c r="N104" s="30">
        <v>234.904811731517</v>
      </c>
      <c r="O104" s="30">
        <v>4843.0375014434076</v>
      </c>
      <c r="P104" s="30">
        <v>0</v>
      </c>
      <c r="Q104" s="30">
        <v>0</v>
      </c>
      <c r="R104" s="30">
        <v>0</v>
      </c>
      <c r="S104" s="30">
        <v>1369.44507264757</v>
      </c>
      <c r="T104" s="30">
        <v>0</v>
      </c>
      <c r="U104" s="30">
        <v>0</v>
      </c>
      <c r="V104" s="30">
        <v>0</v>
      </c>
      <c r="W104" s="30">
        <v>0</v>
      </c>
      <c r="X104" s="30">
        <v>0</v>
      </c>
      <c r="Y104" s="30">
        <v>0</v>
      </c>
      <c r="Z104" s="30">
        <v>19469.610512768635</v>
      </c>
      <c r="AA104" s="30">
        <v>0</v>
      </c>
      <c r="AB104" s="30">
        <v>85973.856067003449</v>
      </c>
      <c r="AC104" s="30">
        <v>0</v>
      </c>
      <c r="AD104" s="30">
        <v>0</v>
      </c>
      <c r="AE104" s="30">
        <v>0</v>
      </c>
      <c r="AF104" s="30">
        <v>145041.22630741764</v>
      </c>
      <c r="AG104" s="30">
        <v>0</v>
      </c>
      <c r="AH104" s="30">
        <v>0</v>
      </c>
      <c r="AI104" s="30">
        <v>0</v>
      </c>
      <c r="AJ104" s="30">
        <v>14086.8</v>
      </c>
      <c r="AK104" s="30">
        <v>0</v>
      </c>
      <c r="AL104" s="30">
        <v>0</v>
      </c>
      <c r="AM104" s="30">
        <v>0</v>
      </c>
      <c r="AN104" s="30">
        <v>0</v>
      </c>
      <c r="AO104" s="30">
        <v>0</v>
      </c>
      <c r="AP104" s="30">
        <v>0</v>
      </c>
      <c r="AQ104" s="30">
        <v>0</v>
      </c>
      <c r="AR104" s="30">
        <v>0</v>
      </c>
      <c r="AS104" s="30">
        <v>1426658.9030690049</v>
      </c>
      <c r="AT104" s="30">
        <v>164739.43863046827</v>
      </c>
      <c r="AU104" s="30">
        <v>159128.02630741763</v>
      </c>
      <c r="AV104" s="30">
        <v>153160.61119561788</v>
      </c>
      <c r="AW104" s="38">
        <v>1750526.3680068906</v>
      </c>
      <c r="AX104" s="30">
        <v>1736439.5680068906</v>
      </c>
      <c r="AY104" s="30">
        <v>4955</v>
      </c>
      <c r="AZ104" s="30">
        <v>1838305</v>
      </c>
      <c r="BA104" s="30">
        <v>101865.43199310941</v>
      </c>
      <c r="BB104" s="30">
        <v>0</v>
      </c>
      <c r="BC104" s="30">
        <v>1852391.8</v>
      </c>
      <c r="BD104" s="30">
        <v>1852391.8</v>
      </c>
      <c r="BE104" s="30">
        <v>0</v>
      </c>
      <c r="BF104" s="30">
        <v>1852391.8</v>
      </c>
      <c r="BG104" s="30">
        <v>1693263.7736925823</v>
      </c>
      <c r="BH104" s="30">
        <v>1693263.7736925823</v>
      </c>
      <c r="BI104" s="30">
        <v>4564.0532983627554</v>
      </c>
      <c r="BJ104" s="30">
        <v>4587.0768123370217</v>
      </c>
      <c r="BK104" s="197">
        <v>-0.0050192126524552941</v>
      </c>
      <c r="BL104" s="30">
        <v>0.0050192126524552941</v>
      </c>
      <c r="BM104" s="30">
        <v>8541.72368445279</v>
      </c>
      <c r="BN104" s="38">
        <v>1860933.5236844528</v>
      </c>
      <c r="BO104" s="30">
        <v>4978.0235139742663</v>
      </c>
      <c r="BP104" s="30" t="s">
        <v>545</v>
      </c>
      <c r="BQ104" s="30">
        <v>5015.9933252950214</v>
      </c>
      <c r="BR104" s="197">
        <v>0.012113388663433033</v>
      </c>
      <c r="BS104" s="30">
        <v>0</v>
      </c>
      <c r="BT104" s="30">
        <v>1860933.5236844528</v>
      </c>
      <c r="BU104" s="30">
        <v>0</v>
      </c>
      <c r="BV104" s="38">
        <v>1860933.5236844528</v>
      </c>
      <c r="BW104" s="218">
        <v>14086.8</v>
      </c>
      <c r="BX104" s="219">
        <v>1846846.7236844527</v>
      </c>
      <c r="BZ104" s="23">
        <f>B104</f>
        <v>8732318</v>
      </c>
      <c r="CB104" s="495"/>
    </row>
    <row r="105" spans="1:80">
      <c r="A105" s="23">
        <v>139086</v>
      </c>
      <c r="B105" s="23">
        <v>8732319</v>
      </c>
      <c r="C105" s="23" t="s">
        <v>318</v>
      </c>
      <c r="D105" s="239">
        <v>394</v>
      </c>
      <c r="E105" s="239">
        <v>394</v>
      </c>
      <c r="F105" s="239">
        <v>0</v>
      </c>
      <c r="G105" s="30">
        <v>1515104.0641757087</v>
      </c>
      <c r="H105" s="30">
        <v>0</v>
      </c>
      <c r="I105" s="30">
        <v>0</v>
      </c>
      <c r="J105" s="30">
        <v>27213.972337832223</v>
      </c>
      <c r="K105" s="30">
        <v>0</v>
      </c>
      <c r="L105" s="30">
        <v>58276.385208287189</v>
      </c>
      <c r="M105" s="30">
        <v>0</v>
      </c>
      <c r="N105" s="30">
        <v>471.00506779754608</v>
      </c>
      <c r="O105" s="30">
        <v>4569.7512960783151</v>
      </c>
      <c r="P105" s="30">
        <v>445.95160674448425</v>
      </c>
      <c r="Q105" s="30">
        <v>0</v>
      </c>
      <c r="R105" s="30">
        <v>0</v>
      </c>
      <c r="S105" s="30">
        <v>3432.3241642693588</v>
      </c>
      <c r="T105" s="30">
        <v>0</v>
      </c>
      <c r="U105" s="30">
        <v>0</v>
      </c>
      <c r="V105" s="30">
        <v>0</v>
      </c>
      <c r="W105" s="30">
        <v>0</v>
      </c>
      <c r="X105" s="30">
        <v>0</v>
      </c>
      <c r="Y105" s="30">
        <v>0</v>
      </c>
      <c r="Z105" s="30">
        <v>27694.141399800905</v>
      </c>
      <c r="AA105" s="30">
        <v>0</v>
      </c>
      <c r="AB105" s="30">
        <v>104910.25714051769</v>
      </c>
      <c r="AC105" s="30">
        <v>0</v>
      </c>
      <c r="AD105" s="30">
        <v>13851.786970588617</v>
      </c>
      <c r="AE105" s="30">
        <v>0</v>
      </c>
      <c r="AF105" s="30">
        <v>145041.22630741764</v>
      </c>
      <c r="AG105" s="30">
        <v>0</v>
      </c>
      <c r="AH105" s="30">
        <v>0</v>
      </c>
      <c r="AI105" s="30">
        <v>0</v>
      </c>
      <c r="AJ105" s="30">
        <v>9191.56</v>
      </c>
      <c r="AK105" s="30">
        <v>0</v>
      </c>
      <c r="AL105" s="30">
        <v>0</v>
      </c>
      <c r="AM105" s="30">
        <v>0</v>
      </c>
      <c r="AN105" s="30">
        <v>0</v>
      </c>
      <c r="AO105" s="30">
        <v>0</v>
      </c>
      <c r="AP105" s="30">
        <v>0</v>
      </c>
      <c r="AQ105" s="30">
        <v>0</v>
      </c>
      <c r="AR105" s="30">
        <v>0</v>
      </c>
      <c r="AS105" s="30">
        <v>1515104.0641757087</v>
      </c>
      <c r="AT105" s="30">
        <v>240865.57519191632</v>
      </c>
      <c r="AU105" s="30">
        <v>154232.78630741764</v>
      </c>
      <c r="AV105" s="30">
        <v>180752.72956332527</v>
      </c>
      <c r="AW105" s="38">
        <v>1910202.4256750427</v>
      </c>
      <c r="AX105" s="30">
        <v>1901010.8656750426</v>
      </c>
      <c r="AY105" s="30">
        <v>4955</v>
      </c>
      <c r="AZ105" s="30">
        <v>1952270</v>
      </c>
      <c r="BA105" s="30">
        <v>51259.134324957384</v>
      </c>
      <c r="BB105" s="30">
        <v>0</v>
      </c>
      <c r="BC105" s="30">
        <v>1961461.56</v>
      </c>
      <c r="BD105" s="30">
        <v>1961461.56</v>
      </c>
      <c r="BE105" s="30">
        <v>0</v>
      </c>
      <c r="BF105" s="30">
        <v>1961461.56</v>
      </c>
      <c r="BG105" s="30">
        <v>1807228.7736925823</v>
      </c>
      <c r="BH105" s="30">
        <v>1807228.7736925823</v>
      </c>
      <c r="BI105" s="30">
        <v>4586.8750601334577</v>
      </c>
      <c r="BJ105" s="30">
        <v>4515.5861301835257</v>
      </c>
      <c r="BK105" s="197">
        <v>0.015787303772906807</v>
      </c>
      <c r="BL105" s="30">
        <v>0</v>
      </c>
      <c r="BM105" s="30">
        <v>0</v>
      </c>
      <c r="BN105" s="38">
        <v>1961461.56</v>
      </c>
      <c r="BO105" s="30">
        <v>4955</v>
      </c>
      <c r="BP105" s="30" t="s">
        <v>545</v>
      </c>
      <c r="BQ105" s="30">
        <v>4978.32883248731</v>
      </c>
      <c r="BR105" s="197">
        <v>0.0023914328083569636</v>
      </c>
      <c r="BS105" s="30">
        <v>0</v>
      </c>
      <c r="BT105" s="30">
        <v>1961461.56</v>
      </c>
      <c r="BU105" s="30">
        <v>0</v>
      </c>
      <c r="BV105" s="38">
        <v>1961461.56</v>
      </c>
      <c r="BW105" s="218">
        <v>9191.56</v>
      </c>
      <c r="BX105" s="219">
        <v>1952270</v>
      </c>
      <c r="BZ105" s="23">
        <f>B105</f>
        <v>8732319</v>
      </c>
      <c r="CB105" s="495"/>
    </row>
    <row r="106" spans="1:80">
      <c r="A106" s="23">
        <v>146889</v>
      </c>
      <c r="B106" s="23">
        <v>8733070</v>
      </c>
      <c r="C106" s="23" t="s">
        <v>319</v>
      </c>
      <c r="D106" s="239">
        <v>118</v>
      </c>
      <c r="E106" s="239">
        <v>118</v>
      </c>
      <c r="F106" s="239">
        <v>0</v>
      </c>
      <c r="G106" s="30">
        <v>453762.130895263</v>
      </c>
      <c r="H106" s="30">
        <v>0</v>
      </c>
      <c r="I106" s="30">
        <v>0</v>
      </c>
      <c r="J106" s="30">
        <v>8411.5914498753646</v>
      </c>
      <c r="K106" s="30">
        <v>0</v>
      </c>
      <c r="L106" s="30">
        <v>18012.700882561388</v>
      </c>
      <c r="M106" s="30">
        <v>0</v>
      </c>
      <c r="N106" s="30">
        <v>704.7144351945509</v>
      </c>
      <c r="O106" s="30">
        <v>569.76911781687227</v>
      </c>
      <c r="P106" s="30">
        <v>0</v>
      </c>
      <c r="Q106" s="30">
        <v>0</v>
      </c>
      <c r="R106" s="30">
        <v>0</v>
      </c>
      <c r="S106" s="30">
        <v>0</v>
      </c>
      <c r="T106" s="30">
        <v>0</v>
      </c>
      <c r="U106" s="30">
        <v>0</v>
      </c>
      <c r="V106" s="30">
        <v>0</v>
      </c>
      <c r="W106" s="30">
        <v>0</v>
      </c>
      <c r="X106" s="30">
        <v>0</v>
      </c>
      <c r="Y106" s="30">
        <v>0</v>
      </c>
      <c r="Z106" s="30">
        <v>2894.0849891063554</v>
      </c>
      <c r="AA106" s="30">
        <v>0</v>
      </c>
      <c r="AB106" s="30">
        <v>28180.747247391038</v>
      </c>
      <c r="AC106" s="30">
        <v>0</v>
      </c>
      <c r="AD106" s="30">
        <v>0</v>
      </c>
      <c r="AE106" s="30">
        <v>0</v>
      </c>
      <c r="AF106" s="30">
        <v>145041.22630741764</v>
      </c>
      <c r="AG106" s="30">
        <v>24360.22219411828</v>
      </c>
      <c r="AH106" s="30">
        <v>0</v>
      </c>
      <c r="AI106" s="30">
        <v>0</v>
      </c>
      <c r="AJ106" s="30">
        <v>3742.5</v>
      </c>
      <c r="AK106" s="30">
        <v>0</v>
      </c>
      <c r="AL106" s="30">
        <v>0</v>
      </c>
      <c r="AM106" s="30">
        <v>0</v>
      </c>
      <c r="AN106" s="30">
        <v>0</v>
      </c>
      <c r="AO106" s="30">
        <v>0</v>
      </c>
      <c r="AP106" s="30">
        <v>0</v>
      </c>
      <c r="AQ106" s="30">
        <v>0</v>
      </c>
      <c r="AR106" s="30">
        <v>0</v>
      </c>
      <c r="AS106" s="30">
        <v>453762.130895263</v>
      </c>
      <c r="AT106" s="30">
        <v>58773.608121945566</v>
      </c>
      <c r="AU106" s="30">
        <v>173143.94850153592</v>
      </c>
      <c r="AV106" s="30">
        <v>49929.5243812038</v>
      </c>
      <c r="AW106" s="38">
        <v>685679.6875187445</v>
      </c>
      <c r="AX106" s="30">
        <v>681937.1875187445</v>
      </c>
      <c r="AY106" s="30">
        <v>4955</v>
      </c>
      <c r="AZ106" s="30">
        <v>584690</v>
      </c>
      <c r="BA106" s="30">
        <v>0</v>
      </c>
      <c r="BB106" s="30">
        <v>0</v>
      </c>
      <c r="BC106" s="30">
        <v>685679.6875187445</v>
      </c>
      <c r="BD106" s="30">
        <v>685679.6875187445</v>
      </c>
      <c r="BE106" s="30">
        <v>0</v>
      </c>
      <c r="BF106" s="30">
        <v>588432.5</v>
      </c>
      <c r="BG106" s="30">
        <v>415288.55149846408</v>
      </c>
      <c r="BH106" s="30">
        <v>512535.73901720857</v>
      </c>
      <c r="BI106" s="30">
        <v>4343.5232120102419</v>
      </c>
      <c r="BJ106" s="30">
        <v>4288.7455789338956</v>
      </c>
      <c r="BK106" s="197">
        <v>0.012772413767189017</v>
      </c>
      <c r="BL106" s="30">
        <v>0</v>
      </c>
      <c r="BM106" s="30">
        <v>0</v>
      </c>
      <c r="BN106" s="38">
        <v>685679.6875187445</v>
      </c>
      <c r="BO106" s="30">
        <v>5779.1287077859706</v>
      </c>
      <c r="BP106" s="30" t="s">
        <v>545</v>
      </c>
      <c r="BQ106" s="30">
        <v>5810.8448094808855</v>
      </c>
      <c r="BR106" s="197">
        <v>0.00041963337193529071</v>
      </c>
      <c r="BS106" s="30">
        <v>0</v>
      </c>
      <c r="BT106" s="30">
        <v>685679.6875187445</v>
      </c>
      <c r="BU106" s="30">
        <v>0</v>
      </c>
      <c r="BV106" s="38">
        <v>685679.6875187445</v>
      </c>
      <c r="BW106" s="218">
        <v>3742.5</v>
      </c>
      <c r="BX106" s="219">
        <v>681937.1875187445</v>
      </c>
      <c r="BZ106" s="23">
        <f>B106</f>
        <v>8733070</v>
      </c>
      <c r="CB106" s="495"/>
    </row>
    <row r="107" spans="1:80">
      <c r="A107" s="23">
        <v>110817</v>
      </c>
      <c r="B107" s="23">
        <v>8733071</v>
      </c>
      <c r="C107" s="23" t="s">
        <v>320</v>
      </c>
      <c r="D107" s="239">
        <v>199</v>
      </c>
      <c r="E107" s="239">
        <v>199</v>
      </c>
      <c r="F107" s="239">
        <v>0</v>
      </c>
      <c r="G107" s="30">
        <v>765242.91566235037</v>
      </c>
      <c r="H107" s="30">
        <v>0</v>
      </c>
      <c r="I107" s="30">
        <v>0</v>
      </c>
      <c r="J107" s="30">
        <v>9895.9899410298676</v>
      </c>
      <c r="K107" s="30">
        <v>0</v>
      </c>
      <c r="L107" s="30">
        <v>24370.124723465451</v>
      </c>
      <c r="M107" s="30">
        <v>0</v>
      </c>
      <c r="N107" s="30">
        <v>0</v>
      </c>
      <c r="O107" s="30">
        <v>289.24503685091179</v>
      </c>
      <c r="P107" s="30">
        <v>0</v>
      </c>
      <c r="Q107" s="30">
        <v>0</v>
      </c>
      <c r="R107" s="30">
        <v>0</v>
      </c>
      <c r="S107" s="30">
        <v>0</v>
      </c>
      <c r="T107" s="30">
        <v>0</v>
      </c>
      <c r="U107" s="30">
        <v>0</v>
      </c>
      <c r="V107" s="30">
        <v>0</v>
      </c>
      <c r="W107" s="30">
        <v>0</v>
      </c>
      <c r="X107" s="30">
        <v>0</v>
      </c>
      <c r="Y107" s="30">
        <v>0</v>
      </c>
      <c r="Z107" s="30">
        <v>5145.9582299852518</v>
      </c>
      <c r="AA107" s="30">
        <v>0</v>
      </c>
      <c r="AB107" s="30">
        <v>51961.425077499291</v>
      </c>
      <c r="AC107" s="30">
        <v>0</v>
      </c>
      <c r="AD107" s="30">
        <v>0</v>
      </c>
      <c r="AE107" s="30">
        <v>0</v>
      </c>
      <c r="AF107" s="30">
        <v>145041.22630741764</v>
      </c>
      <c r="AG107" s="30">
        <v>0</v>
      </c>
      <c r="AH107" s="30">
        <v>0</v>
      </c>
      <c r="AI107" s="30">
        <v>0</v>
      </c>
      <c r="AJ107" s="30">
        <v>22330.25</v>
      </c>
      <c r="AK107" s="30">
        <v>0</v>
      </c>
      <c r="AL107" s="30">
        <v>0</v>
      </c>
      <c r="AM107" s="30">
        <v>0</v>
      </c>
      <c r="AN107" s="30">
        <v>0</v>
      </c>
      <c r="AO107" s="30">
        <v>0</v>
      </c>
      <c r="AP107" s="30">
        <v>0</v>
      </c>
      <c r="AQ107" s="30">
        <v>0</v>
      </c>
      <c r="AR107" s="30">
        <v>0</v>
      </c>
      <c r="AS107" s="30">
        <v>765242.91566235037</v>
      </c>
      <c r="AT107" s="30">
        <v>91662.743008830759</v>
      </c>
      <c r="AU107" s="30">
        <v>167371.47630741764</v>
      </c>
      <c r="AV107" s="30">
        <v>86214.686948081027</v>
      </c>
      <c r="AW107" s="38">
        <v>1024277.1349785988</v>
      </c>
      <c r="AX107" s="30">
        <v>1001946.8849785988</v>
      </c>
      <c r="AY107" s="30">
        <v>4955</v>
      </c>
      <c r="AZ107" s="30">
        <v>986045</v>
      </c>
      <c r="BA107" s="30">
        <v>0</v>
      </c>
      <c r="BB107" s="30">
        <v>0</v>
      </c>
      <c r="BC107" s="30">
        <v>1024277.1349785988</v>
      </c>
      <c r="BD107" s="30">
        <v>1024277.1349785986</v>
      </c>
      <c r="BE107" s="30">
        <v>0</v>
      </c>
      <c r="BF107" s="30">
        <v>1008375.25</v>
      </c>
      <c r="BG107" s="30">
        <v>841003.77369258238</v>
      </c>
      <c r="BH107" s="30">
        <v>856905.65867118118</v>
      </c>
      <c r="BI107" s="30">
        <v>4306.0585862873422</v>
      </c>
      <c r="BJ107" s="30">
        <v>4238.1404457762674</v>
      </c>
      <c r="BK107" s="197">
        <v>0.016025457716664887</v>
      </c>
      <c r="BL107" s="30">
        <v>0</v>
      </c>
      <c r="BM107" s="30">
        <v>0</v>
      </c>
      <c r="BN107" s="38">
        <v>1024277.1349785988</v>
      </c>
      <c r="BO107" s="30">
        <v>5034.9089697417021</v>
      </c>
      <c r="BP107" s="30" t="s">
        <v>545</v>
      </c>
      <c r="BQ107" s="30">
        <v>5147.1212812994918</v>
      </c>
      <c r="BR107" s="197">
        <v>0.013864682937969386</v>
      </c>
      <c r="BS107" s="30">
        <v>-1744.7</v>
      </c>
      <c r="BT107" s="30">
        <v>1022532.4349785988</v>
      </c>
      <c r="BU107" s="30">
        <v>-1990</v>
      </c>
      <c r="BV107" s="38">
        <v>1020542.4349785988</v>
      </c>
      <c r="BW107" s="218">
        <v>22330.25</v>
      </c>
      <c r="BX107" s="219">
        <v>998212.18497859885</v>
      </c>
      <c r="BZ107" s="23">
        <f>B107</f>
        <v>8733071</v>
      </c>
      <c r="CB107" s="495"/>
    </row>
    <row r="108" spans="1:80">
      <c r="A108" s="23">
        <v>110680</v>
      </c>
      <c r="B108" s="23">
        <v>8732212</v>
      </c>
      <c r="C108" s="23" t="s">
        <v>321</v>
      </c>
      <c r="D108" s="239">
        <v>183</v>
      </c>
      <c r="E108" s="239">
        <v>183</v>
      </c>
      <c r="F108" s="239">
        <v>0</v>
      </c>
      <c r="G108" s="30">
        <v>703715.84706638253</v>
      </c>
      <c r="H108" s="30">
        <v>0</v>
      </c>
      <c r="I108" s="30">
        <v>0</v>
      </c>
      <c r="J108" s="30">
        <v>6927.1929587209152</v>
      </c>
      <c r="K108" s="30">
        <v>0</v>
      </c>
      <c r="L108" s="30">
        <v>14833.988962109435</v>
      </c>
      <c r="M108" s="30">
        <v>0</v>
      </c>
      <c r="N108" s="30">
        <v>3053.7625525097224</v>
      </c>
      <c r="O108" s="30">
        <v>0</v>
      </c>
      <c r="P108" s="30">
        <v>889.639499749152</v>
      </c>
      <c r="Q108" s="30">
        <v>489.80152233380181</v>
      </c>
      <c r="R108" s="30">
        <v>0</v>
      </c>
      <c r="S108" s="30">
        <v>0</v>
      </c>
      <c r="T108" s="30">
        <v>0</v>
      </c>
      <c r="U108" s="30">
        <v>0</v>
      </c>
      <c r="V108" s="30">
        <v>0</v>
      </c>
      <c r="W108" s="30">
        <v>0</v>
      </c>
      <c r="X108" s="30">
        <v>0</v>
      </c>
      <c r="Y108" s="30">
        <v>0</v>
      </c>
      <c r="Z108" s="30">
        <v>4268.2704089088447</v>
      </c>
      <c r="AA108" s="30">
        <v>0</v>
      </c>
      <c r="AB108" s="30">
        <v>58074.192866741578</v>
      </c>
      <c r="AC108" s="30">
        <v>0</v>
      </c>
      <c r="AD108" s="30">
        <v>0</v>
      </c>
      <c r="AE108" s="30">
        <v>0</v>
      </c>
      <c r="AF108" s="30">
        <v>145041.22630741764</v>
      </c>
      <c r="AG108" s="30">
        <v>0</v>
      </c>
      <c r="AH108" s="30">
        <v>0</v>
      </c>
      <c r="AI108" s="30">
        <v>0</v>
      </c>
      <c r="AJ108" s="30">
        <v>37947</v>
      </c>
      <c r="AK108" s="30">
        <v>0</v>
      </c>
      <c r="AL108" s="30">
        <v>0</v>
      </c>
      <c r="AM108" s="30">
        <v>0</v>
      </c>
      <c r="AN108" s="30">
        <v>0</v>
      </c>
      <c r="AO108" s="30">
        <v>0</v>
      </c>
      <c r="AP108" s="30">
        <v>0</v>
      </c>
      <c r="AQ108" s="30">
        <v>0</v>
      </c>
      <c r="AR108" s="30">
        <v>0</v>
      </c>
      <c r="AS108" s="30">
        <v>703715.84706638253</v>
      </c>
      <c r="AT108" s="30">
        <v>88536.848771073448</v>
      </c>
      <c r="AU108" s="30">
        <v>182988.22630741764</v>
      </c>
      <c r="AV108" s="30">
        <v>91723.847622424422</v>
      </c>
      <c r="AW108" s="38">
        <v>975240.92214487365</v>
      </c>
      <c r="AX108" s="30">
        <v>937293.92214487365</v>
      </c>
      <c r="AY108" s="30">
        <v>4955</v>
      </c>
      <c r="AZ108" s="30">
        <v>906765</v>
      </c>
      <c r="BA108" s="30">
        <v>0</v>
      </c>
      <c r="BB108" s="30">
        <v>0</v>
      </c>
      <c r="BC108" s="30">
        <v>975240.92214487365</v>
      </c>
      <c r="BD108" s="30">
        <v>975240.92214487353</v>
      </c>
      <c r="BE108" s="30">
        <v>0</v>
      </c>
      <c r="BF108" s="30">
        <v>944712</v>
      </c>
      <c r="BG108" s="30">
        <v>761723.77369258238</v>
      </c>
      <c r="BH108" s="30">
        <v>792252.695837456</v>
      </c>
      <c r="BI108" s="30">
        <v>4329.249704029814</v>
      </c>
      <c r="BJ108" s="30">
        <v>4227.2932427365695</v>
      </c>
      <c r="BK108" s="197">
        <v>0.024118615728499174</v>
      </c>
      <c r="BL108" s="30">
        <v>0</v>
      </c>
      <c r="BM108" s="30">
        <v>0</v>
      </c>
      <c r="BN108" s="38">
        <v>975240.92214487365</v>
      </c>
      <c r="BO108" s="30">
        <v>5121.824711174173</v>
      </c>
      <c r="BP108" s="30" t="s">
        <v>545</v>
      </c>
      <c r="BQ108" s="30">
        <v>5329.1853669118782</v>
      </c>
      <c r="BR108" s="197">
        <v>0.014376931420712502</v>
      </c>
      <c r="BS108" s="30">
        <v>-1584.0000000000002</v>
      </c>
      <c r="BT108" s="30">
        <v>973656.92214487365</v>
      </c>
      <c r="BU108" s="30">
        <v>-1830</v>
      </c>
      <c r="BV108" s="38">
        <v>971826.92214487365</v>
      </c>
      <c r="BW108" s="218">
        <v>37947</v>
      </c>
      <c r="BX108" s="219">
        <v>933879.92214487365</v>
      </c>
      <c r="BZ108" s="23">
        <f>B108</f>
        <v>8732212</v>
      </c>
      <c r="CB108" s="495"/>
    </row>
    <row r="109" spans="1:80">
      <c r="A109" s="23">
        <v>135568</v>
      </c>
      <c r="B109" s="23">
        <v>8733945</v>
      </c>
      <c r="C109" s="23" t="s">
        <v>322</v>
      </c>
      <c r="D109" s="239">
        <v>446</v>
      </c>
      <c r="E109" s="239">
        <v>446</v>
      </c>
      <c r="F109" s="239">
        <v>0</v>
      </c>
      <c r="G109" s="30">
        <v>1715067.0371126044</v>
      </c>
      <c r="H109" s="30">
        <v>0</v>
      </c>
      <c r="I109" s="30">
        <v>0</v>
      </c>
      <c r="J109" s="30">
        <v>75704.323048878519</v>
      </c>
      <c r="K109" s="30">
        <v>0</v>
      </c>
      <c r="L109" s="30">
        <v>162114.307943053</v>
      </c>
      <c r="M109" s="30">
        <v>0</v>
      </c>
      <c r="N109" s="30">
        <v>2601.4514816136</v>
      </c>
      <c r="O109" s="30">
        <v>38719.862961347477</v>
      </c>
      <c r="P109" s="30">
        <v>12091.465977403246</v>
      </c>
      <c r="Q109" s="30">
        <v>25149.041595947234</v>
      </c>
      <c r="R109" s="30">
        <v>0</v>
      </c>
      <c r="S109" s="30">
        <v>0</v>
      </c>
      <c r="T109" s="30">
        <v>0</v>
      </c>
      <c r="U109" s="30">
        <v>0</v>
      </c>
      <c r="V109" s="30">
        <v>0</v>
      </c>
      <c r="W109" s="30">
        <v>0</v>
      </c>
      <c r="X109" s="30">
        <v>0</v>
      </c>
      <c r="Y109" s="30">
        <v>0</v>
      </c>
      <c r="Z109" s="30">
        <v>69588.346822972715</v>
      </c>
      <c r="AA109" s="30">
        <v>0</v>
      </c>
      <c r="AB109" s="30">
        <v>195759.40184436421</v>
      </c>
      <c r="AC109" s="30">
        <v>0</v>
      </c>
      <c r="AD109" s="30">
        <v>35093.997166979949</v>
      </c>
      <c r="AE109" s="30">
        <v>0</v>
      </c>
      <c r="AF109" s="30">
        <v>145041.22630741764</v>
      </c>
      <c r="AG109" s="30">
        <v>0</v>
      </c>
      <c r="AH109" s="30">
        <v>0</v>
      </c>
      <c r="AI109" s="30">
        <v>0</v>
      </c>
      <c r="AJ109" s="30">
        <v>38493</v>
      </c>
      <c r="AK109" s="30">
        <v>0</v>
      </c>
      <c r="AL109" s="30">
        <v>0</v>
      </c>
      <c r="AM109" s="30">
        <v>0</v>
      </c>
      <c r="AN109" s="30">
        <v>0</v>
      </c>
      <c r="AO109" s="30">
        <v>0</v>
      </c>
      <c r="AP109" s="30">
        <v>0</v>
      </c>
      <c r="AQ109" s="30">
        <v>0</v>
      </c>
      <c r="AR109" s="30">
        <v>0</v>
      </c>
      <c r="AS109" s="30">
        <v>1715067.0371126044</v>
      </c>
      <c r="AT109" s="30">
        <v>616822.19884255982</v>
      </c>
      <c r="AU109" s="30">
        <v>183534.22630741764</v>
      </c>
      <c r="AV109" s="30">
        <v>347065.3129402952</v>
      </c>
      <c r="AW109" s="38">
        <v>2515423.462262582</v>
      </c>
      <c r="AX109" s="30">
        <v>2476930.462262582</v>
      </c>
      <c r="AY109" s="30">
        <v>4955</v>
      </c>
      <c r="AZ109" s="30">
        <v>2209930</v>
      </c>
      <c r="BA109" s="30">
        <v>0</v>
      </c>
      <c r="BB109" s="30">
        <v>0</v>
      </c>
      <c r="BC109" s="30">
        <v>2515423.462262582</v>
      </c>
      <c r="BD109" s="30">
        <v>2515423.462262582</v>
      </c>
      <c r="BE109" s="30">
        <v>0</v>
      </c>
      <c r="BF109" s="30">
        <v>2248423</v>
      </c>
      <c r="BG109" s="30">
        <v>2064888.7736925823</v>
      </c>
      <c r="BH109" s="30">
        <v>2331889.2359551643</v>
      </c>
      <c r="BI109" s="30">
        <v>5228.4512016931931</v>
      </c>
      <c r="BJ109" s="30">
        <v>5104.1193834792666</v>
      </c>
      <c r="BK109" s="197">
        <v>0.024359112487916498</v>
      </c>
      <c r="BL109" s="30">
        <v>0</v>
      </c>
      <c r="BM109" s="30">
        <v>0</v>
      </c>
      <c r="BN109" s="38">
        <v>2515423.462262582</v>
      </c>
      <c r="BO109" s="30">
        <v>5553.6557449833681</v>
      </c>
      <c r="BP109" s="30" t="s">
        <v>545</v>
      </c>
      <c r="BQ109" s="30">
        <v>5639.96291987126</v>
      </c>
      <c r="BR109" s="197">
        <v>0.016275520632628604</v>
      </c>
      <c r="BS109" s="30">
        <v>-4413.25</v>
      </c>
      <c r="BT109" s="30">
        <v>2511010.212262582</v>
      </c>
      <c r="BU109" s="30">
        <v>-4460</v>
      </c>
      <c r="BV109" s="38">
        <v>2506550.212262582</v>
      </c>
      <c r="BW109" s="218">
        <v>38493</v>
      </c>
      <c r="BX109" s="219">
        <v>2468057.212262582</v>
      </c>
      <c r="BZ109" s="23">
        <f>B109</f>
        <v>8733945</v>
      </c>
      <c r="CB109" s="495"/>
    </row>
    <row r="110" spans="1:80">
      <c r="A110" s="23">
        <v>137826</v>
      </c>
      <c r="B110" s="23">
        <v>8734004</v>
      </c>
      <c r="C110" s="23" t="s">
        <v>323</v>
      </c>
      <c r="D110" s="239">
        <v>1205</v>
      </c>
      <c r="E110" s="239">
        <v>0</v>
      </c>
      <c r="F110" s="239">
        <v>1205</v>
      </c>
      <c r="G110" s="30">
        <v>0</v>
      </c>
      <c r="H110" s="30">
        <v>3929357.7719076714</v>
      </c>
      <c r="I110" s="30">
        <v>2933051.4481892087</v>
      </c>
      <c r="J110" s="30">
        <v>0</v>
      </c>
      <c r="K110" s="30">
        <v>82136.7165105479</v>
      </c>
      <c r="L110" s="30">
        <v>0</v>
      </c>
      <c r="M110" s="30">
        <v>259579.81291276144</v>
      </c>
      <c r="N110" s="30">
        <v>0</v>
      </c>
      <c r="O110" s="30">
        <v>0</v>
      </c>
      <c r="P110" s="30">
        <v>0</v>
      </c>
      <c r="Q110" s="30">
        <v>0</v>
      </c>
      <c r="R110" s="30">
        <v>0</v>
      </c>
      <c r="S110" s="30">
        <v>0</v>
      </c>
      <c r="T110" s="30">
        <v>7816.8324584700686</v>
      </c>
      <c r="U110" s="30">
        <v>29238.152098497329</v>
      </c>
      <c r="V110" s="30">
        <v>0</v>
      </c>
      <c r="W110" s="30">
        <v>0</v>
      </c>
      <c r="X110" s="30">
        <v>0</v>
      </c>
      <c r="Y110" s="30">
        <v>3798.4607854458141</v>
      </c>
      <c r="Z110" s="30">
        <v>0</v>
      </c>
      <c r="AA110" s="30">
        <v>55895.159772444451</v>
      </c>
      <c r="AB110" s="30">
        <v>0</v>
      </c>
      <c r="AC110" s="30">
        <v>347754.48989542789</v>
      </c>
      <c r="AD110" s="30">
        <v>0</v>
      </c>
      <c r="AE110" s="30">
        <v>0</v>
      </c>
      <c r="AF110" s="30">
        <v>145041.22630741764</v>
      </c>
      <c r="AG110" s="30">
        <v>0</v>
      </c>
      <c r="AH110" s="30">
        <v>0</v>
      </c>
      <c r="AI110" s="30">
        <v>0</v>
      </c>
      <c r="AJ110" s="30">
        <v>49959</v>
      </c>
      <c r="AK110" s="30">
        <v>0</v>
      </c>
      <c r="AL110" s="30">
        <v>0</v>
      </c>
      <c r="AM110" s="30">
        <v>0</v>
      </c>
      <c r="AN110" s="30">
        <v>0</v>
      </c>
      <c r="AO110" s="30">
        <v>0</v>
      </c>
      <c r="AP110" s="30">
        <v>0</v>
      </c>
      <c r="AQ110" s="30">
        <v>0</v>
      </c>
      <c r="AR110" s="30">
        <v>0</v>
      </c>
      <c r="AS110" s="30">
        <v>6862409.2200968806</v>
      </c>
      <c r="AT110" s="30">
        <v>786219.624433595</v>
      </c>
      <c r="AU110" s="30">
        <v>195000.22630741764</v>
      </c>
      <c r="AV110" s="30">
        <v>687062.595648444</v>
      </c>
      <c r="AW110" s="38">
        <v>7843629.0708378926</v>
      </c>
      <c r="AX110" s="30">
        <v>7793670.0708378926</v>
      </c>
      <c r="AY110" s="30">
        <v>6465</v>
      </c>
      <c r="AZ110" s="30">
        <v>7790325</v>
      </c>
      <c r="BA110" s="30">
        <v>0</v>
      </c>
      <c r="BB110" s="30">
        <v>0</v>
      </c>
      <c r="BC110" s="30">
        <v>7843629.0708378926</v>
      </c>
      <c r="BD110" s="30">
        <v>0</v>
      </c>
      <c r="BE110" s="30">
        <v>7843629.0708378926</v>
      </c>
      <c r="BF110" s="30">
        <v>7840284</v>
      </c>
      <c r="BG110" s="30">
        <v>7645283.7736925827</v>
      </c>
      <c r="BH110" s="30">
        <v>7648628.8445304753</v>
      </c>
      <c r="BI110" s="30">
        <v>6347.4098294858713</v>
      </c>
      <c r="BJ110" s="30">
        <v>6323.7820299019077</v>
      </c>
      <c r="BK110" s="197">
        <v>0.0037363399738068116</v>
      </c>
      <c r="BL110" s="30">
        <v>0</v>
      </c>
      <c r="BM110" s="30">
        <v>0</v>
      </c>
      <c r="BN110" s="38">
        <v>7843629.0708378926</v>
      </c>
      <c r="BO110" s="30">
        <v>6467.7759923965914</v>
      </c>
      <c r="BP110" s="30" t="s">
        <v>545</v>
      </c>
      <c r="BQ110" s="30">
        <v>6509.2357434339356</v>
      </c>
      <c r="BR110" s="197">
        <v>0.0038779924236620467</v>
      </c>
      <c r="BS110" s="30">
        <v>0</v>
      </c>
      <c r="BT110" s="30">
        <v>7843629.0708378926</v>
      </c>
      <c r="BU110" s="30">
        <v>0</v>
      </c>
      <c r="BV110" s="38">
        <v>7843629.0708378926</v>
      </c>
      <c r="BW110" s="218">
        <v>49959</v>
      </c>
      <c r="BX110" s="219">
        <v>7793670.0708378926</v>
      </c>
      <c r="BZ110" s="23">
        <f>B110</f>
        <v>8734004</v>
      </c>
      <c r="CB110" s="495"/>
    </row>
    <row r="111" spans="1:80">
      <c r="A111" s="23">
        <v>140483</v>
      </c>
      <c r="B111" s="23">
        <v>8732024</v>
      </c>
      <c r="C111" s="23" t="s">
        <v>324</v>
      </c>
      <c r="D111" s="239">
        <v>400</v>
      </c>
      <c r="E111" s="239">
        <v>400</v>
      </c>
      <c r="F111" s="239">
        <v>0</v>
      </c>
      <c r="G111" s="30">
        <v>1538176.7148991968</v>
      </c>
      <c r="H111" s="30">
        <v>0</v>
      </c>
      <c r="I111" s="30">
        <v>0</v>
      </c>
      <c r="J111" s="30">
        <v>16328.383402699292</v>
      </c>
      <c r="K111" s="30">
        <v>0</v>
      </c>
      <c r="L111" s="30">
        <v>37084.972405273569</v>
      </c>
      <c r="M111" s="30">
        <v>0</v>
      </c>
      <c r="N111" s="30">
        <v>4463.1914228988262</v>
      </c>
      <c r="O111" s="30">
        <v>3418.6147069012295</v>
      </c>
      <c r="P111" s="30">
        <v>0</v>
      </c>
      <c r="Q111" s="30">
        <v>0</v>
      </c>
      <c r="R111" s="30">
        <v>0</v>
      </c>
      <c r="S111" s="30">
        <v>0</v>
      </c>
      <c r="T111" s="30">
        <v>0</v>
      </c>
      <c r="U111" s="30">
        <v>0</v>
      </c>
      <c r="V111" s="30">
        <v>0</v>
      </c>
      <c r="W111" s="30">
        <v>0</v>
      </c>
      <c r="X111" s="30">
        <v>0</v>
      </c>
      <c r="Y111" s="30">
        <v>0</v>
      </c>
      <c r="Z111" s="30">
        <v>20232.27067537195</v>
      </c>
      <c r="AA111" s="30">
        <v>0</v>
      </c>
      <c r="AB111" s="30">
        <v>116009.50161679355</v>
      </c>
      <c r="AC111" s="30">
        <v>0</v>
      </c>
      <c r="AD111" s="30">
        <v>0</v>
      </c>
      <c r="AE111" s="30">
        <v>0</v>
      </c>
      <c r="AF111" s="30">
        <v>145041.22630741764</v>
      </c>
      <c r="AG111" s="30">
        <v>0</v>
      </c>
      <c r="AH111" s="30">
        <v>0</v>
      </c>
      <c r="AI111" s="30">
        <v>0</v>
      </c>
      <c r="AJ111" s="30">
        <v>13974.27</v>
      </c>
      <c r="AK111" s="30">
        <v>0</v>
      </c>
      <c r="AL111" s="30">
        <v>0</v>
      </c>
      <c r="AM111" s="30">
        <v>0</v>
      </c>
      <c r="AN111" s="30">
        <v>0</v>
      </c>
      <c r="AO111" s="30">
        <v>0</v>
      </c>
      <c r="AP111" s="30">
        <v>0</v>
      </c>
      <c r="AQ111" s="30">
        <v>0</v>
      </c>
      <c r="AR111" s="30">
        <v>0</v>
      </c>
      <c r="AS111" s="30">
        <v>1538176.7148991968</v>
      </c>
      <c r="AT111" s="30">
        <v>197536.93422993843</v>
      </c>
      <c r="AU111" s="30">
        <v>159015.49630741763</v>
      </c>
      <c r="AV111" s="30">
        <v>188789.26039090875</v>
      </c>
      <c r="AW111" s="38">
        <v>1894729.1454365528</v>
      </c>
      <c r="AX111" s="30">
        <v>1880754.8754365528</v>
      </c>
      <c r="AY111" s="30">
        <v>4955</v>
      </c>
      <c r="AZ111" s="30">
        <v>1982000</v>
      </c>
      <c r="BA111" s="30">
        <v>101245.1245634472</v>
      </c>
      <c r="BB111" s="30">
        <v>0</v>
      </c>
      <c r="BC111" s="30">
        <v>1995974.27</v>
      </c>
      <c r="BD111" s="30">
        <v>1995974.2699999996</v>
      </c>
      <c r="BE111" s="30">
        <v>0</v>
      </c>
      <c r="BF111" s="30">
        <v>1995974.27</v>
      </c>
      <c r="BG111" s="30">
        <v>1836958.7736925823</v>
      </c>
      <c r="BH111" s="30">
        <v>1836958.7736925823</v>
      </c>
      <c r="BI111" s="30">
        <v>4592.3969342314558</v>
      </c>
      <c r="BJ111" s="30">
        <v>4556.6511499810777</v>
      </c>
      <c r="BK111" s="197">
        <v>0.007844748933770497</v>
      </c>
      <c r="BL111" s="30">
        <v>0</v>
      </c>
      <c r="BM111" s="30">
        <v>0</v>
      </c>
      <c r="BN111" s="38">
        <v>1995974.27</v>
      </c>
      <c r="BO111" s="30">
        <v>4955</v>
      </c>
      <c r="BP111" s="30" t="s">
        <v>545</v>
      </c>
      <c r="BQ111" s="30">
        <v>4989.935675</v>
      </c>
      <c r="BR111" s="197">
        <v>0.0041659952797314936</v>
      </c>
      <c r="BS111" s="30">
        <v>0</v>
      </c>
      <c r="BT111" s="30">
        <v>1995974.27</v>
      </c>
      <c r="BU111" s="30">
        <v>0</v>
      </c>
      <c r="BV111" s="38">
        <v>1995974.27</v>
      </c>
      <c r="BW111" s="218">
        <v>13974.27</v>
      </c>
      <c r="BX111" s="219">
        <v>1982000</v>
      </c>
      <c r="BZ111" s="23">
        <f>B111</f>
        <v>8732024</v>
      </c>
      <c r="CB111" s="495"/>
    </row>
    <row r="112" spans="1:80">
      <c r="A112" s="23">
        <v>110791</v>
      </c>
      <c r="B112" s="23">
        <v>8733022</v>
      </c>
      <c r="C112" s="23" t="s">
        <v>325</v>
      </c>
      <c r="D112" s="239">
        <v>208</v>
      </c>
      <c r="E112" s="239">
        <v>208</v>
      </c>
      <c r="F112" s="239">
        <v>0</v>
      </c>
      <c r="G112" s="30">
        <v>799851.89174758224</v>
      </c>
      <c r="H112" s="30">
        <v>0</v>
      </c>
      <c r="I112" s="30">
        <v>0</v>
      </c>
      <c r="J112" s="30">
        <v>9401.1904439783757</v>
      </c>
      <c r="K112" s="30">
        <v>0</v>
      </c>
      <c r="L112" s="30">
        <v>20131.842162862784</v>
      </c>
      <c r="M112" s="30">
        <v>0</v>
      </c>
      <c r="N112" s="30">
        <v>0</v>
      </c>
      <c r="O112" s="30">
        <v>0</v>
      </c>
      <c r="P112" s="30">
        <v>0</v>
      </c>
      <c r="Q112" s="30">
        <v>0</v>
      </c>
      <c r="R112" s="30">
        <v>0</v>
      </c>
      <c r="S112" s="30">
        <v>0</v>
      </c>
      <c r="T112" s="30">
        <v>0</v>
      </c>
      <c r="U112" s="30">
        <v>0</v>
      </c>
      <c r="V112" s="30">
        <v>0</v>
      </c>
      <c r="W112" s="30">
        <v>0</v>
      </c>
      <c r="X112" s="30">
        <v>0</v>
      </c>
      <c r="Y112" s="30">
        <v>0</v>
      </c>
      <c r="Z112" s="30">
        <v>6254.9934377010086</v>
      </c>
      <c r="AA112" s="30">
        <v>0</v>
      </c>
      <c r="AB112" s="30">
        <v>68822.051366371132</v>
      </c>
      <c r="AC112" s="30">
        <v>0</v>
      </c>
      <c r="AD112" s="30">
        <v>0</v>
      </c>
      <c r="AE112" s="30">
        <v>0</v>
      </c>
      <c r="AF112" s="30">
        <v>145041.22630741764</v>
      </c>
      <c r="AG112" s="30">
        <v>0</v>
      </c>
      <c r="AH112" s="30">
        <v>0</v>
      </c>
      <c r="AI112" s="30">
        <v>0</v>
      </c>
      <c r="AJ112" s="30">
        <v>23702.5</v>
      </c>
      <c r="AK112" s="30">
        <v>0</v>
      </c>
      <c r="AL112" s="30">
        <v>0</v>
      </c>
      <c r="AM112" s="30">
        <v>0</v>
      </c>
      <c r="AN112" s="30">
        <v>0</v>
      </c>
      <c r="AO112" s="30">
        <v>0</v>
      </c>
      <c r="AP112" s="30">
        <v>0</v>
      </c>
      <c r="AQ112" s="30">
        <v>0</v>
      </c>
      <c r="AR112" s="30">
        <v>0</v>
      </c>
      <c r="AS112" s="30">
        <v>799851.89174758224</v>
      </c>
      <c r="AT112" s="30">
        <v>104610.07741091331</v>
      </c>
      <c r="AU112" s="30">
        <v>168743.72630741764</v>
      </c>
      <c r="AV112" s="30">
        <v>103769.43029695854</v>
      </c>
      <c r="AW112" s="38">
        <v>1073205.6954659133</v>
      </c>
      <c r="AX112" s="30">
        <v>1049503.1954659133</v>
      </c>
      <c r="AY112" s="30">
        <v>4955</v>
      </c>
      <c r="AZ112" s="30">
        <v>1030640</v>
      </c>
      <c r="BA112" s="30">
        <v>0</v>
      </c>
      <c r="BB112" s="30">
        <v>0</v>
      </c>
      <c r="BC112" s="30">
        <v>1073205.6954659133</v>
      </c>
      <c r="BD112" s="30">
        <v>1073205.6954659133</v>
      </c>
      <c r="BE112" s="30">
        <v>0</v>
      </c>
      <c r="BF112" s="30">
        <v>1054342.5</v>
      </c>
      <c r="BG112" s="30">
        <v>885598.77369258238</v>
      </c>
      <c r="BH112" s="30">
        <v>904461.96915849566</v>
      </c>
      <c r="BI112" s="30">
        <v>4348.3748517235372</v>
      </c>
      <c r="BJ112" s="30">
        <v>4325.3400041709465</v>
      </c>
      <c r="BK112" s="197">
        <v>0.00532555765104664</v>
      </c>
      <c r="BL112" s="30">
        <v>0</v>
      </c>
      <c r="BM112" s="30">
        <v>0</v>
      </c>
      <c r="BN112" s="38">
        <v>1073205.6954659133</v>
      </c>
      <c r="BO112" s="30">
        <v>5045.6884397399681</v>
      </c>
      <c r="BP112" s="30" t="s">
        <v>545</v>
      </c>
      <c r="BQ112" s="30">
        <v>5159.6427666630443</v>
      </c>
      <c r="BR112" s="197">
        <v>0.0065255903213226052</v>
      </c>
      <c r="BS112" s="30">
        <v>-1814.75</v>
      </c>
      <c r="BT112" s="30">
        <v>1071390.9454659133</v>
      </c>
      <c r="BU112" s="30">
        <v>-2080</v>
      </c>
      <c r="BV112" s="38">
        <v>1069310.9454659133</v>
      </c>
      <c r="BW112" s="218">
        <v>23702.5</v>
      </c>
      <c r="BX112" s="219">
        <v>1045608.4454659133</v>
      </c>
      <c r="BZ112" s="23">
        <f>B112</f>
        <v>8733022</v>
      </c>
      <c r="CB112" s="495"/>
    </row>
    <row r="113" spans="1:80">
      <c r="A113" s="23">
        <v>144537</v>
      </c>
      <c r="B113" s="23">
        <v>8735205</v>
      </c>
      <c r="C113" s="23" t="s">
        <v>326</v>
      </c>
      <c r="D113" s="239">
        <v>397</v>
      </c>
      <c r="E113" s="239">
        <v>397</v>
      </c>
      <c r="F113" s="239">
        <v>0</v>
      </c>
      <c r="G113" s="30">
        <v>1526640.3895374527</v>
      </c>
      <c r="H113" s="30">
        <v>0</v>
      </c>
      <c r="I113" s="30">
        <v>0</v>
      </c>
      <c r="J113" s="30">
        <v>32161.967308347088</v>
      </c>
      <c r="K113" s="30">
        <v>0</v>
      </c>
      <c r="L113" s="30">
        <v>68872.091609793773</v>
      </c>
      <c r="M113" s="30">
        <v>0</v>
      </c>
      <c r="N113" s="30">
        <v>0</v>
      </c>
      <c r="O113" s="30">
        <v>0</v>
      </c>
      <c r="P113" s="30">
        <v>0</v>
      </c>
      <c r="Q113" s="30">
        <v>0</v>
      </c>
      <c r="R113" s="30">
        <v>0</v>
      </c>
      <c r="S113" s="30">
        <v>0</v>
      </c>
      <c r="T113" s="30">
        <v>0</v>
      </c>
      <c r="U113" s="30">
        <v>0</v>
      </c>
      <c r="V113" s="30">
        <v>0</v>
      </c>
      <c r="W113" s="30">
        <v>0</v>
      </c>
      <c r="X113" s="30">
        <v>0</v>
      </c>
      <c r="Y113" s="30">
        <v>0</v>
      </c>
      <c r="Z113" s="30">
        <v>33635.230710529286</v>
      </c>
      <c r="AA113" s="30">
        <v>0</v>
      </c>
      <c r="AB113" s="30">
        <v>106908.85310307995</v>
      </c>
      <c r="AC113" s="30">
        <v>0</v>
      </c>
      <c r="AD113" s="30">
        <v>0</v>
      </c>
      <c r="AE113" s="30">
        <v>0</v>
      </c>
      <c r="AF113" s="30">
        <v>145041.22630741764</v>
      </c>
      <c r="AG113" s="30">
        <v>0</v>
      </c>
      <c r="AH113" s="30">
        <v>0</v>
      </c>
      <c r="AI113" s="30">
        <v>0</v>
      </c>
      <c r="AJ113" s="30">
        <v>16598.4</v>
      </c>
      <c r="AK113" s="30">
        <v>0</v>
      </c>
      <c r="AL113" s="30">
        <v>0</v>
      </c>
      <c r="AM113" s="30">
        <v>0</v>
      </c>
      <c r="AN113" s="30">
        <v>0</v>
      </c>
      <c r="AO113" s="30">
        <v>0</v>
      </c>
      <c r="AP113" s="30">
        <v>0</v>
      </c>
      <c r="AQ113" s="30">
        <v>0</v>
      </c>
      <c r="AR113" s="30">
        <v>0</v>
      </c>
      <c r="AS113" s="30">
        <v>1526640.3895374527</v>
      </c>
      <c r="AT113" s="30">
        <v>241578.14273175009</v>
      </c>
      <c r="AU113" s="30">
        <v>161639.62630741764</v>
      </c>
      <c r="AV113" s="30">
        <v>178077.87457639215</v>
      </c>
      <c r="AW113" s="38">
        <v>1929858.1585766205</v>
      </c>
      <c r="AX113" s="30">
        <v>1913259.7585766206</v>
      </c>
      <c r="AY113" s="30">
        <v>4955</v>
      </c>
      <c r="AZ113" s="30">
        <v>1967135</v>
      </c>
      <c r="BA113" s="30">
        <v>53875.2414233794</v>
      </c>
      <c r="BB113" s="30">
        <v>0</v>
      </c>
      <c r="BC113" s="30">
        <v>1983733.4</v>
      </c>
      <c r="BD113" s="30">
        <v>1983733.3999999997</v>
      </c>
      <c r="BE113" s="30">
        <v>0</v>
      </c>
      <c r="BF113" s="30">
        <v>1983733.4</v>
      </c>
      <c r="BG113" s="30">
        <v>1822093.7736925823</v>
      </c>
      <c r="BH113" s="30">
        <v>1822093.7736925823</v>
      </c>
      <c r="BI113" s="30">
        <v>4589.6568606866049</v>
      </c>
      <c r="BJ113" s="30">
        <v>4598.333147869912</v>
      </c>
      <c r="BK113" s="197">
        <v>-0.001886833098929813</v>
      </c>
      <c r="BL113" s="30">
        <v>0.001886833098929813</v>
      </c>
      <c r="BM113" s="30">
        <v>3444.4860117729058</v>
      </c>
      <c r="BN113" s="38">
        <v>1987177.8860117728</v>
      </c>
      <c r="BO113" s="30">
        <v>4963.6762871833071</v>
      </c>
      <c r="BP113" s="30" t="s">
        <v>545</v>
      </c>
      <c r="BQ113" s="30">
        <v>5005.48585897172</v>
      </c>
      <c r="BR113" s="197">
        <v>0.0060585294528685552</v>
      </c>
      <c r="BS113" s="30">
        <v>0</v>
      </c>
      <c r="BT113" s="30">
        <v>1987177.8860117728</v>
      </c>
      <c r="BU113" s="30">
        <v>0</v>
      </c>
      <c r="BV113" s="38">
        <v>1987177.8860117728</v>
      </c>
      <c r="BW113" s="218">
        <v>16598.4</v>
      </c>
      <c r="BX113" s="219">
        <v>1970579.4860117729</v>
      </c>
      <c r="BZ113" s="23">
        <f>B113</f>
        <v>8735205</v>
      </c>
      <c r="CB113" s="495"/>
    </row>
    <row r="114" spans="1:80">
      <c r="A114" s="23">
        <v>139088</v>
      </c>
      <c r="B114" s="23">
        <v>8732021</v>
      </c>
      <c r="C114" s="23" t="s">
        <v>327</v>
      </c>
      <c r="D114" s="239">
        <v>102</v>
      </c>
      <c r="E114" s="239">
        <v>102</v>
      </c>
      <c r="F114" s="239">
        <v>0</v>
      </c>
      <c r="G114" s="30">
        <v>392235.06229929515</v>
      </c>
      <c r="H114" s="30">
        <v>0</v>
      </c>
      <c r="I114" s="30">
        <v>0</v>
      </c>
      <c r="J114" s="30">
        <v>4453.1954734634455</v>
      </c>
      <c r="K114" s="30">
        <v>0</v>
      </c>
      <c r="L114" s="30">
        <v>9536.1357613560667</v>
      </c>
      <c r="M114" s="30">
        <v>0</v>
      </c>
      <c r="N114" s="30">
        <v>0</v>
      </c>
      <c r="O114" s="30">
        <v>0</v>
      </c>
      <c r="P114" s="30">
        <v>0</v>
      </c>
      <c r="Q114" s="30">
        <v>0</v>
      </c>
      <c r="R114" s="30">
        <v>0</v>
      </c>
      <c r="S114" s="30">
        <v>0</v>
      </c>
      <c r="T114" s="30">
        <v>0</v>
      </c>
      <c r="U114" s="30">
        <v>0</v>
      </c>
      <c r="V114" s="30">
        <v>0</v>
      </c>
      <c r="W114" s="30">
        <v>0</v>
      </c>
      <c r="X114" s="30">
        <v>0</v>
      </c>
      <c r="Y114" s="30">
        <v>0</v>
      </c>
      <c r="Z114" s="30">
        <v>2821.6473080624974</v>
      </c>
      <c r="AA114" s="30">
        <v>0</v>
      </c>
      <c r="AB114" s="30">
        <v>29084.504850645204</v>
      </c>
      <c r="AC114" s="30">
        <v>0</v>
      </c>
      <c r="AD114" s="30">
        <v>0</v>
      </c>
      <c r="AE114" s="30">
        <v>0</v>
      </c>
      <c r="AF114" s="30">
        <v>145041.22630741764</v>
      </c>
      <c r="AG114" s="30">
        <v>15928.367927116395</v>
      </c>
      <c r="AH114" s="30">
        <v>0</v>
      </c>
      <c r="AI114" s="30">
        <v>0</v>
      </c>
      <c r="AJ114" s="30">
        <v>1325.59</v>
      </c>
      <c r="AK114" s="30">
        <v>0</v>
      </c>
      <c r="AL114" s="30">
        <v>0</v>
      </c>
      <c r="AM114" s="30">
        <v>0</v>
      </c>
      <c r="AN114" s="30">
        <v>0</v>
      </c>
      <c r="AO114" s="30">
        <v>0</v>
      </c>
      <c r="AP114" s="30">
        <v>0</v>
      </c>
      <c r="AQ114" s="30">
        <v>0</v>
      </c>
      <c r="AR114" s="30">
        <v>0</v>
      </c>
      <c r="AS114" s="30">
        <v>392235.06229929515</v>
      </c>
      <c r="AT114" s="30">
        <v>45895.483393527218</v>
      </c>
      <c r="AU114" s="30">
        <v>162295.18423453404</v>
      </c>
      <c r="AV114" s="30">
        <v>46172.840466098962</v>
      </c>
      <c r="AW114" s="38">
        <v>600425.72992735635</v>
      </c>
      <c r="AX114" s="30">
        <v>599100.13992735639</v>
      </c>
      <c r="AY114" s="30">
        <v>4955</v>
      </c>
      <c r="AZ114" s="30">
        <v>505410</v>
      </c>
      <c r="BA114" s="30">
        <v>0</v>
      </c>
      <c r="BB114" s="30">
        <v>0</v>
      </c>
      <c r="BC114" s="30">
        <v>600425.72992735635</v>
      </c>
      <c r="BD114" s="30">
        <v>600425.72992735635</v>
      </c>
      <c r="BE114" s="30">
        <v>0</v>
      </c>
      <c r="BF114" s="30">
        <v>506735.59</v>
      </c>
      <c r="BG114" s="30">
        <v>344440.405765466</v>
      </c>
      <c r="BH114" s="30">
        <v>438130.54569282226</v>
      </c>
      <c r="BI114" s="30">
        <v>4295.3975067923748</v>
      </c>
      <c r="BJ114" s="30">
        <v>4224.5279302598565</v>
      </c>
      <c r="BK114" s="197">
        <v>0.01677573866298453</v>
      </c>
      <c r="BL114" s="30">
        <v>0</v>
      </c>
      <c r="BM114" s="30">
        <v>0</v>
      </c>
      <c r="BN114" s="38">
        <v>600425.72992735635</v>
      </c>
      <c r="BO114" s="30">
        <v>5873.5307836015336</v>
      </c>
      <c r="BP114" s="30" t="s">
        <v>545</v>
      </c>
      <c r="BQ114" s="30">
        <v>5886.52676399369</v>
      </c>
      <c r="BR114" s="197">
        <v>0.000553439671992173</v>
      </c>
      <c r="BS114" s="30">
        <v>0</v>
      </c>
      <c r="BT114" s="30">
        <v>600425.72992735635</v>
      </c>
      <c r="BU114" s="30">
        <v>0</v>
      </c>
      <c r="BV114" s="38">
        <v>600425.72992735635</v>
      </c>
      <c r="BW114" s="218">
        <v>1325.59</v>
      </c>
      <c r="BX114" s="219">
        <v>599100.13992735639</v>
      </c>
      <c r="BZ114" s="23">
        <f>B114</f>
        <v>8732021</v>
      </c>
      <c r="CB114" s="495"/>
    </row>
    <row r="115" spans="1:80">
      <c r="A115" s="23">
        <v>110771</v>
      </c>
      <c r="B115" s="23">
        <v>8732442</v>
      </c>
      <c r="C115" s="23" t="s">
        <v>328</v>
      </c>
      <c r="D115" s="239">
        <v>129</v>
      </c>
      <c r="E115" s="239">
        <v>129</v>
      </c>
      <c r="F115" s="239">
        <v>0</v>
      </c>
      <c r="G115" s="30">
        <v>496061.99055499095</v>
      </c>
      <c r="H115" s="30">
        <v>0</v>
      </c>
      <c r="I115" s="30">
        <v>0</v>
      </c>
      <c r="J115" s="30">
        <v>7421.9924557724144</v>
      </c>
      <c r="K115" s="30">
        <v>0</v>
      </c>
      <c r="L115" s="30">
        <v>15893.55960226012</v>
      </c>
      <c r="M115" s="30">
        <v>0</v>
      </c>
      <c r="N115" s="30">
        <v>469.80962346303289</v>
      </c>
      <c r="O115" s="30">
        <v>0</v>
      </c>
      <c r="P115" s="30">
        <v>0</v>
      </c>
      <c r="Q115" s="30">
        <v>0</v>
      </c>
      <c r="R115" s="30">
        <v>0</v>
      </c>
      <c r="S115" s="30">
        <v>0</v>
      </c>
      <c r="T115" s="30">
        <v>0</v>
      </c>
      <c r="U115" s="30">
        <v>0</v>
      </c>
      <c r="V115" s="30">
        <v>0</v>
      </c>
      <c r="W115" s="30">
        <v>0</v>
      </c>
      <c r="X115" s="30">
        <v>0</v>
      </c>
      <c r="Y115" s="30">
        <v>0</v>
      </c>
      <c r="Z115" s="30">
        <v>691.20639541700609</v>
      </c>
      <c r="AA115" s="30">
        <v>0</v>
      </c>
      <c r="AB115" s="30">
        <v>30129.652215002778</v>
      </c>
      <c r="AC115" s="30">
        <v>0</v>
      </c>
      <c r="AD115" s="30">
        <v>0</v>
      </c>
      <c r="AE115" s="30">
        <v>0</v>
      </c>
      <c r="AF115" s="30">
        <v>145041.22630741764</v>
      </c>
      <c r="AG115" s="30">
        <v>15933.730240177998</v>
      </c>
      <c r="AH115" s="30">
        <v>0</v>
      </c>
      <c r="AI115" s="30">
        <v>0</v>
      </c>
      <c r="AJ115" s="30">
        <v>20459</v>
      </c>
      <c r="AK115" s="30">
        <v>0</v>
      </c>
      <c r="AL115" s="30">
        <v>0</v>
      </c>
      <c r="AM115" s="30">
        <v>0</v>
      </c>
      <c r="AN115" s="30">
        <v>0</v>
      </c>
      <c r="AO115" s="30">
        <v>0</v>
      </c>
      <c r="AP115" s="30">
        <v>0</v>
      </c>
      <c r="AQ115" s="30">
        <v>0</v>
      </c>
      <c r="AR115" s="30">
        <v>0</v>
      </c>
      <c r="AS115" s="30">
        <v>496061.99055499095</v>
      </c>
      <c r="AT115" s="30">
        <v>54606.22029191535</v>
      </c>
      <c r="AU115" s="30">
        <v>181433.95654759565</v>
      </c>
      <c r="AV115" s="30">
        <v>52656.044260602939</v>
      </c>
      <c r="AW115" s="38">
        <v>732102.167394502</v>
      </c>
      <c r="AX115" s="30">
        <v>711643.167394502</v>
      </c>
      <c r="AY115" s="30">
        <v>4955</v>
      </c>
      <c r="AZ115" s="30">
        <v>639195</v>
      </c>
      <c r="BA115" s="30">
        <v>0</v>
      </c>
      <c r="BB115" s="30">
        <v>0</v>
      </c>
      <c r="BC115" s="30">
        <v>732102.167394502</v>
      </c>
      <c r="BD115" s="30">
        <v>732102.167394502</v>
      </c>
      <c r="BE115" s="30">
        <v>0</v>
      </c>
      <c r="BF115" s="30">
        <v>659654</v>
      </c>
      <c r="BG115" s="30">
        <v>478220.04345240432</v>
      </c>
      <c r="BH115" s="30">
        <v>550668.2108469063</v>
      </c>
      <c r="BI115" s="30">
        <v>4268.7458205186531</v>
      </c>
      <c r="BJ115" s="30">
        <v>4319.3842863469081</v>
      </c>
      <c r="BK115" s="197">
        <v>-0.011723538002468902</v>
      </c>
      <c r="BL115" s="30">
        <v>0.011723538002468902</v>
      </c>
      <c r="BM115" s="30">
        <v>6532.3620918448942</v>
      </c>
      <c r="BN115" s="38">
        <v>738634.52948634687</v>
      </c>
      <c r="BO115" s="30">
        <v>5567.2521665608283</v>
      </c>
      <c r="BP115" s="30" t="s">
        <v>545</v>
      </c>
      <c r="BQ115" s="30">
        <v>5725.8490657856346</v>
      </c>
      <c r="BR115" s="197">
        <v>-0.0053624359268471533</v>
      </c>
      <c r="BS115" s="30">
        <v>-1140.45</v>
      </c>
      <c r="BT115" s="30">
        <v>737494.07948634692</v>
      </c>
      <c r="BU115" s="30">
        <v>-1290</v>
      </c>
      <c r="BV115" s="38">
        <v>736204.07948634692</v>
      </c>
      <c r="BW115" s="218">
        <v>20459</v>
      </c>
      <c r="BX115" s="219">
        <v>715745.07948634692</v>
      </c>
      <c r="BZ115" s="23">
        <f>B115</f>
        <v>8732442</v>
      </c>
      <c r="CB115" s="495"/>
    </row>
    <row r="116" spans="1:80">
      <c r="A116" s="23">
        <v>140386</v>
      </c>
      <c r="B116" s="23">
        <v>8732023</v>
      </c>
      <c r="C116" s="23" t="s">
        <v>329</v>
      </c>
      <c r="D116" s="239">
        <v>63</v>
      </c>
      <c r="E116" s="239">
        <v>63</v>
      </c>
      <c r="F116" s="239">
        <v>0</v>
      </c>
      <c r="G116" s="30">
        <v>242262.83259662348</v>
      </c>
      <c r="H116" s="30">
        <v>0</v>
      </c>
      <c r="I116" s="30">
        <v>0</v>
      </c>
      <c r="J116" s="30">
        <v>6432.3934616694078</v>
      </c>
      <c r="K116" s="30">
        <v>0</v>
      </c>
      <c r="L116" s="30">
        <v>13774.418321958732</v>
      </c>
      <c r="M116" s="30">
        <v>0</v>
      </c>
      <c r="N116" s="30">
        <v>234.90481173151761</v>
      </c>
      <c r="O116" s="30">
        <v>0</v>
      </c>
      <c r="P116" s="30">
        <v>0</v>
      </c>
      <c r="Q116" s="30">
        <v>0</v>
      </c>
      <c r="R116" s="30">
        <v>0</v>
      </c>
      <c r="S116" s="30">
        <v>0</v>
      </c>
      <c r="T116" s="30">
        <v>0</v>
      </c>
      <c r="U116" s="30">
        <v>0</v>
      </c>
      <c r="V116" s="30">
        <v>0</v>
      </c>
      <c r="W116" s="30">
        <v>0</v>
      </c>
      <c r="X116" s="30">
        <v>0</v>
      </c>
      <c r="Y116" s="30">
        <v>0</v>
      </c>
      <c r="Z116" s="30">
        <v>1362.5387803103954</v>
      </c>
      <c r="AA116" s="30">
        <v>0</v>
      </c>
      <c r="AB116" s="30">
        <v>5691.9242842636941</v>
      </c>
      <c r="AC116" s="30">
        <v>0</v>
      </c>
      <c r="AD116" s="30">
        <v>0</v>
      </c>
      <c r="AE116" s="30">
        <v>0</v>
      </c>
      <c r="AF116" s="30">
        <v>145041.22630741764</v>
      </c>
      <c r="AG116" s="30">
        <v>57376.7497591025</v>
      </c>
      <c r="AH116" s="30">
        <v>0</v>
      </c>
      <c r="AI116" s="30">
        <v>0</v>
      </c>
      <c r="AJ116" s="30">
        <v>2195.6</v>
      </c>
      <c r="AK116" s="30">
        <v>0</v>
      </c>
      <c r="AL116" s="30">
        <v>0</v>
      </c>
      <c r="AM116" s="30">
        <v>0</v>
      </c>
      <c r="AN116" s="30">
        <v>0</v>
      </c>
      <c r="AO116" s="30">
        <v>0</v>
      </c>
      <c r="AP116" s="30">
        <v>0</v>
      </c>
      <c r="AQ116" s="30">
        <v>0</v>
      </c>
      <c r="AR116" s="30">
        <v>0</v>
      </c>
      <c r="AS116" s="30">
        <v>242262.83259662348</v>
      </c>
      <c r="AT116" s="30">
        <v>27496.179659933747</v>
      </c>
      <c r="AU116" s="30">
        <v>204613.57606652015</v>
      </c>
      <c r="AV116" s="30">
        <v>17579.297375290087</v>
      </c>
      <c r="AW116" s="38">
        <v>474372.58832307742</v>
      </c>
      <c r="AX116" s="30">
        <v>472176.98832307744</v>
      </c>
      <c r="AY116" s="30">
        <v>4955</v>
      </c>
      <c r="AZ116" s="30">
        <v>312165</v>
      </c>
      <c r="BA116" s="30">
        <v>0</v>
      </c>
      <c r="BB116" s="30">
        <v>0</v>
      </c>
      <c r="BC116" s="30">
        <v>474372.58832307742</v>
      </c>
      <c r="BD116" s="30">
        <v>474372.58832307742</v>
      </c>
      <c r="BE116" s="30">
        <v>0</v>
      </c>
      <c r="BF116" s="30">
        <v>314360.6</v>
      </c>
      <c r="BG116" s="30">
        <v>109747.02393347982</v>
      </c>
      <c r="BH116" s="30">
        <v>269759.0122565573</v>
      </c>
      <c r="BI116" s="30">
        <v>4281.889083437417</v>
      </c>
      <c r="BJ116" s="30">
        <v>4361.357315056126</v>
      </c>
      <c r="BK116" s="197">
        <v>-0.018220986238474797</v>
      </c>
      <c r="BL116" s="30">
        <v>0.018220986238474797</v>
      </c>
      <c r="BM116" s="30">
        <v>5006.49859197867</v>
      </c>
      <c r="BN116" s="38">
        <v>479379.0869150561</v>
      </c>
      <c r="BO116" s="30">
        <v>7574.3410621437479</v>
      </c>
      <c r="BP116" s="30" t="s">
        <v>545</v>
      </c>
      <c r="BQ116" s="30">
        <v>7609.191855794541</v>
      </c>
      <c r="BR116" s="197">
        <v>-0.0069568700321045451</v>
      </c>
      <c r="BS116" s="30">
        <v>0</v>
      </c>
      <c r="BT116" s="30">
        <v>479379.0869150561</v>
      </c>
      <c r="BU116" s="30">
        <v>0</v>
      </c>
      <c r="BV116" s="38">
        <v>479379.0869150561</v>
      </c>
      <c r="BW116" s="218">
        <v>2195.6</v>
      </c>
      <c r="BX116" s="219">
        <v>477183.48691505613</v>
      </c>
      <c r="BZ116" s="23">
        <f>B116</f>
        <v>8732023</v>
      </c>
      <c r="CB116" s="495"/>
    </row>
    <row r="117" spans="1:80">
      <c r="A117" s="23">
        <v>110762</v>
      </c>
      <c r="B117" s="23">
        <v>8732331</v>
      </c>
      <c r="C117" s="23" t="s">
        <v>330</v>
      </c>
      <c r="D117" s="239">
        <v>68</v>
      </c>
      <c r="E117" s="239">
        <v>68</v>
      </c>
      <c r="F117" s="239">
        <v>0</v>
      </c>
      <c r="G117" s="30">
        <v>261490.04153286343</v>
      </c>
      <c r="H117" s="30">
        <v>0</v>
      </c>
      <c r="I117" s="30">
        <v>0</v>
      </c>
      <c r="J117" s="30">
        <v>17317.982396802272</v>
      </c>
      <c r="K117" s="30">
        <v>0</v>
      </c>
      <c r="L117" s="30">
        <v>37084.972405273555</v>
      </c>
      <c r="M117" s="30">
        <v>0</v>
      </c>
      <c r="N117" s="30">
        <v>939.61924692606863</v>
      </c>
      <c r="O117" s="30">
        <v>13104.689709788045</v>
      </c>
      <c r="P117" s="30">
        <v>1334.4592496237244</v>
      </c>
      <c r="Q117" s="30">
        <v>489.80152233380255</v>
      </c>
      <c r="R117" s="30">
        <v>0</v>
      </c>
      <c r="S117" s="30">
        <v>0</v>
      </c>
      <c r="T117" s="30">
        <v>0</v>
      </c>
      <c r="U117" s="30">
        <v>0</v>
      </c>
      <c r="V117" s="30">
        <v>0</v>
      </c>
      <c r="W117" s="30">
        <v>0</v>
      </c>
      <c r="X117" s="30">
        <v>0</v>
      </c>
      <c r="Y117" s="30">
        <v>0</v>
      </c>
      <c r="Z117" s="30">
        <v>0</v>
      </c>
      <c r="AA117" s="30">
        <v>0</v>
      </c>
      <c r="AB117" s="30">
        <v>35688.494074441063</v>
      </c>
      <c r="AC117" s="30">
        <v>0</v>
      </c>
      <c r="AD117" s="30">
        <v>887.440390873367</v>
      </c>
      <c r="AE117" s="30">
        <v>0</v>
      </c>
      <c r="AF117" s="30">
        <v>145041.22630741764</v>
      </c>
      <c r="AG117" s="30">
        <v>57376.7497591025</v>
      </c>
      <c r="AH117" s="30">
        <v>0</v>
      </c>
      <c r="AI117" s="30">
        <v>0</v>
      </c>
      <c r="AJ117" s="30">
        <v>9711.4382</v>
      </c>
      <c r="AK117" s="30">
        <v>0</v>
      </c>
      <c r="AL117" s="30">
        <v>0</v>
      </c>
      <c r="AM117" s="30">
        <v>0</v>
      </c>
      <c r="AN117" s="30">
        <v>0</v>
      </c>
      <c r="AO117" s="30">
        <v>0</v>
      </c>
      <c r="AP117" s="30">
        <v>0</v>
      </c>
      <c r="AQ117" s="30">
        <v>0</v>
      </c>
      <c r="AR117" s="30">
        <v>0</v>
      </c>
      <c r="AS117" s="30">
        <v>261490.04153286343</v>
      </c>
      <c r="AT117" s="30">
        <v>106847.45899606189</v>
      </c>
      <c r="AU117" s="30">
        <v>212129.41426652015</v>
      </c>
      <c r="AV117" s="30">
        <v>63489.818512466911</v>
      </c>
      <c r="AW117" s="38">
        <v>580466.91479544551</v>
      </c>
      <c r="AX117" s="30">
        <v>570755.47659544554</v>
      </c>
      <c r="AY117" s="30">
        <v>4955</v>
      </c>
      <c r="AZ117" s="30">
        <v>336940</v>
      </c>
      <c r="BA117" s="30">
        <v>0</v>
      </c>
      <c r="BB117" s="30">
        <v>0</v>
      </c>
      <c r="BC117" s="30">
        <v>580466.91479544551</v>
      </c>
      <c r="BD117" s="30">
        <v>580466.91479544551</v>
      </c>
      <c r="BE117" s="30">
        <v>0</v>
      </c>
      <c r="BF117" s="30">
        <v>346651.4382</v>
      </c>
      <c r="BG117" s="30">
        <v>134522.02393347982</v>
      </c>
      <c r="BH117" s="30">
        <v>368337.50052892539</v>
      </c>
      <c r="BI117" s="30">
        <v>5416.7279489547855</v>
      </c>
      <c r="BJ117" s="30">
        <v>5154.8531708940818</v>
      </c>
      <c r="BK117" s="197">
        <v>0.05080159790764377</v>
      </c>
      <c r="BL117" s="30">
        <v>0</v>
      </c>
      <c r="BM117" s="30">
        <v>0</v>
      </c>
      <c r="BN117" s="38">
        <v>580466.91479544551</v>
      </c>
      <c r="BO117" s="30">
        <v>8393.4628911094933</v>
      </c>
      <c r="BP117" s="30" t="s">
        <v>545</v>
      </c>
      <c r="BQ117" s="30">
        <v>8536.2781587565514</v>
      </c>
      <c r="BR117" s="197">
        <v>0.046970336862323769</v>
      </c>
      <c r="BS117" s="30">
        <v>-727.15000000000009</v>
      </c>
      <c r="BT117" s="30">
        <v>579739.76479544549</v>
      </c>
      <c r="BU117" s="30">
        <v>-680</v>
      </c>
      <c r="BV117" s="38">
        <v>579059.76479544549</v>
      </c>
      <c r="BW117" s="218">
        <v>9711.4382</v>
      </c>
      <c r="BX117" s="219">
        <v>569348.32659544551</v>
      </c>
      <c r="BZ117" s="23">
        <f>B117</f>
        <v>8732331</v>
      </c>
      <c r="CB117" s="495"/>
    </row>
    <row r="118" spans="1:80">
      <c r="A118" s="23">
        <v>110775</v>
      </c>
      <c r="B118" s="23">
        <v>8732446</v>
      </c>
      <c r="C118" s="23" t="s">
        <v>331</v>
      </c>
      <c r="D118" s="239">
        <v>398</v>
      </c>
      <c r="E118" s="239">
        <v>398</v>
      </c>
      <c r="F118" s="239">
        <v>0</v>
      </c>
      <c r="G118" s="30">
        <v>1530485.8313247007</v>
      </c>
      <c r="H118" s="30">
        <v>0</v>
      </c>
      <c r="I118" s="30">
        <v>0</v>
      </c>
      <c r="J118" s="30">
        <v>73230.325563621052</v>
      </c>
      <c r="K118" s="30">
        <v>0</v>
      </c>
      <c r="L118" s="30">
        <v>159995.16666275161</v>
      </c>
      <c r="M118" s="30">
        <v>0</v>
      </c>
      <c r="N118" s="30">
        <v>23255.576361420219</v>
      </c>
      <c r="O118" s="30">
        <v>51848.989721335311</v>
      </c>
      <c r="P118" s="30">
        <v>0</v>
      </c>
      <c r="Q118" s="30">
        <v>0</v>
      </c>
      <c r="R118" s="30">
        <v>0</v>
      </c>
      <c r="S118" s="30">
        <v>0</v>
      </c>
      <c r="T118" s="30">
        <v>0</v>
      </c>
      <c r="U118" s="30">
        <v>0</v>
      </c>
      <c r="V118" s="30">
        <v>0</v>
      </c>
      <c r="W118" s="30">
        <v>0</v>
      </c>
      <c r="X118" s="30">
        <v>0</v>
      </c>
      <c r="Y118" s="30">
        <v>0</v>
      </c>
      <c r="Z118" s="30">
        <v>77968.138641853846</v>
      </c>
      <c r="AA118" s="30">
        <v>0</v>
      </c>
      <c r="AB118" s="30">
        <v>166479.48388214642</v>
      </c>
      <c r="AC118" s="30">
        <v>0</v>
      </c>
      <c r="AD118" s="30">
        <v>16613.727724924458</v>
      </c>
      <c r="AE118" s="30">
        <v>0</v>
      </c>
      <c r="AF118" s="30">
        <v>145041.22630741764</v>
      </c>
      <c r="AG118" s="30">
        <v>0</v>
      </c>
      <c r="AH118" s="30">
        <v>0</v>
      </c>
      <c r="AI118" s="30">
        <v>0</v>
      </c>
      <c r="AJ118" s="30">
        <v>60060</v>
      </c>
      <c r="AK118" s="30">
        <v>0</v>
      </c>
      <c r="AL118" s="30">
        <v>0</v>
      </c>
      <c r="AM118" s="30">
        <v>0</v>
      </c>
      <c r="AN118" s="30">
        <v>0</v>
      </c>
      <c r="AO118" s="30">
        <v>0</v>
      </c>
      <c r="AP118" s="30">
        <v>0</v>
      </c>
      <c r="AQ118" s="30">
        <v>0</v>
      </c>
      <c r="AR118" s="30">
        <v>0</v>
      </c>
      <c r="AS118" s="30">
        <v>1530485.8313247007</v>
      </c>
      <c r="AT118" s="30">
        <v>569391.40855805285</v>
      </c>
      <c r="AU118" s="30">
        <v>205101.22630741764</v>
      </c>
      <c r="AV118" s="30">
        <v>307349.89091983833</v>
      </c>
      <c r="AW118" s="38">
        <v>2304978.4661901714</v>
      </c>
      <c r="AX118" s="30">
        <v>2244918.4661901714</v>
      </c>
      <c r="AY118" s="30">
        <v>4955</v>
      </c>
      <c r="AZ118" s="30">
        <v>1972090</v>
      </c>
      <c r="BA118" s="30">
        <v>0</v>
      </c>
      <c r="BB118" s="30">
        <v>0</v>
      </c>
      <c r="BC118" s="30">
        <v>2304978.4661901714</v>
      </c>
      <c r="BD118" s="30">
        <v>2304978.4661901714</v>
      </c>
      <c r="BE118" s="30">
        <v>0</v>
      </c>
      <c r="BF118" s="30">
        <v>2032150</v>
      </c>
      <c r="BG118" s="30">
        <v>1827048.7736925823</v>
      </c>
      <c r="BH118" s="30">
        <v>2099877.2398827537</v>
      </c>
      <c r="BI118" s="30">
        <v>5276.0734670420943</v>
      </c>
      <c r="BJ118" s="30">
        <v>5222.6550755536446</v>
      </c>
      <c r="BK118" s="197">
        <v>0.01022820590593702</v>
      </c>
      <c r="BL118" s="30">
        <v>0</v>
      </c>
      <c r="BM118" s="30">
        <v>0</v>
      </c>
      <c r="BN118" s="38">
        <v>2304978.4661901714</v>
      </c>
      <c r="BO118" s="30">
        <v>5640.4986587692747</v>
      </c>
      <c r="BP118" s="30" t="s">
        <v>545</v>
      </c>
      <c r="BQ118" s="30">
        <v>5791.40318138234</v>
      </c>
      <c r="BR118" s="197">
        <v>0.0051497005016032382</v>
      </c>
      <c r="BS118" s="30">
        <v>-3991.6</v>
      </c>
      <c r="BT118" s="30">
        <v>2300986.8661901713</v>
      </c>
      <c r="BU118" s="30">
        <v>-3980</v>
      </c>
      <c r="BV118" s="38">
        <v>2297006.8661901713</v>
      </c>
      <c r="BW118" s="218">
        <v>60060</v>
      </c>
      <c r="BX118" s="219">
        <v>2236946.8661901713</v>
      </c>
      <c r="BZ118" s="23">
        <f>B118</f>
        <v>8732446</v>
      </c>
      <c r="CB118" s="495"/>
    </row>
    <row r="119" spans="1:80">
      <c r="A119" s="23">
        <v>140888</v>
      </c>
      <c r="B119" s="23">
        <v>8732026</v>
      </c>
      <c r="C119" s="23" t="s">
        <v>332</v>
      </c>
      <c r="D119" s="239">
        <v>303</v>
      </c>
      <c r="E119" s="239">
        <v>303</v>
      </c>
      <c r="F119" s="239">
        <v>0</v>
      </c>
      <c r="G119" s="30">
        <v>1165168.8615361415</v>
      </c>
      <c r="H119" s="30">
        <v>0</v>
      </c>
      <c r="I119" s="30">
        <v>0</v>
      </c>
      <c r="J119" s="30">
        <v>49479.94970514936</v>
      </c>
      <c r="K119" s="30">
        <v>0</v>
      </c>
      <c r="L119" s="30">
        <v>107016.6346552179</v>
      </c>
      <c r="M119" s="30">
        <v>0</v>
      </c>
      <c r="N119" s="30">
        <v>7282.04916367701</v>
      </c>
      <c r="O119" s="30">
        <v>34471.0316279207</v>
      </c>
      <c r="P119" s="30">
        <v>0</v>
      </c>
      <c r="Q119" s="30">
        <v>489.80152233380176</v>
      </c>
      <c r="R119" s="30">
        <v>519.78937063995284</v>
      </c>
      <c r="S119" s="30">
        <v>0</v>
      </c>
      <c r="T119" s="30">
        <v>0</v>
      </c>
      <c r="U119" s="30">
        <v>0</v>
      </c>
      <c r="V119" s="30">
        <v>0</v>
      </c>
      <c r="W119" s="30">
        <v>0</v>
      </c>
      <c r="X119" s="30">
        <v>0</v>
      </c>
      <c r="Y119" s="30">
        <v>0</v>
      </c>
      <c r="Z119" s="30">
        <v>21081.40077837844</v>
      </c>
      <c r="AA119" s="30">
        <v>0</v>
      </c>
      <c r="AB119" s="30">
        <v>123414.04028553922</v>
      </c>
      <c r="AC119" s="30">
        <v>0</v>
      </c>
      <c r="AD119" s="30">
        <v>8507.8524429381378</v>
      </c>
      <c r="AE119" s="30">
        <v>0</v>
      </c>
      <c r="AF119" s="30">
        <v>145041.22630741764</v>
      </c>
      <c r="AG119" s="30">
        <v>0</v>
      </c>
      <c r="AH119" s="30">
        <v>0</v>
      </c>
      <c r="AI119" s="30">
        <v>0</v>
      </c>
      <c r="AJ119" s="30">
        <v>9991.7414</v>
      </c>
      <c r="AK119" s="30">
        <v>0</v>
      </c>
      <c r="AL119" s="30">
        <v>0</v>
      </c>
      <c r="AM119" s="30">
        <v>0</v>
      </c>
      <c r="AN119" s="30">
        <v>0</v>
      </c>
      <c r="AO119" s="30">
        <v>0</v>
      </c>
      <c r="AP119" s="30">
        <v>0</v>
      </c>
      <c r="AQ119" s="30">
        <v>0</v>
      </c>
      <c r="AR119" s="30">
        <v>0</v>
      </c>
      <c r="AS119" s="30">
        <v>1165168.8615361415</v>
      </c>
      <c r="AT119" s="30">
        <v>352262.54955179454</v>
      </c>
      <c r="AU119" s="30">
        <v>155032.96770741764</v>
      </c>
      <c r="AV119" s="30">
        <v>217742.4569464502</v>
      </c>
      <c r="AW119" s="38">
        <v>1672464.3787953537</v>
      </c>
      <c r="AX119" s="30">
        <v>1662472.6373953538</v>
      </c>
      <c r="AY119" s="30">
        <v>4955</v>
      </c>
      <c r="AZ119" s="30">
        <v>1501365</v>
      </c>
      <c r="BA119" s="30">
        <v>0</v>
      </c>
      <c r="BB119" s="30">
        <v>0</v>
      </c>
      <c r="BC119" s="30">
        <v>1672464.3787953537</v>
      </c>
      <c r="BD119" s="30">
        <v>1672464.3787953535</v>
      </c>
      <c r="BE119" s="30">
        <v>0</v>
      </c>
      <c r="BF119" s="30">
        <v>1511356.7414</v>
      </c>
      <c r="BG119" s="30">
        <v>1356323.7736925823</v>
      </c>
      <c r="BH119" s="30">
        <v>1517431.411087936</v>
      </c>
      <c r="BI119" s="30">
        <v>5008.0244590360926</v>
      </c>
      <c r="BJ119" s="30">
        <v>4976.4271558413029</v>
      </c>
      <c r="BK119" s="197">
        <v>0.006349395300140369</v>
      </c>
      <c r="BL119" s="30">
        <v>0</v>
      </c>
      <c r="BM119" s="30">
        <v>0</v>
      </c>
      <c r="BN119" s="38">
        <v>1672464.3787953537</v>
      </c>
      <c r="BO119" s="30">
        <v>5486.7083742420918</v>
      </c>
      <c r="BP119" s="30" t="s">
        <v>545</v>
      </c>
      <c r="BQ119" s="30">
        <v>5519.6844184665142</v>
      </c>
      <c r="BR119" s="197">
        <v>0.01222823986683208</v>
      </c>
      <c r="BS119" s="30">
        <v>0</v>
      </c>
      <c r="BT119" s="30">
        <v>1672464.3787953537</v>
      </c>
      <c r="BU119" s="30">
        <v>0</v>
      </c>
      <c r="BV119" s="38">
        <v>1672464.3787953537</v>
      </c>
      <c r="BW119" s="218">
        <v>9991.7414</v>
      </c>
      <c r="BX119" s="219">
        <v>1662472.6373953538</v>
      </c>
      <c r="BZ119" s="23">
        <f>B119</f>
        <v>8732026</v>
      </c>
      <c r="CB119" s="495"/>
    </row>
    <row r="120" spans="1:80">
      <c r="A120" s="23">
        <v>145804</v>
      </c>
      <c r="B120" s="23">
        <v>8733387</v>
      </c>
      <c r="C120" s="23" t="s">
        <v>333</v>
      </c>
      <c r="D120" s="239">
        <v>399</v>
      </c>
      <c r="E120" s="239">
        <v>399</v>
      </c>
      <c r="F120" s="239">
        <v>0</v>
      </c>
      <c r="G120" s="30">
        <v>1534331.2731119487</v>
      </c>
      <c r="H120" s="30">
        <v>0</v>
      </c>
      <c r="I120" s="30">
        <v>0</v>
      </c>
      <c r="J120" s="30">
        <v>21771.177870265794</v>
      </c>
      <c r="K120" s="30">
        <v>0</v>
      </c>
      <c r="L120" s="30">
        <v>48740.249446930786</v>
      </c>
      <c r="M120" s="30">
        <v>0</v>
      </c>
      <c r="N120" s="30">
        <v>11834.21968192868</v>
      </c>
      <c r="O120" s="30">
        <v>3444.5133031656324</v>
      </c>
      <c r="P120" s="30">
        <v>0</v>
      </c>
      <c r="Q120" s="30">
        <v>0</v>
      </c>
      <c r="R120" s="30">
        <v>0</v>
      </c>
      <c r="S120" s="30">
        <v>0</v>
      </c>
      <c r="T120" s="30">
        <v>0</v>
      </c>
      <c r="U120" s="30">
        <v>0</v>
      </c>
      <c r="V120" s="30">
        <v>0</v>
      </c>
      <c r="W120" s="30">
        <v>0</v>
      </c>
      <c r="X120" s="30">
        <v>0</v>
      </c>
      <c r="Y120" s="30">
        <v>0</v>
      </c>
      <c r="Z120" s="30">
        <v>12381.330655864025</v>
      </c>
      <c r="AA120" s="30">
        <v>0</v>
      </c>
      <c r="AB120" s="30">
        <v>133761.16180524364</v>
      </c>
      <c r="AC120" s="30">
        <v>0</v>
      </c>
      <c r="AD120" s="30">
        <v>0</v>
      </c>
      <c r="AE120" s="30">
        <v>0</v>
      </c>
      <c r="AF120" s="30">
        <v>145041.22630741764</v>
      </c>
      <c r="AG120" s="30">
        <v>0</v>
      </c>
      <c r="AH120" s="30">
        <v>0</v>
      </c>
      <c r="AI120" s="30">
        <v>0</v>
      </c>
      <c r="AJ120" s="30">
        <v>13977.6</v>
      </c>
      <c r="AK120" s="30">
        <v>0</v>
      </c>
      <c r="AL120" s="30">
        <v>0</v>
      </c>
      <c r="AM120" s="30">
        <v>0</v>
      </c>
      <c r="AN120" s="30">
        <v>0</v>
      </c>
      <c r="AO120" s="30">
        <v>0</v>
      </c>
      <c r="AP120" s="30">
        <v>0</v>
      </c>
      <c r="AQ120" s="30">
        <v>0</v>
      </c>
      <c r="AR120" s="30">
        <v>0</v>
      </c>
      <c r="AS120" s="30">
        <v>1534331.2731119487</v>
      </c>
      <c r="AT120" s="30">
        <v>231932.65276339854</v>
      </c>
      <c r="AU120" s="30">
        <v>159018.82630741765</v>
      </c>
      <c r="AV120" s="30">
        <v>213644.60520026198</v>
      </c>
      <c r="AW120" s="38">
        <v>1925282.7521827649</v>
      </c>
      <c r="AX120" s="30">
        <v>1911305.1521827648</v>
      </c>
      <c r="AY120" s="30">
        <v>4955</v>
      </c>
      <c r="AZ120" s="30">
        <v>1977045</v>
      </c>
      <c r="BA120" s="30">
        <v>65739.847817235161</v>
      </c>
      <c r="BB120" s="30">
        <v>0</v>
      </c>
      <c r="BC120" s="30">
        <v>1991022.6</v>
      </c>
      <c r="BD120" s="30">
        <v>1991022.6</v>
      </c>
      <c r="BE120" s="30">
        <v>0</v>
      </c>
      <c r="BF120" s="30">
        <v>1991022.6</v>
      </c>
      <c r="BG120" s="30">
        <v>1832003.7736925823</v>
      </c>
      <c r="BH120" s="30">
        <v>1832003.7736925823</v>
      </c>
      <c r="BI120" s="30">
        <v>4591.488154618</v>
      </c>
      <c r="BJ120" s="30">
        <v>4572.0260430509461</v>
      </c>
      <c r="BK120" s="197">
        <v>0.0042567805571962795</v>
      </c>
      <c r="BL120" s="30">
        <v>0</v>
      </c>
      <c r="BM120" s="30">
        <v>0</v>
      </c>
      <c r="BN120" s="38">
        <v>1991022.6</v>
      </c>
      <c r="BO120" s="30">
        <v>4955</v>
      </c>
      <c r="BP120" s="30" t="s">
        <v>545</v>
      </c>
      <c r="BQ120" s="30">
        <v>4990.0315789473689</v>
      </c>
      <c r="BR120" s="197">
        <v>0.00534887247031568</v>
      </c>
      <c r="BS120" s="30">
        <v>0</v>
      </c>
      <c r="BT120" s="30">
        <v>1991022.6</v>
      </c>
      <c r="BU120" s="30">
        <v>0</v>
      </c>
      <c r="BV120" s="38">
        <v>1991022.6</v>
      </c>
      <c r="BW120" s="218">
        <v>13977.6</v>
      </c>
      <c r="BX120" s="219">
        <v>1977045</v>
      </c>
      <c r="BZ120" s="23">
        <f>B120</f>
        <v>8733387</v>
      </c>
      <c r="CB120" s="495"/>
    </row>
    <row r="121" spans="1:80">
      <c r="A121" s="23">
        <v>136670</v>
      </c>
      <c r="B121" s="23">
        <v>8732072</v>
      </c>
      <c r="C121" s="23" t="s">
        <v>334</v>
      </c>
      <c r="D121" s="239">
        <v>195</v>
      </c>
      <c r="E121" s="239">
        <v>195</v>
      </c>
      <c r="F121" s="239">
        <v>0</v>
      </c>
      <c r="G121" s="30">
        <v>749861.14851335832</v>
      </c>
      <c r="H121" s="30">
        <v>0</v>
      </c>
      <c r="I121" s="30">
        <v>0</v>
      </c>
      <c r="J121" s="30">
        <v>30677.568817192612</v>
      </c>
      <c r="K121" s="30">
        <v>0</v>
      </c>
      <c r="L121" s="30">
        <v>65693.37968934176</v>
      </c>
      <c r="M121" s="30">
        <v>0</v>
      </c>
      <c r="N121" s="30">
        <v>26779.148537392975</v>
      </c>
      <c r="O121" s="30">
        <v>4273.2683836265351</v>
      </c>
      <c r="P121" s="30">
        <v>6227.476498244052</v>
      </c>
      <c r="Q121" s="30">
        <v>489.80152233380204</v>
      </c>
      <c r="R121" s="30">
        <v>0</v>
      </c>
      <c r="S121" s="30">
        <v>0</v>
      </c>
      <c r="T121" s="30">
        <v>0</v>
      </c>
      <c r="U121" s="30">
        <v>0</v>
      </c>
      <c r="V121" s="30">
        <v>0</v>
      </c>
      <c r="W121" s="30">
        <v>0</v>
      </c>
      <c r="X121" s="30">
        <v>0</v>
      </c>
      <c r="Y121" s="30">
        <v>0</v>
      </c>
      <c r="Z121" s="30">
        <v>2011.1792483937434</v>
      </c>
      <c r="AA121" s="30">
        <v>0</v>
      </c>
      <c r="AB121" s="30">
        <v>80955.240809635943</v>
      </c>
      <c r="AC121" s="30">
        <v>0</v>
      </c>
      <c r="AD121" s="30">
        <v>3183.2100976979386</v>
      </c>
      <c r="AE121" s="30">
        <v>0</v>
      </c>
      <c r="AF121" s="30">
        <v>145041.22630741764</v>
      </c>
      <c r="AG121" s="30">
        <v>0</v>
      </c>
      <c r="AH121" s="30">
        <v>0</v>
      </c>
      <c r="AI121" s="30">
        <v>0</v>
      </c>
      <c r="AJ121" s="30">
        <v>6715.7606</v>
      </c>
      <c r="AK121" s="30">
        <v>0</v>
      </c>
      <c r="AL121" s="30">
        <v>0</v>
      </c>
      <c r="AM121" s="30">
        <v>0</v>
      </c>
      <c r="AN121" s="30">
        <v>0</v>
      </c>
      <c r="AO121" s="30">
        <v>0</v>
      </c>
      <c r="AP121" s="30">
        <v>0</v>
      </c>
      <c r="AQ121" s="30">
        <v>0</v>
      </c>
      <c r="AR121" s="30">
        <v>0</v>
      </c>
      <c r="AS121" s="30">
        <v>749861.14851335832</v>
      </c>
      <c r="AT121" s="30">
        <v>220290.27360385939</v>
      </c>
      <c r="AU121" s="30">
        <v>151756.98690741765</v>
      </c>
      <c r="AV121" s="30">
        <v>148914.05280702174</v>
      </c>
      <c r="AW121" s="38">
        <v>1121908.4090246353</v>
      </c>
      <c r="AX121" s="30">
        <v>1115192.6484246354</v>
      </c>
      <c r="AY121" s="30">
        <v>4955</v>
      </c>
      <c r="AZ121" s="30">
        <v>966225</v>
      </c>
      <c r="BA121" s="30">
        <v>0</v>
      </c>
      <c r="BB121" s="30">
        <v>0</v>
      </c>
      <c r="BC121" s="30">
        <v>1121908.4090246353</v>
      </c>
      <c r="BD121" s="30">
        <v>1121908.4090246353</v>
      </c>
      <c r="BE121" s="30">
        <v>0</v>
      </c>
      <c r="BF121" s="30">
        <v>972940.7606</v>
      </c>
      <c r="BG121" s="30">
        <v>821183.77369258238</v>
      </c>
      <c r="BH121" s="30">
        <v>970151.42211721768</v>
      </c>
      <c r="BI121" s="30">
        <v>4975.1354980370133</v>
      </c>
      <c r="BJ121" s="30">
        <v>4871.6742196678933</v>
      </c>
      <c r="BK121" s="197">
        <v>0.021237314669241791</v>
      </c>
      <c r="BL121" s="30">
        <v>0</v>
      </c>
      <c r="BM121" s="30">
        <v>0</v>
      </c>
      <c r="BN121" s="38">
        <v>1121908.4090246353</v>
      </c>
      <c r="BO121" s="30">
        <v>5718.9366585878743</v>
      </c>
      <c r="BP121" s="30" t="s">
        <v>545</v>
      </c>
      <c r="BQ121" s="30">
        <v>5753.3764565365918</v>
      </c>
      <c r="BR121" s="197">
        <v>0.024245375709739392</v>
      </c>
      <c r="BS121" s="30">
        <v>0</v>
      </c>
      <c r="BT121" s="30">
        <v>1121908.4090246353</v>
      </c>
      <c r="BU121" s="30">
        <v>0</v>
      </c>
      <c r="BV121" s="38">
        <v>1121908.4090246353</v>
      </c>
      <c r="BW121" s="218">
        <v>6715.7606</v>
      </c>
      <c r="BX121" s="219">
        <v>1115192.6484246354</v>
      </c>
      <c r="BZ121" s="23">
        <f>B121</f>
        <v>8732072</v>
      </c>
      <c r="CB121" s="495"/>
    </row>
    <row r="122" spans="1:80">
      <c r="A122" s="23">
        <v>110832</v>
      </c>
      <c r="B122" s="23">
        <v>8733317</v>
      </c>
      <c r="C122" s="23" t="s">
        <v>335</v>
      </c>
      <c r="D122" s="239">
        <v>155</v>
      </c>
      <c r="E122" s="239">
        <v>155</v>
      </c>
      <c r="F122" s="239">
        <v>0</v>
      </c>
      <c r="G122" s="30">
        <v>596043.47702343867</v>
      </c>
      <c r="H122" s="30">
        <v>0</v>
      </c>
      <c r="I122" s="30">
        <v>0</v>
      </c>
      <c r="J122" s="30">
        <v>12864.786923338839</v>
      </c>
      <c r="K122" s="30">
        <v>0</v>
      </c>
      <c r="L122" s="30">
        <v>27548.836643917515</v>
      </c>
      <c r="M122" s="30">
        <v>0</v>
      </c>
      <c r="N122" s="30">
        <v>709.29050295555589</v>
      </c>
      <c r="O122" s="30">
        <v>573.46891728321543</v>
      </c>
      <c r="P122" s="30">
        <v>0</v>
      </c>
      <c r="Q122" s="30">
        <v>0</v>
      </c>
      <c r="R122" s="30">
        <v>0</v>
      </c>
      <c r="S122" s="30">
        <v>0</v>
      </c>
      <c r="T122" s="30">
        <v>0</v>
      </c>
      <c r="U122" s="30">
        <v>0</v>
      </c>
      <c r="V122" s="30">
        <v>0</v>
      </c>
      <c r="W122" s="30">
        <v>0</v>
      </c>
      <c r="X122" s="30">
        <v>0</v>
      </c>
      <c r="Y122" s="30">
        <v>0</v>
      </c>
      <c r="Z122" s="30">
        <v>2659.2589519565227</v>
      </c>
      <c r="AA122" s="30">
        <v>0</v>
      </c>
      <c r="AB122" s="30">
        <v>65397.0434602063</v>
      </c>
      <c r="AC122" s="30">
        <v>0</v>
      </c>
      <c r="AD122" s="30">
        <v>0</v>
      </c>
      <c r="AE122" s="30">
        <v>0</v>
      </c>
      <c r="AF122" s="30">
        <v>145041.22630741764</v>
      </c>
      <c r="AG122" s="30">
        <v>0</v>
      </c>
      <c r="AH122" s="30">
        <v>0</v>
      </c>
      <c r="AI122" s="30">
        <v>0</v>
      </c>
      <c r="AJ122" s="30">
        <v>3143.7</v>
      </c>
      <c r="AK122" s="30">
        <v>0</v>
      </c>
      <c r="AL122" s="30">
        <v>0</v>
      </c>
      <c r="AM122" s="30">
        <v>0</v>
      </c>
      <c r="AN122" s="30">
        <v>0</v>
      </c>
      <c r="AO122" s="30">
        <v>0</v>
      </c>
      <c r="AP122" s="30">
        <v>0</v>
      </c>
      <c r="AQ122" s="30">
        <v>0</v>
      </c>
      <c r="AR122" s="30">
        <v>0</v>
      </c>
      <c r="AS122" s="30">
        <v>596043.47702343867</v>
      </c>
      <c r="AT122" s="30">
        <v>109752.68539965796</v>
      </c>
      <c r="AU122" s="30">
        <v>148184.92630741766</v>
      </c>
      <c r="AV122" s="30">
        <v>94242.214463048556</v>
      </c>
      <c r="AW122" s="38">
        <v>853981.08873051428</v>
      </c>
      <c r="AX122" s="30">
        <v>850837.38873051433</v>
      </c>
      <c r="AY122" s="30">
        <v>4955</v>
      </c>
      <c r="AZ122" s="30">
        <v>768025</v>
      </c>
      <c r="BA122" s="30">
        <v>0</v>
      </c>
      <c r="BB122" s="30">
        <v>0</v>
      </c>
      <c r="BC122" s="30">
        <v>853981.08873051428</v>
      </c>
      <c r="BD122" s="30">
        <v>853981.08873051428</v>
      </c>
      <c r="BE122" s="30">
        <v>0</v>
      </c>
      <c r="BF122" s="30">
        <v>771168.7</v>
      </c>
      <c r="BG122" s="30">
        <v>622983.77369258238</v>
      </c>
      <c r="BH122" s="30">
        <v>705796.16242309671</v>
      </c>
      <c r="BI122" s="30">
        <v>4553.5236285361079</v>
      </c>
      <c r="BJ122" s="30">
        <v>4518.0197795413778</v>
      </c>
      <c r="BK122" s="197">
        <v>0.0078582765740645086</v>
      </c>
      <c r="BL122" s="30">
        <v>0</v>
      </c>
      <c r="BM122" s="30">
        <v>0</v>
      </c>
      <c r="BN122" s="38">
        <v>853981.08873051428</v>
      </c>
      <c r="BO122" s="30">
        <v>5489.2734756807376</v>
      </c>
      <c r="BP122" s="30" t="s">
        <v>545</v>
      </c>
      <c r="BQ122" s="30">
        <v>5509.5554111646079</v>
      </c>
      <c r="BR122" s="197">
        <v>-0.0032793367256592765</v>
      </c>
      <c r="BS122" s="30">
        <v>-1407.4</v>
      </c>
      <c r="BT122" s="30">
        <v>852573.68873051426</v>
      </c>
      <c r="BU122" s="30">
        <v>-1550</v>
      </c>
      <c r="BV122" s="38">
        <v>851023.68873051426</v>
      </c>
      <c r="BW122" s="218">
        <v>3143.7</v>
      </c>
      <c r="BX122" s="219">
        <v>847879.98873051431</v>
      </c>
      <c r="BZ122" s="23">
        <f>B122</f>
        <v>8733317</v>
      </c>
      <c r="CB122" s="495"/>
    </row>
    <row r="123" spans="1:80">
      <c r="A123" s="23">
        <v>143576</v>
      </c>
      <c r="B123" s="23">
        <v>8732204</v>
      </c>
      <c r="C123" s="23" t="s">
        <v>336</v>
      </c>
      <c r="D123" s="239">
        <v>235</v>
      </c>
      <c r="E123" s="239">
        <v>235</v>
      </c>
      <c r="F123" s="239">
        <v>0</v>
      </c>
      <c r="G123" s="30">
        <v>903678.82000327809</v>
      </c>
      <c r="H123" s="30">
        <v>0</v>
      </c>
      <c r="I123" s="30">
        <v>0</v>
      </c>
      <c r="J123" s="30">
        <v>23255.576361420204</v>
      </c>
      <c r="K123" s="30">
        <v>0</v>
      </c>
      <c r="L123" s="30">
        <v>49799.820087081651</v>
      </c>
      <c r="M123" s="30">
        <v>0</v>
      </c>
      <c r="N123" s="30">
        <v>939.61924692606976</v>
      </c>
      <c r="O123" s="30">
        <v>0</v>
      </c>
      <c r="P123" s="30">
        <v>0</v>
      </c>
      <c r="Q123" s="30">
        <v>0</v>
      </c>
      <c r="R123" s="30">
        <v>0</v>
      </c>
      <c r="S123" s="30">
        <v>0</v>
      </c>
      <c r="T123" s="30">
        <v>0</v>
      </c>
      <c r="U123" s="30">
        <v>0</v>
      </c>
      <c r="V123" s="30">
        <v>0</v>
      </c>
      <c r="W123" s="30">
        <v>0</v>
      </c>
      <c r="X123" s="30">
        <v>0</v>
      </c>
      <c r="Y123" s="30">
        <v>0</v>
      </c>
      <c r="Z123" s="30">
        <v>6050.5784839936259</v>
      </c>
      <c r="AA123" s="30">
        <v>0</v>
      </c>
      <c r="AB123" s="30">
        <v>70412.8497893035</v>
      </c>
      <c r="AC123" s="30">
        <v>0</v>
      </c>
      <c r="AD123" s="30">
        <v>868.1482084630652</v>
      </c>
      <c r="AE123" s="30">
        <v>0</v>
      </c>
      <c r="AF123" s="30">
        <v>145041.22630741764</v>
      </c>
      <c r="AG123" s="30">
        <v>0</v>
      </c>
      <c r="AH123" s="30">
        <v>0</v>
      </c>
      <c r="AI123" s="30">
        <v>0</v>
      </c>
      <c r="AJ123" s="30">
        <v>3817.35</v>
      </c>
      <c r="AK123" s="30">
        <v>0</v>
      </c>
      <c r="AL123" s="30">
        <v>0</v>
      </c>
      <c r="AM123" s="30">
        <v>0</v>
      </c>
      <c r="AN123" s="30">
        <v>0</v>
      </c>
      <c r="AO123" s="30">
        <v>0</v>
      </c>
      <c r="AP123" s="30">
        <v>0</v>
      </c>
      <c r="AQ123" s="30">
        <v>0</v>
      </c>
      <c r="AR123" s="30">
        <v>0</v>
      </c>
      <c r="AS123" s="30">
        <v>903678.82000327809</v>
      </c>
      <c r="AT123" s="30">
        <v>151326.59217718811</v>
      </c>
      <c r="AU123" s="30">
        <v>148858.57630741765</v>
      </c>
      <c r="AV123" s="30">
        <v>114570.25666947936</v>
      </c>
      <c r="AW123" s="38">
        <v>1203863.9884878837</v>
      </c>
      <c r="AX123" s="30">
        <v>1200046.6384878836</v>
      </c>
      <c r="AY123" s="30">
        <v>4955</v>
      </c>
      <c r="AZ123" s="30">
        <v>1164425</v>
      </c>
      <c r="BA123" s="30">
        <v>0</v>
      </c>
      <c r="BB123" s="30">
        <v>0</v>
      </c>
      <c r="BC123" s="30">
        <v>1203863.9884878837</v>
      </c>
      <c r="BD123" s="30">
        <v>1203863.9884878837</v>
      </c>
      <c r="BE123" s="30">
        <v>0</v>
      </c>
      <c r="BF123" s="30">
        <v>1168242.35</v>
      </c>
      <c r="BG123" s="30">
        <v>1019383.7736925825</v>
      </c>
      <c r="BH123" s="30">
        <v>1055005.4121804659</v>
      </c>
      <c r="BI123" s="30">
        <v>4489.3847326828336</v>
      </c>
      <c r="BJ123" s="30">
        <v>4385.3192032218785</v>
      </c>
      <c r="BK123" s="197">
        <v>0.023730434351163877</v>
      </c>
      <c r="BL123" s="30">
        <v>0</v>
      </c>
      <c r="BM123" s="30">
        <v>0</v>
      </c>
      <c r="BN123" s="38">
        <v>1203863.9884878837</v>
      </c>
      <c r="BO123" s="30">
        <v>5106.5814403739732</v>
      </c>
      <c r="BP123" s="30" t="s">
        <v>545</v>
      </c>
      <c r="BQ123" s="30">
        <v>5122.8254829271646</v>
      </c>
      <c r="BR123" s="197">
        <v>0.026445619816360955</v>
      </c>
      <c r="BS123" s="30">
        <v>0</v>
      </c>
      <c r="BT123" s="30">
        <v>1203863.9884878837</v>
      </c>
      <c r="BU123" s="30">
        <v>0</v>
      </c>
      <c r="BV123" s="38">
        <v>1203863.9884878837</v>
      </c>
      <c r="BW123" s="218">
        <v>3817.35</v>
      </c>
      <c r="BX123" s="219">
        <v>1200046.6384878836</v>
      </c>
      <c r="BZ123" s="23">
        <f>B123</f>
        <v>8732204</v>
      </c>
      <c r="CB123" s="495"/>
    </row>
    <row r="124" spans="1:80">
      <c r="A124" s="23">
        <v>136442</v>
      </c>
      <c r="B124" s="23">
        <v>8735416</v>
      </c>
      <c r="C124" s="23" t="s">
        <v>337</v>
      </c>
      <c r="D124" s="239">
        <v>801</v>
      </c>
      <c r="E124" s="239">
        <v>0</v>
      </c>
      <c r="F124" s="239">
        <v>801</v>
      </c>
      <c r="G124" s="30">
        <v>0</v>
      </c>
      <c r="H124" s="30">
        <v>2682802.8925438584</v>
      </c>
      <c r="I124" s="30">
        <v>1869820.2982206205</v>
      </c>
      <c r="J124" s="30">
        <v>0</v>
      </c>
      <c r="K124" s="30">
        <v>61355.137634385384</v>
      </c>
      <c r="L124" s="30">
        <v>0</v>
      </c>
      <c r="M124" s="30">
        <v>200513.74769907983</v>
      </c>
      <c r="N124" s="30">
        <v>0</v>
      </c>
      <c r="O124" s="30">
        <v>0</v>
      </c>
      <c r="P124" s="30">
        <v>0</v>
      </c>
      <c r="Q124" s="30">
        <v>0</v>
      </c>
      <c r="R124" s="30">
        <v>0</v>
      </c>
      <c r="S124" s="30">
        <v>0</v>
      </c>
      <c r="T124" s="30">
        <v>9199.2509974061159</v>
      </c>
      <c r="U124" s="30">
        <v>4509.43676343436</v>
      </c>
      <c r="V124" s="30">
        <v>0</v>
      </c>
      <c r="W124" s="30">
        <v>0</v>
      </c>
      <c r="X124" s="30">
        <v>0</v>
      </c>
      <c r="Y124" s="30">
        <v>0</v>
      </c>
      <c r="Z124" s="30">
        <v>0</v>
      </c>
      <c r="AA124" s="30">
        <v>22376.827317219908</v>
      </c>
      <c r="AB124" s="30">
        <v>0</v>
      </c>
      <c r="AC124" s="30">
        <v>294167.76788394013</v>
      </c>
      <c r="AD124" s="30">
        <v>0</v>
      </c>
      <c r="AE124" s="30">
        <v>0</v>
      </c>
      <c r="AF124" s="30">
        <v>145041.22630741764</v>
      </c>
      <c r="AG124" s="30">
        <v>0</v>
      </c>
      <c r="AH124" s="30">
        <v>0</v>
      </c>
      <c r="AI124" s="30">
        <v>0</v>
      </c>
      <c r="AJ124" s="30">
        <v>36309</v>
      </c>
      <c r="AK124" s="30">
        <v>0</v>
      </c>
      <c r="AL124" s="30">
        <v>0</v>
      </c>
      <c r="AM124" s="30">
        <v>0</v>
      </c>
      <c r="AN124" s="30">
        <v>0</v>
      </c>
      <c r="AO124" s="30">
        <v>0</v>
      </c>
      <c r="AP124" s="30">
        <v>0</v>
      </c>
      <c r="AQ124" s="30">
        <v>0</v>
      </c>
      <c r="AR124" s="30">
        <v>0</v>
      </c>
      <c r="AS124" s="30">
        <v>4552623.1907644793</v>
      </c>
      <c r="AT124" s="30">
        <v>592122.16829546576</v>
      </c>
      <c r="AU124" s="30">
        <v>181350.22630741764</v>
      </c>
      <c r="AV124" s="30">
        <v>512741.09986849618</v>
      </c>
      <c r="AW124" s="38">
        <v>5326095.585367362</v>
      </c>
      <c r="AX124" s="30">
        <v>5289786.585367362</v>
      </c>
      <c r="AY124" s="30">
        <v>6465</v>
      </c>
      <c r="AZ124" s="30">
        <v>5178465</v>
      </c>
      <c r="BA124" s="30">
        <v>0</v>
      </c>
      <c r="BB124" s="30">
        <v>0</v>
      </c>
      <c r="BC124" s="30">
        <v>5326095.585367362</v>
      </c>
      <c r="BD124" s="30">
        <v>0</v>
      </c>
      <c r="BE124" s="30">
        <v>5326095.5853673639</v>
      </c>
      <c r="BF124" s="30">
        <v>5214774</v>
      </c>
      <c r="BG124" s="30">
        <v>5033423.7736925827</v>
      </c>
      <c r="BH124" s="30">
        <v>5144745.3590599447</v>
      </c>
      <c r="BI124" s="30">
        <v>6422.9030699874465</v>
      </c>
      <c r="BJ124" s="30">
        <v>6350.3790979551886</v>
      </c>
      <c r="BK124" s="197">
        <v>0.011420416153676638</v>
      </c>
      <c r="BL124" s="30">
        <v>0</v>
      </c>
      <c r="BM124" s="30">
        <v>0</v>
      </c>
      <c r="BN124" s="38">
        <v>5326095.585367362</v>
      </c>
      <c r="BO124" s="30">
        <v>6603.9782588855951</v>
      </c>
      <c r="BP124" s="30" t="s">
        <v>545</v>
      </c>
      <c r="BQ124" s="30">
        <v>6649.3078469005768</v>
      </c>
      <c r="BR124" s="197">
        <v>0.01286404728440349</v>
      </c>
      <c r="BS124" s="30">
        <v>0</v>
      </c>
      <c r="BT124" s="30">
        <v>5326095.585367362</v>
      </c>
      <c r="BU124" s="30">
        <v>0</v>
      </c>
      <c r="BV124" s="38">
        <v>5326095.585367362</v>
      </c>
      <c r="BW124" s="218">
        <v>36309</v>
      </c>
      <c r="BX124" s="219">
        <v>5289786.585367362</v>
      </c>
      <c r="BZ124" s="23">
        <f>B124</f>
        <v>8735416</v>
      </c>
      <c r="CB124" s="495"/>
    </row>
    <row r="125" spans="1:80">
      <c r="A125" s="23">
        <v>110632</v>
      </c>
      <c r="B125" s="23">
        <v>8732066</v>
      </c>
      <c r="C125" s="23" t="s">
        <v>338</v>
      </c>
      <c r="D125" s="239">
        <v>207</v>
      </c>
      <c r="E125" s="239">
        <v>207</v>
      </c>
      <c r="F125" s="239">
        <v>0</v>
      </c>
      <c r="G125" s="30">
        <v>796006.44996033423</v>
      </c>
      <c r="H125" s="30">
        <v>0</v>
      </c>
      <c r="I125" s="30">
        <v>0</v>
      </c>
      <c r="J125" s="30">
        <v>13359.586420390366</v>
      </c>
      <c r="K125" s="30">
        <v>0</v>
      </c>
      <c r="L125" s="30">
        <v>28608.40728406826</v>
      </c>
      <c r="M125" s="30">
        <v>0</v>
      </c>
      <c r="N125" s="30">
        <v>704.71443519455136</v>
      </c>
      <c r="O125" s="30">
        <v>2563.9610301759212</v>
      </c>
      <c r="P125" s="30">
        <v>889.63949974915022</v>
      </c>
      <c r="Q125" s="30">
        <v>0</v>
      </c>
      <c r="R125" s="30">
        <v>0</v>
      </c>
      <c r="S125" s="30">
        <v>0</v>
      </c>
      <c r="T125" s="30">
        <v>0</v>
      </c>
      <c r="U125" s="30">
        <v>0</v>
      </c>
      <c r="V125" s="30">
        <v>0</v>
      </c>
      <c r="W125" s="30">
        <v>0</v>
      </c>
      <c r="X125" s="30">
        <v>0</v>
      </c>
      <c r="Y125" s="30">
        <v>0</v>
      </c>
      <c r="Z125" s="30">
        <v>1383.3158564146488</v>
      </c>
      <c r="AA125" s="30">
        <v>0</v>
      </c>
      <c r="AB125" s="30">
        <v>46187.163247337885</v>
      </c>
      <c r="AC125" s="30">
        <v>0</v>
      </c>
      <c r="AD125" s="30">
        <v>0</v>
      </c>
      <c r="AE125" s="30">
        <v>0</v>
      </c>
      <c r="AF125" s="30">
        <v>145041.22630741764</v>
      </c>
      <c r="AG125" s="30">
        <v>0</v>
      </c>
      <c r="AH125" s="30">
        <v>0</v>
      </c>
      <c r="AI125" s="30">
        <v>0</v>
      </c>
      <c r="AJ125" s="30">
        <v>35762.7904</v>
      </c>
      <c r="AK125" s="30">
        <v>0</v>
      </c>
      <c r="AL125" s="30">
        <v>0</v>
      </c>
      <c r="AM125" s="30">
        <v>0</v>
      </c>
      <c r="AN125" s="30">
        <v>0</v>
      </c>
      <c r="AO125" s="30">
        <v>0</v>
      </c>
      <c r="AP125" s="30">
        <v>0</v>
      </c>
      <c r="AQ125" s="30">
        <v>0</v>
      </c>
      <c r="AR125" s="30">
        <v>0</v>
      </c>
      <c r="AS125" s="30">
        <v>796006.44996033423</v>
      </c>
      <c r="AT125" s="30">
        <v>93696.787773330783</v>
      </c>
      <c r="AU125" s="30">
        <v>180804.01670741764</v>
      </c>
      <c r="AV125" s="30">
        <v>85342.95684003683</v>
      </c>
      <c r="AW125" s="38">
        <v>1070507.2544410827</v>
      </c>
      <c r="AX125" s="30">
        <v>1034744.4640410827</v>
      </c>
      <c r="AY125" s="30">
        <v>4955</v>
      </c>
      <c r="AZ125" s="30">
        <v>1025685</v>
      </c>
      <c r="BA125" s="30">
        <v>0</v>
      </c>
      <c r="BB125" s="30">
        <v>0</v>
      </c>
      <c r="BC125" s="30">
        <v>1070507.2544410827</v>
      </c>
      <c r="BD125" s="30">
        <v>1070507.2544410827</v>
      </c>
      <c r="BE125" s="30">
        <v>0</v>
      </c>
      <c r="BF125" s="30">
        <v>1061447.7904</v>
      </c>
      <c r="BG125" s="30">
        <v>880643.7736925825</v>
      </c>
      <c r="BH125" s="30">
        <v>889703.23773366516</v>
      </c>
      <c r="BI125" s="30">
        <v>4298.0832740756769</v>
      </c>
      <c r="BJ125" s="30">
        <v>4275.3071749650117</v>
      </c>
      <c r="BK125" s="197">
        <v>0.0053273596910265505</v>
      </c>
      <c r="BL125" s="30">
        <v>0</v>
      </c>
      <c r="BM125" s="30">
        <v>0</v>
      </c>
      <c r="BN125" s="38">
        <v>1070507.2544410827</v>
      </c>
      <c r="BO125" s="30">
        <v>4998.765526768515</v>
      </c>
      <c r="BP125" s="30" t="s">
        <v>545</v>
      </c>
      <c r="BQ125" s="30">
        <v>5171.5326301501582</v>
      </c>
      <c r="BR125" s="197">
        <v>0.0067255257017930781</v>
      </c>
      <c r="BS125" s="30">
        <v>-1843.6500000000005</v>
      </c>
      <c r="BT125" s="30">
        <v>1068663.6044410828</v>
      </c>
      <c r="BU125" s="30">
        <v>-2070</v>
      </c>
      <c r="BV125" s="38">
        <v>1066593.6044410828</v>
      </c>
      <c r="BW125" s="218">
        <v>35762.7904</v>
      </c>
      <c r="BX125" s="219">
        <v>1030830.8140410827</v>
      </c>
      <c r="BZ125" s="23">
        <f>B125</f>
        <v>8732066</v>
      </c>
      <c r="CB125" s="495"/>
    </row>
    <row r="126" spans="1:80">
      <c r="A126" s="23">
        <v>110733</v>
      </c>
      <c r="B126" s="23">
        <v>8732293</v>
      </c>
      <c r="C126" s="23" t="s">
        <v>339</v>
      </c>
      <c r="D126" s="239">
        <v>292</v>
      </c>
      <c r="E126" s="239">
        <v>292</v>
      </c>
      <c r="F126" s="239">
        <v>0</v>
      </c>
      <c r="G126" s="30">
        <v>1122869.0018764136</v>
      </c>
      <c r="H126" s="30">
        <v>0</v>
      </c>
      <c r="I126" s="30">
        <v>0</v>
      </c>
      <c r="J126" s="30">
        <v>22265.977367317235</v>
      </c>
      <c r="K126" s="30">
        <v>0</v>
      </c>
      <c r="L126" s="30">
        <v>47680.678806780343</v>
      </c>
      <c r="M126" s="30">
        <v>0</v>
      </c>
      <c r="N126" s="30">
        <v>469.80962346303437</v>
      </c>
      <c r="O126" s="30">
        <v>569.76911781687159</v>
      </c>
      <c r="P126" s="30">
        <v>0</v>
      </c>
      <c r="Q126" s="30">
        <v>0</v>
      </c>
      <c r="R126" s="30">
        <v>0</v>
      </c>
      <c r="S126" s="30">
        <v>0</v>
      </c>
      <c r="T126" s="30">
        <v>0</v>
      </c>
      <c r="U126" s="30">
        <v>0</v>
      </c>
      <c r="V126" s="30">
        <v>0</v>
      </c>
      <c r="W126" s="30">
        <v>0</v>
      </c>
      <c r="X126" s="30">
        <v>0</v>
      </c>
      <c r="Y126" s="30">
        <v>0</v>
      </c>
      <c r="Z126" s="30">
        <v>4862.7495137299848</v>
      </c>
      <c r="AA126" s="30">
        <v>0</v>
      </c>
      <c r="AB126" s="30">
        <v>107409.15741509193</v>
      </c>
      <c r="AC126" s="30">
        <v>0</v>
      </c>
      <c r="AD126" s="30">
        <v>0</v>
      </c>
      <c r="AE126" s="30">
        <v>0</v>
      </c>
      <c r="AF126" s="30">
        <v>145041.22630741764</v>
      </c>
      <c r="AG126" s="30">
        <v>0</v>
      </c>
      <c r="AH126" s="30">
        <v>0</v>
      </c>
      <c r="AI126" s="30">
        <v>0</v>
      </c>
      <c r="AJ126" s="30">
        <v>52143</v>
      </c>
      <c r="AK126" s="30">
        <v>0</v>
      </c>
      <c r="AL126" s="30">
        <v>0</v>
      </c>
      <c r="AM126" s="30">
        <v>0</v>
      </c>
      <c r="AN126" s="30">
        <v>0</v>
      </c>
      <c r="AO126" s="30">
        <v>0</v>
      </c>
      <c r="AP126" s="30">
        <v>0</v>
      </c>
      <c r="AQ126" s="30">
        <v>0</v>
      </c>
      <c r="AR126" s="30">
        <v>0</v>
      </c>
      <c r="AS126" s="30">
        <v>1122869.0018764136</v>
      </c>
      <c r="AT126" s="30">
        <v>183258.14184419939</v>
      </c>
      <c r="AU126" s="30">
        <v>197184.22630741764</v>
      </c>
      <c r="AV126" s="30">
        <v>160098.26716351818</v>
      </c>
      <c r="AW126" s="38">
        <v>1503311.3700280306</v>
      </c>
      <c r="AX126" s="30">
        <v>1451168.3700280306</v>
      </c>
      <c r="AY126" s="30">
        <v>4955</v>
      </c>
      <c r="AZ126" s="30">
        <v>1446860</v>
      </c>
      <c r="BA126" s="30">
        <v>0</v>
      </c>
      <c r="BB126" s="30">
        <v>0</v>
      </c>
      <c r="BC126" s="30">
        <v>1503311.3700280306</v>
      </c>
      <c r="BD126" s="30">
        <v>1503311.3700280308</v>
      </c>
      <c r="BE126" s="30">
        <v>0</v>
      </c>
      <c r="BF126" s="30">
        <v>1499003</v>
      </c>
      <c r="BG126" s="30">
        <v>1301818.7736925823</v>
      </c>
      <c r="BH126" s="30">
        <v>1306127.1437206129</v>
      </c>
      <c r="BI126" s="30">
        <v>4473.038163426756</v>
      </c>
      <c r="BJ126" s="30">
        <v>4503.7597229479134</v>
      </c>
      <c r="BK126" s="197">
        <v>-0.0068213140600335391</v>
      </c>
      <c r="BL126" s="30">
        <v>0.0068213140600335391</v>
      </c>
      <c r="BM126" s="30">
        <v>8970.6953801779473</v>
      </c>
      <c r="BN126" s="38">
        <v>1512282.0654082086</v>
      </c>
      <c r="BO126" s="30">
        <v>5000.4762513979749</v>
      </c>
      <c r="BP126" s="30" t="s">
        <v>545</v>
      </c>
      <c r="BQ126" s="30">
        <v>5179.048169206194</v>
      </c>
      <c r="BR126" s="197">
        <v>0.0054121494468890585</v>
      </c>
      <c r="BS126" s="30">
        <v>-2632.8500000000004</v>
      </c>
      <c r="BT126" s="30">
        <v>1509649.2154082085</v>
      </c>
      <c r="BU126" s="30">
        <v>-2920</v>
      </c>
      <c r="BV126" s="38">
        <v>1506729.2154082085</v>
      </c>
      <c r="BW126" s="218">
        <v>52143</v>
      </c>
      <c r="BX126" s="219">
        <v>1454586.2154082085</v>
      </c>
      <c r="BZ126" s="23">
        <f>B126</f>
        <v>8732293</v>
      </c>
      <c r="CB126" s="495"/>
    </row>
    <row r="127" spans="1:80">
      <c r="A127" s="23">
        <v>149958</v>
      </c>
      <c r="B127" s="23">
        <v>8733053</v>
      </c>
      <c r="C127" s="23" t="s">
        <v>340</v>
      </c>
      <c r="D127" s="239">
        <v>91</v>
      </c>
      <c r="E127" s="239">
        <v>91</v>
      </c>
      <c r="F127" s="239">
        <v>0</v>
      </c>
      <c r="G127" s="30">
        <v>349935.20263956726</v>
      </c>
      <c r="H127" s="30">
        <v>0</v>
      </c>
      <c r="I127" s="30">
        <v>0</v>
      </c>
      <c r="J127" s="30">
        <v>7421.9924557724125</v>
      </c>
      <c r="K127" s="30">
        <v>0</v>
      </c>
      <c r="L127" s="30">
        <v>15893.559602260117</v>
      </c>
      <c r="M127" s="30">
        <v>0</v>
      </c>
      <c r="N127" s="30">
        <v>0</v>
      </c>
      <c r="O127" s="30">
        <v>0</v>
      </c>
      <c r="P127" s="30">
        <v>0</v>
      </c>
      <c r="Q127" s="30">
        <v>0</v>
      </c>
      <c r="R127" s="30">
        <v>0</v>
      </c>
      <c r="S127" s="30">
        <v>0</v>
      </c>
      <c r="T127" s="30">
        <v>0</v>
      </c>
      <c r="U127" s="30">
        <v>0</v>
      </c>
      <c r="V127" s="30">
        <v>0</v>
      </c>
      <c r="W127" s="30">
        <v>0</v>
      </c>
      <c r="X127" s="30">
        <v>0</v>
      </c>
      <c r="Y127" s="30">
        <v>0</v>
      </c>
      <c r="Z127" s="30">
        <v>3260.4257962581396</v>
      </c>
      <c r="AA127" s="30">
        <v>0</v>
      </c>
      <c r="AB127" s="30">
        <v>19412.272636146226</v>
      </c>
      <c r="AC127" s="30">
        <v>0</v>
      </c>
      <c r="AD127" s="30">
        <v>0</v>
      </c>
      <c r="AE127" s="30">
        <v>0</v>
      </c>
      <c r="AF127" s="30">
        <v>145041.22630741764</v>
      </c>
      <c r="AG127" s="30">
        <v>42903.86680584852</v>
      </c>
      <c r="AH127" s="30">
        <v>0</v>
      </c>
      <c r="AI127" s="30">
        <v>0</v>
      </c>
      <c r="AJ127" s="30">
        <v>17294.342</v>
      </c>
      <c r="AK127" s="30">
        <v>0</v>
      </c>
      <c r="AL127" s="30">
        <v>0</v>
      </c>
      <c r="AM127" s="30">
        <v>0</v>
      </c>
      <c r="AN127" s="30">
        <v>0</v>
      </c>
      <c r="AO127" s="30">
        <v>0</v>
      </c>
      <c r="AP127" s="30">
        <v>0</v>
      </c>
      <c r="AQ127" s="30">
        <v>0</v>
      </c>
      <c r="AR127" s="30">
        <v>0</v>
      </c>
      <c r="AS127" s="30">
        <v>349935.20263956726</v>
      </c>
      <c r="AT127" s="30">
        <v>45988.2504904369</v>
      </c>
      <c r="AU127" s="30">
        <v>205239.43511326617</v>
      </c>
      <c r="AV127" s="30">
        <v>35741.235947532172</v>
      </c>
      <c r="AW127" s="38">
        <v>601162.88824327034</v>
      </c>
      <c r="AX127" s="30">
        <v>583868.54624327039</v>
      </c>
      <c r="AY127" s="30">
        <v>4955</v>
      </c>
      <c r="AZ127" s="30">
        <v>450905</v>
      </c>
      <c r="BA127" s="30">
        <v>0</v>
      </c>
      <c r="BB127" s="30">
        <v>0</v>
      </c>
      <c r="BC127" s="30">
        <v>601162.88824327034</v>
      </c>
      <c r="BD127" s="30">
        <v>601162.88824327034</v>
      </c>
      <c r="BE127" s="30">
        <v>0</v>
      </c>
      <c r="BF127" s="30">
        <v>468199.342</v>
      </c>
      <c r="BG127" s="30">
        <v>262959.90688673384</v>
      </c>
      <c r="BH127" s="30">
        <v>395923.45313000417</v>
      </c>
      <c r="BI127" s="30">
        <v>4350.8071772527928</v>
      </c>
      <c r="BJ127" s="30">
        <v>4172.12820196562</v>
      </c>
      <c r="BK127" s="197">
        <v>0.042826818026107515</v>
      </c>
      <c r="BL127" s="30">
        <v>0</v>
      </c>
      <c r="BM127" s="30">
        <v>0</v>
      </c>
      <c r="BN127" s="38">
        <v>601162.88824327034</v>
      </c>
      <c r="BO127" s="30">
        <v>6416.1378708051689</v>
      </c>
      <c r="BP127" s="30" t="s">
        <v>545</v>
      </c>
      <c r="BQ127" s="30">
        <v>6606.1855850908833</v>
      </c>
      <c r="BR127" s="197">
        <v>0.045082751553210842</v>
      </c>
      <c r="BS127" s="30">
        <v>0</v>
      </c>
      <c r="BT127" s="30">
        <v>601162.88824327034</v>
      </c>
      <c r="BU127" s="30">
        <v>0</v>
      </c>
      <c r="BV127" s="38">
        <v>601162.88824327034</v>
      </c>
      <c r="BW127" s="218">
        <v>17294.342</v>
      </c>
      <c r="BX127" s="219">
        <v>583868.54624327039</v>
      </c>
      <c r="BZ127" s="23">
        <f>B127</f>
        <v>8733053</v>
      </c>
      <c r="CB127" s="495"/>
    </row>
    <row r="128" spans="1:80">
      <c r="A128" s="23">
        <v>110637</v>
      </c>
      <c r="B128" s="23">
        <v>8732074</v>
      </c>
      <c r="C128" s="23" t="s">
        <v>341</v>
      </c>
      <c r="D128" s="239">
        <v>392</v>
      </c>
      <c r="E128" s="239">
        <v>392</v>
      </c>
      <c r="F128" s="239">
        <v>0</v>
      </c>
      <c r="G128" s="30">
        <v>1507413.1806012127</v>
      </c>
      <c r="H128" s="30">
        <v>0</v>
      </c>
      <c r="I128" s="30">
        <v>0</v>
      </c>
      <c r="J128" s="30">
        <v>46016.353225788975</v>
      </c>
      <c r="K128" s="30">
        <v>0</v>
      </c>
      <c r="L128" s="30">
        <v>99599.640174163331</v>
      </c>
      <c r="M128" s="30">
        <v>0</v>
      </c>
      <c r="N128" s="30">
        <v>469.80962346303431</v>
      </c>
      <c r="O128" s="30">
        <v>284.8845589084363</v>
      </c>
      <c r="P128" s="30">
        <v>0</v>
      </c>
      <c r="Q128" s="30">
        <v>0</v>
      </c>
      <c r="R128" s="30">
        <v>0</v>
      </c>
      <c r="S128" s="30">
        <v>0</v>
      </c>
      <c r="T128" s="30">
        <v>0</v>
      </c>
      <c r="U128" s="30">
        <v>0</v>
      </c>
      <c r="V128" s="30">
        <v>0</v>
      </c>
      <c r="W128" s="30">
        <v>0</v>
      </c>
      <c r="X128" s="30">
        <v>0</v>
      </c>
      <c r="Y128" s="30">
        <v>0</v>
      </c>
      <c r="Z128" s="30">
        <v>21195.047693717243</v>
      </c>
      <c r="AA128" s="30">
        <v>0</v>
      </c>
      <c r="AB128" s="30">
        <v>120262.10543434808</v>
      </c>
      <c r="AC128" s="30">
        <v>0</v>
      </c>
      <c r="AD128" s="30">
        <v>0</v>
      </c>
      <c r="AE128" s="30">
        <v>0</v>
      </c>
      <c r="AF128" s="30">
        <v>145041.22630741764</v>
      </c>
      <c r="AG128" s="30">
        <v>0</v>
      </c>
      <c r="AH128" s="30">
        <v>0</v>
      </c>
      <c r="AI128" s="30">
        <v>0</v>
      </c>
      <c r="AJ128" s="30">
        <v>84630</v>
      </c>
      <c r="AK128" s="30">
        <v>0</v>
      </c>
      <c r="AL128" s="30">
        <v>0</v>
      </c>
      <c r="AM128" s="30">
        <v>0</v>
      </c>
      <c r="AN128" s="30">
        <v>0</v>
      </c>
      <c r="AO128" s="30">
        <v>0</v>
      </c>
      <c r="AP128" s="30">
        <v>0</v>
      </c>
      <c r="AQ128" s="30">
        <v>0</v>
      </c>
      <c r="AR128" s="30">
        <v>0</v>
      </c>
      <c r="AS128" s="30">
        <v>1507413.1806012127</v>
      </c>
      <c r="AT128" s="30">
        <v>287827.84071038908</v>
      </c>
      <c r="AU128" s="30">
        <v>229671.22630741764</v>
      </c>
      <c r="AV128" s="30">
        <v>195686.25263517041</v>
      </c>
      <c r="AW128" s="38">
        <v>2024912.2476190194</v>
      </c>
      <c r="AX128" s="30">
        <v>1940282.2476190194</v>
      </c>
      <c r="AY128" s="30">
        <v>4955</v>
      </c>
      <c r="AZ128" s="30">
        <v>1942360</v>
      </c>
      <c r="BA128" s="30">
        <v>2077.7523809806444</v>
      </c>
      <c r="BB128" s="30">
        <v>0</v>
      </c>
      <c r="BC128" s="30">
        <v>2026990</v>
      </c>
      <c r="BD128" s="30">
        <v>2026990.0000000002</v>
      </c>
      <c r="BE128" s="30">
        <v>0</v>
      </c>
      <c r="BF128" s="30">
        <v>2026990</v>
      </c>
      <c r="BG128" s="30">
        <v>1797318.7736925823</v>
      </c>
      <c r="BH128" s="30">
        <v>1797318.7736925823</v>
      </c>
      <c r="BI128" s="30">
        <v>4584.9968716647509</v>
      </c>
      <c r="BJ128" s="30">
        <v>4598.4842632314558</v>
      </c>
      <c r="BK128" s="197">
        <v>-0.0029330080945470095</v>
      </c>
      <c r="BL128" s="30">
        <v>0.0029330080945470095</v>
      </c>
      <c r="BM128" s="30">
        <v>5287.057494148321</v>
      </c>
      <c r="BN128" s="38">
        <v>2032277.0574941484</v>
      </c>
      <c r="BO128" s="30">
        <v>4968.4873915667049</v>
      </c>
      <c r="BP128" s="30" t="s">
        <v>545</v>
      </c>
      <c r="BQ128" s="30">
        <v>5184.3802487095618</v>
      </c>
      <c r="BR128" s="197">
        <v>0.0048468422235106168</v>
      </c>
      <c r="BS128" s="30">
        <v>-3686.0500000000011</v>
      </c>
      <c r="BT128" s="30">
        <v>2028591.0074941483</v>
      </c>
      <c r="BU128" s="30">
        <v>-3920</v>
      </c>
      <c r="BV128" s="38">
        <v>2024671.0074941483</v>
      </c>
      <c r="BW128" s="218">
        <v>84630</v>
      </c>
      <c r="BX128" s="219">
        <v>1940041.0074941483</v>
      </c>
      <c r="BZ128" s="23">
        <f>B128</f>
        <v>8732074</v>
      </c>
      <c r="CB128" s="495"/>
    </row>
    <row r="129" spans="1:80">
      <c r="A129" s="23">
        <v>136992</v>
      </c>
      <c r="B129" s="23">
        <v>8735411</v>
      </c>
      <c r="C129" s="23" t="s">
        <v>342</v>
      </c>
      <c r="D129" s="239">
        <v>1376</v>
      </c>
      <c r="E129" s="239">
        <v>0</v>
      </c>
      <c r="F129" s="239">
        <v>1376</v>
      </c>
      <c r="G129" s="30">
        <v>0</v>
      </c>
      <c r="H129" s="30">
        <v>4471338.1542397644</v>
      </c>
      <c r="I129" s="30">
        <v>3366898.6415671958</v>
      </c>
      <c r="J129" s="30">
        <v>0</v>
      </c>
      <c r="K129" s="30">
        <v>152893.04458891149</v>
      </c>
      <c r="L129" s="30">
        <v>0</v>
      </c>
      <c r="M129" s="30">
        <v>502061.55431629944</v>
      </c>
      <c r="N129" s="30">
        <v>0</v>
      </c>
      <c r="O129" s="30">
        <v>0</v>
      </c>
      <c r="P129" s="30">
        <v>0</v>
      </c>
      <c r="Q129" s="30">
        <v>0</v>
      </c>
      <c r="R129" s="30">
        <v>0</v>
      </c>
      <c r="S129" s="30">
        <v>0</v>
      </c>
      <c r="T129" s="30">
        <v>39424.024573153329</v>
      </c>
      <c r="U129" s="30">
        <v>26539.245750943763</v>
      </c>
      <c r="V129" s="30">
        <v>0</v>
      </c>
      <c r="W129" s="30">
        <v>0</v>
      </c>
      <c r="X129" s="30">
        <v>0</v>
      </c>
      <c r="Y129" s="30">
        <v>0</v>
      </c>
      <c r="Z129" s="30">
        <v>0</v>
      </c>
      <c r="AA129" s="30">
        <v>54485.211462678024</v>
      </c>
      <c r="AB129" s="30">
        <v>0</v>
      </c>
      <c r="AC129" s="30">
        <v>543463.0866097759</v>
      </c>
      <c r="AD129" s="30">
        <v>0</v>
      </c>
      <c r="AE129" s="30">
        <v>0</v>
      </c>
      <c r="AF129" s="30">
        <v>145041.22630741764</v>
      </c>
      <c r="AG129" s="30">
        <v>0</v>
      </c>
      <c r="AH129" s="30">
        <v>0</v>
      </c>
      <c r="AI129" s="30">
        <v>0</v>
      </c>
      <c r="AJ129" s="30">
        <v>55146</v>
      </c>
      <c r="AK129" s="30">
        <v>0</v>
      </c>
      <c r="AL129" s="30">
        <v>0</v>
      </c>
      <c r="AM129" s="30">
        <v>0</v>
      </c>
      <c r="AN129" s="30">
        <v>0</v>
      </c>
      <c r="AO129" s="30">
        <v>0</v>
      </c>
      <c r="AP129" s="30">
        <v>0</v>
      </c>
      <c r="AQ129" s="30">
        <v>0</v>
      </c>
      <c r="AR129" s="30">
        <v>0</v>
      </c>
      <c r="AS129" s="30">
        <v>7838236.79580696</v>
      </c>
      <c r="AT129" s="30">
        <v>1318866.1673017619</v>
      </c>
      <c r="AU129" s="30">
        <v>200187.22630741764</v>
      </c>
      <c r="AV129" s="30">
        <v>971960.47107564821</v>
      </c>
      <c r="AW129" s="38">
        <v>9357290.18941614</v>
      </c>
      <c r="AX129" s="30">
        <v>9302144.18941614</v>
      </c>
      <c r="AY129" s="30">
        <v>6465</v>
      </c>
      <c r="AZ129" s="30">
        <v>8895840</v>
      </c>
      <c r="BA129" s="30">
        <v>0</v>
      </c>
      <c r="BB129" s="30">
        <v>0</v>
      </c>
      <c r="BC129" s="30">
        <v>9357290.18941614</v>
      </c>
      <c r="BD129" s="30">
        <v>0</v>
      </c>
      <c r="BE129" s="30">
        <v>9357290.1894161385</v>
      </c>
      <c r="BF129" s="30">
        <v>8950986</v>
      </c>
      <c r="BG129" s="30">
        <v>8750798.7736925818</v>
      </c>
      <c r="BH129" s="30">
        <v>9157102.9631087221</v>
      </c>
      <c r="BI129" s="30">
        <v>6654.8713394685483</v>
      </c>
      <c r="BJ129" s="30">
        <v>6568.7553613522032</v>
      </c>
      <c r="BK129" s="197">
        <v>0.013109938394572484</v>
      </c>
      <c r="BL129" s="30">
        <v>0</v>
      </c>
      <c r="BM129" s="30">
        <v>0</v>
      </c>
      <c r="BN129" s="38">
        <v>9357290.18941614</v>
      </c>
      <c r="BO129" s="30">
        <v>6760.2792074245208</v>
      </c>
      <c r="BP129" s="30" t="s">
        <v>545</v>
      </c>
      <c r="BQ129" s="30">
        <v>6800.3562423082412</v>
      </c>
      <c r="BR129" s="197">
        <v>0.014219989085634266</v>
      </c>
      <c r="BS129" s="30">
        <v>0</v>
      </c>
      <c r="BT129" s="30">
        <v>9357290.18941614</v>
      </c>
      <c r="BU129" s="30">
        <v>0</v>
      </c>
      <c r="BV129" s="38">
        <v>9357290.18941614</v>
      </c>
      <c r="BW129" s="218">
        <v>55146</v>
      </c>
      <c r="BX129" s="219">
        <v>9302144.18941614</v>
      </c>
      <c r="BZ129" s="23">
        <f>B129</f>
        <v>8735411</v>
      </c>
      <c r="CB129" s="495"/>
    </row>
    <row r="130" spans="1:80">
      <c r="A130" s="23">
        <v>110638</v>
      </c>
      <c r="B130" s="23">
        <v>8732075</v>
      </c>
      <c r="C130" s="23" t="s">
        <v>343</v>
      </c>
      <c r="D130" s="239">
        <v>213</v>
      </c>
      <c r="E130" s="239">
        <v>213</v>
      </c>
      <c r="F130" s="239">
        <v>0</v>
      </c>
      <c r="G130" s="30">
        <v>819079.10068382218</v>
      </c>
      <c r="H130" s="30">
        <v>0</v>
      </c>
      <c r="I130" s="30">
        <v>0</v>
      </c>
      <c r="J130" s="30">
        <v>34141.165296553067</v>
      </c>
      <c r="K130" s="30">
        <v>0</v>
      </c>
      <c r="L130" s="30">
        <v>75229.515450697741</v>
      </c>
      <c r="M130" s="30">
        <v>0</v>
      </c>
      <c r="N130" s="30">
        <v>46746.057534571941</v>
      </c>
      <c r="O130" s="30">
        <v>854.65367672530613</v>
      </c>
      <c r="P130" s="30">
        <v>0</v>
      </c>
      <c r="Q130" s="30">
        <v>0</v>
      </c>
      <c r="R130" s="30">
        <v>0</v>
      </c>
      <c r="S130" s="30">
        <v>0</v>
      </c>
      <c r="T130" s="30">
        <v>0</v>
      </c>
      <c r="U130" s="30">
        <v>0</v>
      </c>
      <c r="V130" s="30">
        <v>0</v>
      </c>
      <c r="W130" s="30">
        <v>0</v>
      </c>
      <c r="X130" s="30">
        <v>0</v>
      </c>
      <c r="Y130" s="30">
        <v>0</v>
      </c>
      <c r="Z130" s="30">
        <v>2681.135770779591</v>
      </c>
      <c r="AA130" s="30">
        <v>0</v>
      </c>
      <c r="AB130" s="30">
        <v>71462.166290131514</v>
      </c>
      <c r="AC130" s="30">
        <v>0</v>
      </c>
      <c r="AD130" s="30">
        <v>0</v>
      </c>
      <c r="AE130" s="30">
        <v>0</v>
      </c>
      <c r="AF130" s="30">
        <v>145041.22630741764</v>
      </c>
      <c r="AG130" s="30">
        <v>0</v>
      </c>
      <c r="AH130" s="30">
        <v>0</v>
      </c>
      <c r="AI130" s="30">
        <v>0</v>
      </c>
      <c r="AJ130" s="30">
        <v>33851.8016</v>
      </c>
      <c r="AK130" s="30">
        <v>0</v>
      </c>
      <c r="AL130" s="30">
        <v>0</v>
      </c>
      <c r="AM130" s="30">
        <v>0</v>
      </c>
      <c r="AN130" s="30">
        <v>0</v>
      </c>
      <c r="AO130" s="30">
        <v>0</v>
      </c>
      <c r="AP130" s="30">
        <v>0</v>
      </c>
      <c r="AQ130" s="30">
        <v>0</v>
      </c>
      <c r="AR130" s="30">
        <v>0</v>
      </c>
      <c r="AS130" s="30">
        <v>819079.10068382218</v>
      </c>
      <c r="AT130" s="30">
        <v>231114.69401945919</v>
      </c>
      <c r="AU130" s="30">
        <v>178893.02790741765</v>
      </c>
      <c r="AV130" s="30">
        <v>150862.93180068242</v>
      </c>
      <c r="AW130" s="38">
        <v>1229086.8226106991</v>
      </c>
      <c r="AX130" s="30">
        <v>1195235.0210106992</v>
      </c>
      <c r="AY130" s="30">
        <v>4955</v>
      </c>
      <c r="AZ130" s="30">
        <v>1055415</v>
      </c>
      <c r="BA130" s="30">
        <v>0</v>
      </c>
      <c r="BB130" s="30">
        <v>0</v>
      </c>
      <c r="BC130" s="30">
        <v>1229086.8226106991</v>
      </c>
      <c r="BD130" s="30">
        <v>1229086.8226106991</v>
      </c>
      <c r="BE130" s="30">
        <v>0</v>
      </c>
      <c r="BF130" s="30">
        <v>1089266.8016</v>
      </c>
      <c r="BG130" s="30">
        <v>910373.77369258227</v>
      </c>
      <c r="BH130" s="30">
        <v>1050193.7947032815</v>
      </c>
      <c r="BI130" s="30">
        <v>4930.4872990764388</v>
      </c>
      <c r="BJ130" s="30">
        <v>4838.3905508230009</v>
      </c>
      <c r="BK130" s="197">
        <v>0.019034583357015782</v>
      </c>
      <c r="BL130" s="30">
        <v>0</v>
      </c>
      <c r="BM130" s="30">
        <v>0</v>
      </c>
      <c r="BN130" s="38">
        <v>1229086.8226106991</v>
      </c>
      <c r="BO130" s="30">
        <v>5611.4320235244095</v>
      </c>
      <c r="BP130" s="30" t="s">
        <v>545</v>
      </c>
      <c r="BQ130" s="30">
        <v>5770.3606695337985</v>
      </c>
      <c r="BR130" s="197">
        <v>0.028049475224539488</v>
      </c>
      <c r="BS130" s="30">
        <v>-2088.75</v>
      </c>
      <c r="BT130" s="30">
        <v>1226998.0726106991</v>
      </c>
      <c r="BU130" s="30">
        <v>-2130</v>
      </c>
      <c r="BV130" s="38">
        <v>1224868.0726106991</v>
      </c>
      <c r="BW130" s="218">
        <v>33851.8016</v>
      </c>
      <c r="BX130" s="219">
        <v>1191016.2710106992</v>
      </c>
      <c r="BZ130" s="23">
        <f>B130</f>
        <v>8732075</v>
      </c>
      <c r="CB130" s="495"/>
    </row>
    <row r="131" spans="1:80">
      <c r="A131" s="23">
        <v>149098</v>
      </c>
      <c r="B131" s="23">
        <v>8732099</v>
      </c>
      <c r="C131" s="23" t="s">
        <v>344</v>
      </c>
      <c r="D131" s="239">
        <v>149.58333333333331</v>
      </c>
      <c r="E131" s="239">
        <v>149.58333333333331</v>
      </c>
      <c r="F131" s="239">
        <v>0</v>
      </c>
      <c r="G131" s="30">
        <v>575214.00067584531</v>
      </c>
      <c r="H131" s="30">
        <v>0</v>
      </c>
      <c r="I131" s="30">
        <v>0</v>
      </c>
      <c r="J131" s="30">
        <v>7608.89101968983</v>
      </c>
      <c r="K131" s="30">
        <v>0</v>
      </c>
      <c r="L131" s="30">
        <v>17775.040178228523</v>
      </c>
      <c r="M131" s="30">
        <v>0</v>
      </c>
      <c r="N131" s="30">
        <v>6896.2125219778463</v>
      </c>
      <c r="O131" s="30">
        <v>1991.3075671364561</v>
      </c>
      <c r="P131" s="30">
        <v>5596.6223202677274</v>
      </c>
      <c r="Q131" s="30">
        <v>0</v>
      </c>
      <c r="R131" s="30">
        <v>0</v>
      </c>
      <c r="S131" s="30">
        <v>0</v>
      </c>
      <c r="T131" s="30">
        <v>0</v>
      </c>
      <c r="U131" s="30">
        <v>0</v>
      </c>
      <c r="V131" s="30">
        <v>0</v>
      </c>
      <c r="W131" s="30">
        <v>0</v>
      </c>
      <c r="X131" s="30">
        <v>0</v>
      </c>
      <c r="Y131" s="30">
        <v>0</v>
      </c>
      <c r="Z131" s="30">
        <v>27213.139342045826</v>
      </c>
      <c r="AA131" s="30">
        <v>0</v>
      </c>
      <c r="AB131" s="30">
        <v>82071.9659630893</v>
      </c>
      <c r="AC131" s="30">
        <v>0</v>
      </c>
      <c r="AD131" s="30">
        <v>8873.1267782781852</v>
      </c>
      <c r="AE131" s="30">
        <v>0</v>
      </c>
      <c r="AF131" s="30">
        <v>145041.22630741764</v>
      </c>
      <c r="AG131" s="30">
        <v>0</v>
      </c>
      <c r="AH131" s="30">
        <v>0</v>
      </c>
      <c r="AI131" s="30">
        <v>0</v>
      </c>
      <c r="AJ131" s="30">
        <v>0</v>
      </c>
      <c r="AK131" s="30">
        <v>0</v>
      </c>
      <c r="AL131" s="30">
        <v>0</v>
      </c>
      <c r="AM131" s="30">
        <v>0</v>
      </c>
      <c r="AN131" s="30">
        <v>0</v>
      </c>
      <c r="AO131" s="30">
        <v>0</v>
      </c>
      <c r="AP131" s="30">
        <v>0</v>
      </c>
      <c r="AQ131" s="30">
        <v>0</v>
      </c>
      <c r="AR131" s="30">
        <v>0</v>
      </c>
      <c r="AS131" s="30">
        <v>575214.00067584531</v>
      </c>
      <c r="AT131" s="30">
        <v>158026.30569071366</v>
      </c>
      <c r="AU131" s="30">
        <v>145041.22630741764</v>
      </c>
      <c r="AV131" s="30">
        <v>118482.02591695148</v>
      </c>
      <c r="AW131" s="38">
        <v>878281.53267397662</v>
      </c>
      <c r="AX131" s="30">
        <v>878281.53267397662</v>
      </c>
      <c r="AY131" s="30">
        <v>4955</v>
      </c>
      <c r="AZ131" s="30">
        <v>741185.41666666663</v>
      </c>
      <c r="BA131" s="30">
        <v>0</v>
      </c>
      <c r="BB131" s="30">
        <v>0</v>
      </c>
      <c r="BC131" s="30">
        <v>878281.53267397662</v>
      </c>
      <c r="BD131" s="30">
        <v>878281.53267397662</v>
      </c>
      <c r="BE131" s="30">
        <v>0</v>
      </c>
      <c r="BF131" s="30">
        <v>741185.41666666663</v>
      </c>
      <c r="BG131" s="30">
        <v>596144.190359249</v>
      </c>
      <c r="BH131" s="30">
        <v>733240.306366559</v>
      </c>
      <c r="BI131" s="30">
        <v>4901.885056489532</v>
      </c>
      <c r="BJ131" s="30">
        <v>4830.579639940659</v>
      </c>
      <c r="BK131" s="197">
        <v>0.014761254727962393</v>
      </c>
      <c r="BL131" s="30">
        <v>0</v>
      </c>
      <c r="BM131" s="30">
        <v>0</v>
      </c>
      <c r="BN131" s="38">
        <v>878281.53267397662</v>
      </c>
      <c r="BO131" s="30">
        <v>5871.5199955920452</v>
      </c>
      <c r="BP131" s="30" t="s">
        <v>545</v>
      </c>
      <c r="BQ131" s="30">
        <v>5871.5199955920452</v>
      </c>
      <c r="BR131" s="197">
        <v>-0.0199284358737859</v>
      </c>
      <c r="BS131" s="30">
        <v>0</v>
      </c>
      <c r="BT131" s="30">
        <v>878281.53267397662</v>
      </c>
      <c r="BU131" s="30">
        <v>0</v>
      </c>
      <c r="BV131" s="38">
        <v>878281.53267397662</v>
      </c>
      <c r="BW131" s="218">
        <v>0</v>
      </c>
      <c r="BX131" s="219">
        <v>878281.53267397662</v>
      </c>
      <c r="BZ131" s="23">
        <f>B131</f>
        <v>8732099</v>
      </c>
      <c r="CB131" s="495"/>
    </row>
    <row r="132" spans="1:80">
      <c r="A132" s="23">
        <v>110666</v>
      </c>
      <c r="B132" s="23">
        <v>8732121</v>
      </c>
      <c r="C132" s="23" t="s">
        <v>345</v>
      </c>
      <c r="D132" s="239">
        <v>392</v>
      </c>
      <c r="E132" s="239">
        <v>392</v>
      </c>
      <c r="F132" s="239">
        <v>0</v>
      </c>
      <c r="G132" s="30">
        <v>1507413.1806012127</v>
      </c>
      <c r="H132" s="30">
        <v>0</v>
      </c>
      <c r="I132" s="30">
        <v>0</v>
      </c>
      <c r="J132" s="30">
        <v>34635.964793604646</v>
      </c>
      <c r="K132" s="30">
        <v>0</v>
      </c>
      <c r="L132" s="30">
        <v>74169.944810547313</v>
      </c>
      <c r="M132" s="30">
        <v>0</v>
      </c>
      <c r="N132" s="30">
        <v>20436.71862064199</v>
      </c>
      <c r="O132" s="30">
        <v>7406.9985316193306</v>
      </c>
      <c r="P132" s="30">
        <v>0</v>
      </c>
      <c r="Q132" s="30">
        <v>0</v>
      </c>
      <c r="R132" s="30">
        <v>0</v>
      </c>
      <c r="S132" s="30">
        <v>0</v>
      </c>
      <c r="T132" s="30">
        <v>0</v>
      </c>
      <c r="U132" s="30">
        <v>0</v>
      </c>
      <c r="V132" s="30">
        <v>0</v>
      </c>
      <c r="W132" s="30">
        <v>0</v>
      </c>
      <c r="X132" s="30">
        <v>0</v>
      </c>
      <c r="Y132" s="30">
        <v>0</v>
      </c>
      <c r="Z132" s="30">
        <v>50258.915489293555</v>
      </c>
      <c r="AA132" s="30">
        <v>0</v>
      </c>
      <c r="AB132" s="30">
        <v>154539.03745761441</v>
      </c>
      <c r="AC132" s="30">
        <v>0</v>
      </c>
      <c r="AD132" s="30">
        <v>9225.9064854367571</v>
      </c>
      <c r="AE132" s="30">
        <v>0</v>
      </c>
      <c r="AF132" s="30">
        <v>145041.22630741764</v>
      </c>
      <c r="AG132" s="30">
        <v>0</v>
      </c>
      <c r="AH132" s="30">
        <v>0</v>
      </c>
      <c r="AI132" s="30">
        <v>0</v>
      </c>
      <c r="AJ132" s="30">
        <v>60060</v>
      </c>
      <c r="AK132" s="30">
        <v>0</v>
      </c>
      <c r="AL132" s="30">
        <v>0</v>
      </c>
      <c r="AM132" s="30">
        <v>0</v>
      </c>
      <c r="AN132" s="30">
        <v>0</v>
      </c>
      <c r="AO132" s="30">
        <v>0</v>
      </c>
      <c r="AP132" s="30">
        <v>0</v>
      </c>
      <c r="AQ132" s="30">
        <v>0</v>
      </c>
      <c r="AR132" s="30">
        <v>0</v>
      </c>
      <c r="AS132" s="30">
        <v>1507413.1806012127</v>
      </c>
      <c r="AT132" s="30">
        <v>350673.486188758</v>
      </c>
      <c r="AU132" s="30">
        <v>205101.22630741764</v>
      </c>
      <c r="AV132" s="30">
        <v>246598.94350627411</v>
      </c>
      <c r="AW132" s="38">
        <v>2063187.8930973883</v>
      </c>
      <c r="AX132" s="30">
        <v>2003127.8930973883</v>
      </c>
      <c r="AY132" s="30">
        <v>4955</v>
      </c>
      <c r="AZ132" s="30">
        <v>1942360</v>
      </c>
      <c r="BA132" s="30">
        <v>0</v>
      </c>
      <c r="BB132" s="30">
        <v>0</v>
      </c>
      <c r="BC132" s="30">
        <v>2063187.8930973883</v>
      </c>
      <c r="BD132" s="30">
        <v>2063187.8930973886</v>
      </c>
      <c r="BE132" s="30">
        <v>0</v>
      </c>
      <c r="BF132" s="30">
        <v>2002420</v>
      </c>
      <c r="BG132" s="30">
        <v>1797318.7736925823</v>
      </c>
      <c r="BH132" s="30">
        <v>1858086.6667899706</v>
      </c>
      <c r="BI132" s="30">
        <v>4740.0170071172715</v>
      </c>
      <c r="BJ132" s="30">
        <v>4609.6571999814551</v>
      </c>
      <c r="BK132" s="197">
        <v>0.028279718313184096</v>
      </c>
      <c r="BL132" s="30">
        <v>0</v>
      </c>
      <c r="BM132" s="30">
        <v>0</v>
      </c>
      <c r="BN132" s="38">
        <v>2063187.8930973883</v>
      </c>
      <c r="BO132" s="30">
        <v>5110.0201354525216</v>
      </c>
      <c r="BP132" s="30" t="s">
        <v>545</v>
      </c>
      <c r="BQ132" s="30">
        <v>5263.2344211668069</v>
      </c>
      <c r="BR132" s="197">
        <v>0.023859982545941572</v>
      </c>
      <c r="BS132" s="30">
        <v>-3579.1000000000013</v>
      </c>
      <c r="BT132" s="30">
        <v>2059608.7930973882</v>
      </c>
      <c r="BU132" s="30">
        <v>-3920</v>
      </c>
      <c r="BV132" s="38">
        <v>2055688.7930973882</v>
      </c>
      <c r="BW132" s="218">
        <v>60060</v>
      </c>
      <c r="BX132" s="219">
        <v>1995628.7930973882</v>
      </c>
      <c r="BZ132" s="23">
        <f>B132</f>
        <v>8732121</v>
      </c>
      <c r="CB132" s="495"/>
    </row>
    <row r="133" spans="1:80">
      <c r="A133" s="23">
        <v>140622</v>
      </c>
      <c r="B133" s="23">
        <v>8732025</v>
      </c>
      <c r="C133" s="23" t="s">
        <v>346</v>
      </c>
      <c r="D133" s="239">
        <v>209</v>
      </c>
      <c r="E133" s="239">
        <v>209</v>
      </c>
      <c r="F133" s="239">
        <v>0</v>
      </c>
      <c r="G133" s="30">
        <v>803697.33353483025</v>
      </c>
      <c r="H133" s="30">
        <v>0</v>
      </c>
      <c r="I133" s="30">
        <v>0</v>
      </c>
      <c r="J133" s="30">
        <v>12369.987426287365</v>
      </c>
      <c r="K133" s="30">
        <v>0</v>
      </c>
      <c r="L133" s="30">
        <v>27548.83664391749</v>
      </c>
      <c r="M133" s="30">
        <v>0</v>
      </c>
      <c r="N133" s="30">
        <v>0</v>
      </c>
      <c r="O133" s="30">
        <v>284.88455890843574</v>
      </c>
      <c r="P133" s="30">
        <v>0</v>
      </c>
      <c r="Q133" s="30">
        <v>0</v>
      </c>
      <c r="R133" s="30">
        <v>0</v>
      </c>
      <c r="S133" s="30">
        <v>0</v>
      </c>
      <c r="T133" s="30">
        <v>0</v>
      </c>
      <c r="U133" s="30">
        <v>0</v>
      </c>
      <c r="V133" s="30">
        <v>0</v>
      </c>
      <c r="W133" s="30">
        <v>0</v>
      </c>
      <c r="X133" s="30">
        <v>0</v>
      </c>
      <c r="Y133" s="30">
        <v>0</v>
      </c>
      <c r="Z133" s="30">
        <v>2095.0218405120409</v>
      </c>
      <c r="AA133" s="30">
        <v>0</v>
      </c>
      <c r="AB133" s="30">
        <v>66036.0365366536</v>
      </c>
      <c r="AC133" s="30">
        <v>0</v>
      </c>
      <c r="AD133" s="30">
        <v>0</v>
      </c>
      <c r="AE133" s="30">
        <v>0</v>
      </c>
      <c r="AF133" s="30">
        <v>145041.22630741764</v>
      </c>
      <c r="AG133" s="30">
        <v>0</v>
      </c>
      <c r="AH133" s="30">
        <v>0</v>
      </c>
      <c r="AI133" s="30">
        <v>0</v>
      </c>
      <c r="AJ133" s="30">
        <v>4266.45</v>
      </c>
      <c r="AK133" s="30">
        <v>0</v>
      </c>
      <c r="AL133" s="30">
        <v>0</v>
      </c>
      <c r="AM133" s="30">
        <v>0</v>
      </c>
      <c r="AN133" s="30">
        <v>0</v>
      </c>
      <c r="AO133" s="30">
        <v>0</v>
      </c>
      <c r="AP133" s="30">
        <v>0</v>
      </c>
      <c r="AQ133" s="30">
        <v>0</v>
      </c>
      <c r="AR133" s="30">
        <v>0</v>
      </c>
      <c r="AS133" s="30">
        <v>803697.33353483025</v>
      </c>
      <c r="AT133" s="30">
        <v>108334.76700627894</v>
      </c>
      <c r="AU133" s="30">
        <v>149307.67630741766</v>
      </c>
      <c r="AV133" s="30">
        <v>102389.47570424862</v>
      </c>
      <c r="AW133" s="38">
        <v>1061339.7768485269</v>
      </c>
      <c r="AX133" s="30">
        <v>1057073.326848527</v>
      </c>
      <c r="AY133" s="30">
        <v>4955</v>
      </c>
      <c r="AZ133" s="30">
        <v>1035595</v>
      </c>
      <c r="BA133" s="30">
        <v>0</v>
      </c>
      <c r="BB133" s="30">
        <v>0</v>
      </c>
      <c r="BC133" s="30">
        <v>1061339.7768485269</v>
      </c>
      <c r="BD133" s="30">
        <v>1061339.7768485269</v>
      </c>
      <c r="BE133" s="30">
        <v>0</v>
      </c>
      <c r="BF133" s="30">
        <v>1039861.45</v>
      </c>
      <c r="BG133" s="30">
        <v>890553.77369258238</v>
      </c>
      <c r="BH133" s="30">
        <v>912032.10054110934</v>
      </c>
      <c r="BI133" s="30">
        <v>4363.78995474215</v>
      </c>
      <c r="BJ133" s="30">
        <v>4381.7824331402007</v>
      </c>
      <c r="BK133" s="197">
        <v>-0.0041062007693422114</v>
      </c>
      <c r="BL133" s="30">
        <v>0.0041062007693422114</v>
      </c>
      <c r="BM133" s="30">
        <v>3760.4279851925503</v>
      </c>
      <c r="BN133" s="38">
        <v>1065100.2048337194</v>
      </c>
      <c r="BO133" s="30">
        <v>5075.7595925058349</v>
      </c>
      <c r="BP133" s="30" t="s">
        <v>545</v>
      </c>
      <c r="BQ133" s="30">
        <v>5096.1732288694711</v>
      </c>
      <c r="BR133" s="197">
        <v>0.001226873707466547</v>
      </c>
      <c r="BS133" s="30">
        <v>0</v>
      </c>
      <c r="BT133" s="30">
        <v>1065100.2048337194</v>
      </c>
      <c r="BU133" s="30">
        <v>0</v>
      </c>
      <c r="BV133" s="38">
        <v>1065100.2048337194</v>
      </c>
      <c r="BW133" s="218">
        <v>4266.45</v>
      </c>
      <c r="BX133" s="219">
        <v>1060833.7548337195</v>
      </c>
      <c r="BZ133" s="23">
        <f>B133</f>
        <v>8732025</v>
      </c>
      <c r="CB133" s="495"/>
    </row>
    <row r="134" spans="1:80">
      <c r="A134" s="23">
        <v>110614</v>
      </c>
      <c r="B134" s="23">
        <v>8732028</v>
      </c>
      <c r="C134" s="23" t="s">
        <v>347</v>
      </c>
      <c r="D134" s="239">
        <v>383</v>
      </c>
      <c r="E134" s="239">
        <v>383</v>
      </c>
      <c r="F134" s="239">
        <v>0</v>
      </c>
      <c r="G134" s="30">
        <v>1472804.2045159808</v>
      </c>
      <c r="H134" s="30">
        <v>0</v>
      </c>
      <c r="I134" s="30">
        <v>0</v>
      </c>
      <c r="J134" s="30">
        <v>41068.358255273968</v>
      </c>
      <c r="K134" s="30">
        <v>0</v>
      </c>
      <c r="L134" s="30">
        <v>87944.363132505881</v>
      </c>
      <c r="M134" s="30">
        <v>0</v>
      </c>
      <c r="N134" s="30">
        <v>0</v>
      </c>
      <c r="O134" s="30">
        <v>0</v>
      </c>
      <c r="P134" s="30">
        <v>0</v>
      </c>
      <c r="Q134" s="30">
        <v>0</v>
      </c>
      <c r="R134" s="30">
        <v>0</v>
      </c>
      <c r="S134" s="30">
        <v>0</v>
      </c>
      <c r="T134" s="30">
        <v>0</v>
      </c>
      <c r="U134" s="30">
        <v>0</v>
      </c>
      <c r="V134" s="30">
        <v>0</v>
      </c>
      <c r="W134" s="30">
        <v>0</v>
      </c>
      <c r="X134" s="30">
        <v>0</v>
      </c>
      <c r="Y134" s="30">
        <v>0</v>
      </c>
      <c r="Z134" s="30">
        <v>16900.748242869551</v>
      </c>
      <c r="AA134" s="30">
        <v>0</v>
      </c>
      <c r="AB134" s="30">
        <v>164409.5373667742</v>
      </c>
      <c r="AC134" s="30">
        <v>0</v>
      </c>
      <c r="AD134" s="30">
        <v>0</v>
      </c>
      <c r="AE134" s="30">
        <v>0</v>
      </c>
      <c r="AF134" s="30">
        <v>145041.22630741764</v>
      </c>
      <c r="AG134" s="30">
        <v>0</v>
      </c>
      <c r="AH134" s="30">
        <v>0</v>
      </c>
      <c r="AI134" s="30">
        <v>0</v>
      </c>
      <c r="AJ134" s="30">
        <v>71526</v>
      </c>
      <c r="AK134" s="30">
        <v>0</v>
      </c>
      <c r="AL134" s="30">
        <v>0</v>
      </c>
      <c r="AM134" s="30">
        <v>0</v>
      </c>
      <c r="AN134" s="30">
        <v>0</v>
      </c>
      <c r="AO134" s="30">
        <v>0</v>
      </c>
      <c r="AP134" s="30">
        <v>0</v>
      </c>
      <c r="AQ134" s="30">
        <v>0</v>
      </c>
      <c r="AR134" s="30">
        <v>0</v>
      </c>
      <c r="AS134" s="30">
        <v>1472804.2045159808</v>
      </c>
      <c r="AT134" s="30">
        <v>310323.0069974236</v>
      </c>
      <c r="AU134" s="30">
        <v>216567.22630741764</v>
      </c>
      <c r="AV134" s="30">
        <v>236222.97768619141</v>
      </c>
      <c r="AW134" s="38">
        <v>1999694.437820822</v>
      </c>
      <c r="AX134" s="30">
        <v>1928168.437820822</v>
      </c>
      <c r="AY134" s="30">
        <v>4955</v>
      </c>
      <c r="AZ134" s="30">
        <v>1897765</v>
      </c>
      <c r="BA134" s="30">
        <v>0</v>
      </c>
      <c r="BB134" s="30">
        <v>0</v>
      </c>
      <c r="BC134" s="30">
        <v>1999694.437820822</v>
      </c>
      <c r="BD134" s="30">
        <v>1999694.437820822</v>
      </c>
      <c r="BE134" s="30">
        <v>0</v>
      </c>
      <c r="BF134" s="30">
        <v>1969291</v>
      </c>
      <c r="BG134" s="30">
        <v>1752723.7736925823</v>
      </c>
      <c r="BH134" s="30">
        <v>1783127.2115134043</v>
      </c>
      <c r="BI134" s="30">
        <v>4655.6846253613685</v>
      </c>
      <c r="BJ134" s="30">
        <v>4615.02064117266</v>
      </c>
      <c r="BK134" s="197">
        <v>0.0088112247702483854</v>
      </c>
      <c r="BL134" s="30">
        <v>0</v>
      </c>
      <c r="BM134" s="30">
        <v>0</v>
      </c>
      <c r="BN134" s="38">
        <v>1999694.437820822</v>
      </c>
      <c r="BO134" s="30">
        <v>5034.3823441796922</v>
      </c>
      <c r="BP134" s="30" t="s">
        <v>545</v>
      </c>
      <c r="BQ134" s="30">
        <v>5221.1343024042353</v>
      </c>
      <c r="BR134" s="197">
        <v>0.00826889207563064</v>
      </c>
      <c r="BS134" s="30">
        <v>-3564.85</v>
      </c>
      <c r="BT134" s="30">
        <v>1996129.5878208219</v>
      </c>
      <c r="BU134" s="30">
        <v>-3830</v>
      </c>
      <c r="BV134" s="38">
        <v>1992299.5878208219</v>
      </c>
      <c r="BW134" s="218">
        <v>71526</v>
      </c>
      <c r="BX134" s="219">
        <v>1920773.5878208219</v>
      </c>
      <c r="BZ134" s="23">
        <f>B134</f>
        <v>8732028</v>
      </c>
      <c r="CB134" s="495"/>
    </row>
    <row r="135" spans="1:80">
      <c r="A135" s="23">
        <v>137527</v>
      </c>
      <c r="B135" s="23">
        <v>8734040</v>
      </c>
      <c r="C135" s="23" t="s">
        <v>348</v>
      </c>
      <c r="D135" s="239">
        <v>590</v>
      </c>
      <c r="E135" s="239">
        <v>0</v>
      </c>
      <c r="F135" s="239">
        <v>590</v>
      </c>
      <c r="G135" s="30">
        <v>0</v>
      </c>
      <c r="H135" s="30">
        <v>2021586.8260987054</v>
      </c>
      <c r="I135" s="30">
        <v>1325983.675535538</v>
      </c>
      <c r="J135" s="30">
        <v>0</v>
      </c>
      <c r="K135" s="30">
        <v>70261.52858131213</v>
      </c>
      <c r="L135" s="30">
        <v>0</v>
      </c>
      <c r="M135" s="30">
        <v>226938.04003151637</v>
      </c>
      <c r="N135" s="30">
        <v>0</v>
      </c>
      <c r="O135" s="30">
        <v>0</v>
      </c>
      <c r="P135" s="30">
        <v>0</v>
      </c>
      <c r="Q135" s="30">
        <v>0</v>
      </c>
      <c r="R135" s="30">
        <v>0</v>
      </c>
      <c r="S135" s="30">
        <v>0</v>
      </c>
      <c r="T135" s="30">
        <v>3398.622808030465</v>
      </c>
      <c r="U135" s="30">
        <v>1349.4531737767998</v>
      </c>
      <c r="V135" s="30">
        <v>0</v>
      </c>
      <c r="W135" s="30">
        <v>694.71848575916863</v>
      </c>
      <c r="X135" s="30">
        <v>0</v>
      </c>
      <c r="Y135" s="30">
        <v>0</v>
      </c>
      <c r="Z135" s="30">
        <v>0</v>
      </c>
      <c r="AA135" s="30">
        <v>25727.694266442002</v>
      </c>
      <c r="AB135" s="30">
        <v>0</v>
      </c>
      <c r="AC135" s="30">
        <v>268206.72735546279</v>
      </c>
      <c r="AD135" s="30">
        <v>0</v>
      </c>
      <c r="AE135" s="30">
        <v>6462.4390115512942</v>
      </c>
      <c r="AF135" s="30">
        <v>145041.22630741764</v>
      </c>
      <c r="AG135" s="30">
        <v>2778.8739430366713</v>
      </c>
      <c r="AH135" s="30">
        <v>0</v>
      </c>
      <c r="AI135" s="30">
        <v>0</v>
      </c>
      <c r="AJ135" s="30">
        <v>22386</v>
      </c>
      <c r="AK135" s="30">
        <v>0</v>
      </c>
      <c r="AL135" s="30">
        <v>0</v>
      </c>
      <c r="AM135" s="30">
        <v>0</v>
      </c>
      <c r="AN135" s="30">
        <v>0</v>
      </c>
      <c r="AO135" s="30">
        <v>0</v>
      </c>
      <c r="AP135" s="30">
        <v>0</v>
      </c>
      <c r="AQ135" s="30">
        <v>0</v>
      </c>
      <c r="AR135" s="30">
        <v>0</v>
      </c>
      <c r="AS135" s="30">
        <v>3347570.5016342434</v>
      </c>
      <c r="AT135" s="30">
        <v>603039.223713851</v>
      </c>
      <c r="AU135" s="30">
        <v>170206.10025045433</v>
      </c>
      <c r="AV135" s="30">
        <v>435911.60013279022</v>
      </c>
      <c r="AW135" s="38">
        <v>4120815.8255985486</v>
      </c>
      <c r="AX135" s="30">
        <v>4098429.8255985486</v>
      </c>
      <c r="AY135" s="30">
        <v>6465</v>
      </c>
      <c r="AZ135" s="30">
        <v>3814350</v>
      </c>
      <c r="BA135" s="30">
        <v>0</v>
      </c>
      <c r="BB135" s="30">
        <v>0</v>
      </c>
      <c r="BC135" s="30">
        <v>4120815.8255985486</v>
      </c>
      <c r="BD135" s="30">
        <v>0</v>
      </c>
      <c r="BE135" s="30">
        <v>4120815.8255985486</v>
      </c>
      <c r="BF135" s="30">
        <v>3836736</v>
      </c>
      <c r="BG135" s="30">
        <v>3666529.8997495458</v>
      </c>
      <c r="BH135" s="30">
        <v>3950609.7253480945</v>
      </c>
      <c r="BI135" s="30">
        <v>6695.9486870306682</v>
      </c>
      <c r="BJ135" s="30">
        <v>6610.1802504687721</v>
      </c>
      <c r="BK135" s="197">
        <v>0.012975203899441881</v>
      </c>
      <c r="BL135" s="30">
        <v>0</v>
      </c>
      <c r="BM135" s="30">
        <v>0</v>
      </c>
      <c r="BN135" s="38">
        <v>4120815.8255985486</v>
      </c>
      <c r="BO135" s="30">
        <v>6946.4912298280487</v>
      </c>
      <c r="BP135" s="30" t="s">
        <v>545</v>
      </c>
      <c r="BQ135" s="30">
        <v>6984.4336027094041</v>
      </c>
      <c r="BR135" s="197">
        <v>0.016011909563755422</v>
      </c>
      <c r="BS135" s="30">
        <v>0</v>
      </c>
      <c r="BT135" s="30">
        <v>4120815.8255985486</v>
      </c>
      <c r="BU135" s="30">
        <v>0</v>
      </c>
      <c r="BV135" s="38">
        <v>4120815.8255985486</v>
      </c>
      <c r="BW135" s="218">
        <v>22386</v>
      </c>
      <c r="BX135" s="219">
        <v>4098429.8255985486</v>
      </c>
      <c r="BZ135" s="23">
        <f>B135</f>
        <v>8734040</v>
      </c>
      <c r="CB135" s="495"/>
    </row>
    <row r="136" spans="1:80">
      <c r="A136" s="23">
        <v>110615</v>
      </c>
      <c r="B136" s="23">
        <v>8732029</v>
      </c>
      <c r="C136" s="23" t="s">
        <v>349</v>
      </c>
      <c r="D136" s="239">
        <v>192</v>
      </c>
      <c r="E136" s="239">
        <v>192</v>
      </c>
      <c r="F136" s="239">
        <v>0</v>
      </c>
      <c r="G136" s="30">
        <v>738324.8231516144</v>
      </c>
      <c r="H136" s="30">
        <v>0</v>
      </c>
      <c r="I136" s="30">
        <v>0</v>
      </c>
      <c r="J136" s="30">
        <v>15338.784408596273</v>
      </c>
      <c r="K136" s="30">
        <v>0</v>
      </c>
      <c r="L136" s="30">
        <v>33906.260484821614</v>
      </c>
      <c r="M136" s="30">
        <v>0</v>
      </c>
      <c r="N136" s="30">
        <v>0</v>
      </c>
      <c r="O136" s="30">
        <v>0</v>
      </c>
      <c r="P136" s="30">
        <v>0</v>
      </c>
      <c r="Q136" s="30">
        <v>489.80152233380147</v>
      </c>
      <c r="R136" s="30">
        <v>0</v>
      </c>
      <c r="S136" s="30">
        <v>0</v>
      </c>
      <c r="T136" s="30">
        <v>0</v>
      </c>
      <c r="U136" s="30">
        <v>0</v>
      </c>
      <c r="V136" s="30">
        <v>0</v>
      </c>
      <c r="W136" s="30">
        <v>0</v>
      </c>
      <c r="X136" s="30">
        <v>0</v>
      </c>
      <c r="Y136" s="30">
        <v>0</v>
      </c>
      <c r="Z136" s="30">
        <v>2966.0708142811332</v>
      </c>
      <c r="AA136" s="30">
        <v>0</v>
      </c>
      <c r="AB136" s="30">
        <v>69531.942858917333</v>
      </c>
      <c r="AC136" s="30">
        <v>0</v>
      </c>
      <c r="AD136" s="30">
        <v>0</v>
      </c>
      <c r="AE136" s="30">
        <v>0</v>
      </c>
      <c r="AF136" s="30">
        <v>145041.22630741764</v>
      </c>
      <c r="AG136" s="30">
        <v>0</v>
      </c>
      <c r="AH136" s="30">
        <v>0</v>
      </c>
      <c r="AI136" s="30">
        <v>0</v>
      </c>
      <c r="AJ136" s="30">
        <v>34671</v>
      </c>
      <c r="AK136" s="30">
        <v>0</v>
      </c>
      <c r="AL136" s="30">
        <v>0</v>
      </c>
      <c r="AM136" s="30">
        <v>0</v>
      </c>
      <c r="AN136" s="30">
        <v>0</v>
      </c>
      <c r="AO136" s="30">
        <v>0</v>
      </c>
      <c r="AP136" s="30">
        <v>0</v>
      </c>
      <c r="AQ136" s="30">
        <v>0</v>
      </c>
      <c r="AR136" s="30">
        <v>0</v>
      </c>
      <c r="AS136" s="30">
        <v>738324.8231516144</v>
      </c>
      <c r="AT136" s="30">
        <v>122232.86008895015</v>
      </c>
      <c r="AU136" s="30">
        <v>179712.22630741764</v>
      </c>
      <c r="AV136" s="30">
        <v>104356.79141607406</v>
      </c>
      <c r="AW136" s="38">
        <v>1040269.9095479822</v>
      </c>
      <c r="AX136" s="30">
        <v>1005598.9095479822</v>
      </c>
      <c r="AY136" s="30">
        <v>4955</v>
      </c>
      <c r="AZ136" s="30">
        <v>951360</v>
      </c>
      <c r="BA136" s="30">
        <v>0</v>
      </c>
      <c r="BB136" s="30">
        <v>0</v>
      </c>
      <c r="BC136" s="30">
        <v>1040269.9095479822</v>
      </c>
      <c r="BD136" s="30">
        <v>1040269.909547982</v>
      </c>
      <c r="BE136" s="30">
        <v>0</v>
      </c>
      <c r="BF136" s="30">
        <v>986031</v>
      </c>
      <c r="BG136" s="30">
        <v>806318.77369258238</v>
      </c>
      <c r="BH136" s="30">
        <v>860557.68324056454</v>
      </c>
      <c r="BI136" s="30">
        <v>4482.0712668779406</v>
      </c>
      <c r="BJ136" s="30">
        <v>4450.6930490122968</v>
      </c>
      <c r="BK136" s="197">
        <v>0.0070501869079934217</v>
      </c>
      <c r="BL136" s="30">
        <v>0</v>
      </c>
      <c r="BM136" s="30">
        <v>0</v>
      </c>
      <c r="BN136" s="38">
        <v>1040269.9095479822</v>
      </c>
      <c r="BO136" s="30">
        <v>5237.4943205624068</v>
      </c>
      <c r="BP136" s="30" t="s">
        <v>545</v>
      </c>
      <c r="BQ136" s="30">
        <v>5418.0724455624068</v>
      </c>
      <c r="BR136" s="197">
        <v>0.018983421247948939</v>
      </c>
      <c r="BS136" s="30">
        <v>-1737.7499999999998</v>
      </c>
      <c r="BT136" s="30">
        <v>1038532.1595479822</v>
      </c>
      <c r="BU136" s="30">
        <v>-1920</v>
      </c>
      <c r="BV136" s="38">
        <v>1036612.1595479822</v>
      </c>
      <c r="BW136" s="218">
        <v>34671</v>
      </c>
      <c r="BX136" s="219">
        <v>1001941.1595479822</v>
      </c>
      <c r="BZ136" s="23">
        <f>B136</f>
        <v>8732029</v>
      </c>
      <c r="CB136" s="495"/>
    </row>
    <row r="137" spans="1:80">
      <c r="A137" s="23">
        <v>141212</v>
      </c>
      <c r="B137" s="23">
        <v>8732030</v>
      </c>
      <c r="C137" s="23" t="s">
        <v>350</v>
      </c>
      <c r="D137" s="239">
        <v>94</v>
      </c>
      <c r="E137" s="239">
        <v>94</v>
      </c>
      <c r="F137" s="239">
        <v>0</v>
      </c>
      <c r="G137" s="30">
        <v>361471.52800131124</v>
      </c>
      <c r="H137" s="30">
        <v>0</v>
      </c>
      <c r="I137" s="30">
        <v>0</v>
      </c>
      <c r="J137" s="30">
        <v>5937.5939646179195</v>
      </c>
      <c r="K137" s="30">
        <v>0</v>
      </c>
      <c r="L137" s="30">
        <v>12714.847681808071</v>
      </c>
      <c r="M137" s="30">
        <v>0</v>
      </c>
      <c r="N137" s="30">
        <v>0</v>
      </c>
      <c r="O137" s="30">
        <v>0</v>
      </c>
      <c r="P137" s="30">
        <v>0</v>
      </c>
      <c r="Q137" s="30">
        <v>0</v>
      </c>
      <c r="R137" s="30">
        <v>0</v>
      </c>
      <c r="S137" s="30">
        <v>0</v>
      </c>
      <c r="T137" s="30">
        <v>0</v>
      </c>
      <c r="U137" s="30">
        <v>0</v>
      </c>
      <c r="V137" s="30">
        <v>0</v>
      </c>
      <c r="W137" s="30">
        <v>0</v>
      </c>
      <c r="X137" s="30">
        <v>0</v>
      </c>
      <c r="Y137" s="30">
        <v>0</v>
      </c>
      <c r="Z137" s="30">
        <v>2236.2938076840437</v>
      </c>
      <c r="AA137" s="30">
        <v>0</v>
      </c>
      <c r="AB137" s="30">
        <v>20165.344568732977</v>
      </c>
      <c r="AC137" s="30">
        <v>0</v>
      </c>
      <c r="AD137" s="30">
        <v>0</v>
      </c>
      <c r="AE137" s="30">
        <v>0</v>
      </c>
      <c r="AF137" s="30">
        <v>145041.22630741764</v>
      </c>
      <c r="AG137" s="30">
        <v>42745.295548169808</v>
      </c>
      <c r="AH137" s="30">
        <v>0</v>
      </c>
      <c r="AI137" s="30">
        <v>0</v>
      </c>
      <c r="AJ137" s="30">
        <v>3692.6</v>
      </c>
      <c r="AK137" s="30">
        <v>0</v>
      </c>
      <c r="AL137" s="30">
        <v>0</v>
      </c>
      <c r="AM137" s="30">
        <v>0</v>
      </c>
      <c r="AN137" s="30">
        <v>0</v>
      </c>
      <c r="AO137" s="30">
        <v>0</v>
      </c>
      <c r="AP137" s="30">
        <v>0</v>
      </c>
      <c r="AQ137" s="30">
        <v>0</v>
      </c>
      <c r="AR137" s="30">
        <v>0</v>
      </c>
      <c r="AS137" s="30">
        <v>361471.52800131124</v>
      </c>
      <c r="AT137" s="30">
        <v>41054.080022843016</v>
      </c>
      <c r="AU137" s="30">
        <v>191479.12185558747</v>
      </c>
      <c r="AV137" s="30">
        <v>36489.449853428028</v>
      </c>
      <c r="AW137" s="38">
        <v>594004.72987974179</v>
      </c>
      <c r="AX137" s="30">
        <v>590312.12987974181</v>
      </c>
      <c r="AY137" s="30">
        <v>4955</v>
      </c>
      <c r="AZ137" s="30">
        <v>465770</v>
      </c>
      <c r="BA137" s="30">
        <v>0</v>
      </c>
      <c r="BB137" s="30">
        <v>0</v>
      </c>
      <c r="BC137" s="30">
        <v>594004.72987974179</v>
      </c>
      <c r="BD137" s="30">
        <v>594004.72987974167</v>
      </c>
      <c r="BE137" s="30">
        <v>0</v>
      </c>
      <c r="BF137" s="30">
        <v>469462.6</v>
      </c>
      <c r="BG137" s="30">
        <v>277983.47814441251</v>
      </c>
      <c r="BH137" s="30">
        <v>402525.60802415432</v>
      </c>
      <c r="BI137" s="30">
        <v>4282.1873194058971</v>
      </c>
      <c r="BJ137" s="30">
        <v>4451.8952284441239</v>
      </c>
      <c r="BK137" s="197">
        <v>-0.038120373533035122</v>
      </c>
      <c r="BL137" s="30">
        <v>0.038120373533035122</v>
      </c>
      <c r="BM137" s="30">
        <v>15952.543449593311</v>
      </c>
      <c r="BN137" s="38">
        <v>609957.27332933515</v>
      </c>
      <c r="BO137" s="30">
        <v>6449.6241843546295</v>
      </c>
      <c r="BP137" s="30" t="s">
        <v>545</v>
      </c>
      <c r="BQ137" s="30">
        <v>6488.9071630780336</v>
      </c>
      <c r="BR137" s="197">
        <v>0.019042935094063518</v>
      </c>
      <c r="BS137" s="30">
        <v>0</v>
      </c>
      <c r="BT137" s="30">
        <v>609957.27332933515</v>
      </c>
      <c r="BU137" s="30">
        <v>0</v>
      </c>
      <c r="BV137" s="38">
        <v>609957.27332933515</v>
      </c>
      <c r="BW137" s="218">
        <v>3692.6</v>
      </c>
      <c r="BX137" s="219">
        <v>606264.67332933517</v>
      </c>
      <c r="BZ137" s="23">
        <f>B137</f>
        <v>8732030</v>
      </c>
      <c r="CB137" s="495"/>
    </row>
    <row r="138" spans="1:80">
      <c r="A138" s="23">
        <v>110626</v>
      </c>
      <c r="B138" s="23">
        <v>8732059</v>
      </c>
      <c r="C138" s="23" t="s">
        <v>351</v>
      </c>
      <c r="D138" s="239">
        <v>189</v>
      </c>
      <c r="E138" s="239">
        <v>189</v>
      </c>
      <c r="F138" s="239">
        <v>0</v>
      </c>
      <c r="G138" s="30">
        <v>726788.49778987048</v>
      </c>
      <c r="H138" s="30">
        <v>0</v>
      </c>
      <c r="I138" s="30">
        <v>0</v>
      </c>
      <c r="J138" s="30">
        <v>9401.1904439784248</v>
      </c>
      <c r="K138" s="30">
        <v>0</v>
      </c>
      <c r="L138" s="30">
        <v>20131.842162862889</v>
      </c>
      <c r="M138" s="30">
        <v>0</v>
      </c>
      <c r="N138" s="30">
        <v>0</v>
      </c>
      <c r="O138" s="30">
        <v>284.88455890843574</v>
      </c>
      <c r="P138" s="30">
        <v>0</v>
      </c>
      <c r="Q138" s="30">
        <v>0</v>
      </c>
      <c r="R138" s="30">
        <v>0</v>
      </c>
      <c r="S138" s="30">
        <v>0</v>
      </c>
      <c r="T138" s="30">
        <v>0</v>
      </c>
      <c r="U138" s="30">
        <v>0</v>
      </c>
      <c r="V138" s="30">
        <v>0</v>
      </c>
      <c r="W138" s="30">
        <v>0</v>
      </c>
      <c r="X138" s="30">
        <v>0</v>
      </c>
      <c r="Y138" s="30">
        <v>0</v>
      </c>
      <c r="Z138" s="30">
        <v>15079.316379654709</v>
      </c>
      <c r="AA138" s="30">
        <v>0</v>
      </c>
      <c r="AB138" s="30">
        <v>90140.377847906668</v>
      </c>
      <c r="AC138" s="30">
        <v>0</v>
      </c>
      <c r="AD138" s="30">
        <v>4495.07850159771</v>
      </c>
      <c r="AE138" s="30">
        <v>0</v>
      </c>
      <c r="AF138" s="30">
        <v>145041.22630741764</v>
      </c>
      <c r="AG138" s="30">
        <v>0</v>
      </c>
      <c r="AH138" s="30">
        <v>0</v>
      </c>
      <c r="AI138" s="30">
        <v>0</v>
      </c>
      <c r="AJ138" s="30">
        <v>17465</v>
      </c>
      <c r="AK138" s="30">
        <v>0</v>
      </c>
      <c r="AL138" s="30">
        <v>0</v>
      </c>
      <c r="AM138" s="30">
        <v>0</v>
      </c>
      <c r="AN138" s="30">
        <v>0</v>
      </c>
      <c r="AO138" s="30">
        <v>0</v>
      </c>
      <c r="AP138" s="30">
        <v>0</v>
      </c>
      <c r="AQ138" s="30">
        <v>0</v>
      </c>
      <c r="AR138" s="30">
        <v>0</v>
      </c>
      <c r="AS138" s="30">
        <v>726788.49778987048</v>
      </c>
      <c r="AT138" s="30">
        <v>139532.68989490884</v>
      </c>
      <c r="AU138" s="30">
        <v>162506.22630741764</v>
      </c>
      <c r="AV138" s="30">
        <v>122378.88443936694</v>
      </c>
      <c r="AW138" s="38">
        <v>1028827.4139921969</v>
      </c>
      <c r="AX138" s="30">
        <v>1011362.4139921969</v>
      </c>
      <c r="AY138" s="30">
        <v>4955</v>
      </c>
      <c r="AZ138" s="30">
        <v>936495</v>
      </c>
      <c r="BA138" s="30">
        <v>0</v>
      </c>
      <c r="BB138" s="30">
        <v>0</v>
      </c>
      <c r="BC138" s="30">
        <v>1028827.4139921969</v>
      </c>
      <c r="BD138" s="30">
        <v>1028827.4139921969</v>
      </c>
      <c r="BE138" s="30">
        <v>0</v>
      </c>
      <c r="BF138" s="30">
        <v>953960</v>
      </c>
      <c r="BG138" s="30">
        <v>791453.77369258238</v>
      </c>
      <c r="BH138" s="30">
        <v>866321.18768477929</v>
      </c>
      <c r="BI138" s="30">
        <v>4583.7099877501551</v>
      </c>
      <c r="BJ138" s="30">
        <v>4467.6424918817293</v>
      </c>
      <c r="BK138" s="197">
        <v>0.025979584552554304</v>
      </c>
      <c r="BL138" s="30">
        <v>0</v>
      </c>
      <c r="BM138" s="30">
        <v>0</v>
      </c>
      <c r="BN138" s="38">
        <v>1028827.4139921969</v>
      </c>
      <c r="BO138" s="30">
        <v>5351.1238835565973</v>
      </c>
      <c r="BP138" s="30" t="s">
        <v>545</v>
      </c>
      <c r="BQ138" s="30">
        <v>5443.5312909640052</v>
      </c>
      <c r="BR138" s="197">
        <v>0.02909274526940453</v>
      </c>
      <c r="BS138" s="30">
        <v>-1657.0500000000004</v>
      </c>
      <c r="BT138" s="30">
        <v>1027170.3639921969</v>
      </c>
      <c r="BU138" s="30">
        <v>-1890</v>
      </c>
      <c r="BV138" s="38">
        <v>1025280.3639921969</v>
      </c>
      <c r="BW138" s="218">
        <v>17465</v>
      </c>
      <c r="BX138" s="219">
        <v>1007815.3639921969</v>
      </c>
      <c r="BZ138" s="23">
        <f>B138</f>
        <v>8732059</v>
      </c>
      <c r="CB138" s="495"/>
    </row>
    <row r="139" spans="1:80">
      <c r="A139" s="23">
        <v>138595</v>
      </c>
      <c r="B139" s="23">
        <v>8732257</v>
      </c>
      <c r="C139" s="23" t="s">
        <v>352</v>
      </c>
      <c r="D139" s="239">
        <v>214</v>
      </c>
      <c r="E139" s="239">
        <v>214</v>
      </c>
      <c r="F139" s="239">
        <v>0</v>
      </c>
      <c r="G139" s="30">
        <v>822924.54247107019</v>
      </c>
      <c r="H139" s="30">
        <v>0</v>
      </c>
      <c r="I139" s="30">
        <v>0</v>
      </c>
      <c r="J139" s="30">
        <v>12369.987426287336</v>
      </c>
      <c r="K139" s="30">
        <v>0</v>
      </c>
      <c r="L139" s="30">
        <v>26489.266003766825</v>
      </c>
      <c r="M139" s="30">
        <v>0</v>
      </c>
      <c r="N139" s="30">
        <v>1185.604474305301</v>
      </c>
      <c r="O139" s="30">
        <v>862.71644726045088</v>
      </c>
      <c r="P139" s="30">
        <v>0</v>
      </c>
      <c r="Q139" s="30">
        <v>0</v>
      </c>
      <c r="R139" s="30">
        <v>0</v>
      </c>
      <c r="S139" s="30">
        <v>0</v>
      </c>
      <c r="T139" s="30">
        <v>0</v>
      </c>
      <c r="U139" s="30">
        <v>0</v>
      </c>
      <c r="V139" s="30">
        <v>0</v>
      </c>
      <c r="W139" s="30">
        <v>0</v>
      </c>
      <c r="X139" s="30">
        <v>0</v>
      </c>
      <c r="Y139" s="30">
        <v>0</v>
      </c>
      <c r="Z139" s="30">
        <v>9041.63668901437</v>
      </c>
      <c r="AA139" s="30">
        <v>0</v>
      </c>
      <c r="AB139" s="30">
        <v>66903.838278931318</v>
      </c>
      <c r="AC139" s="30">
        <v>0</v>
      </c>
      <c r="AD139" s="30">
        <v>0</v>
      </c>
      <c r="AE139" s="30">
        <v>0</v>
      </c>
      <c r="AF139" s="30">
        <v>145041.22630741764</v>
      </c>
      <c r="AG139" s="30">
        <v>0</v>
      </c>
      <c r="AH139" s="30">
        <v>0</v>
      </c>
      <c r="AI139" s="30">
        <v>0</v>
      </c>
      <c r="AJ139" s="30">
        <v>4565.85</v>
      </c>
      <c r="AK139" s="30">
        <v>0</v>
      </c>
      <c r="AL139" s="30">
        <v>0</v>
      </c>
      <c r="AM139" s="30">
        <v>0</v>
      </c>
      <c r="AN139" s="30">
        <v>0</v>
      </c>
      <c r="AO139" s="30">
        <v>0</v>
      </c>
      <c r="AP139" s="30">
        <v>0</v>
      </c>
      <c r="AQ139" s="30">
        <v>0</v>
      </c>
      <c r="AR139" s="30">
        <v>0</v>
      </c>
      <c r="AS139" s="30">
        <v>822924.54247107019</v>
      </c>
      <c r="AT139" s="30">
        <v>116853.04931956559</v>
      </c>
      <c r="AU139" s="30">
        <v>149607.07630741765</v>
      </c>
      <c r="AV139" s="30">
        <v>105242.98601195385</v>
      </c>
      <c r="AW139" s="38">
        <v>1089384.6680980534</v>
      </c>
      <c r="AX139" s="30">
        <v>1084818.8180980533</v>
      </c>
      <c r="AY139" s="30">
        <v>4955</v>
      </c>
      <c r="AZ139" s="30">
        <v>1060370</v>
      </c>
      <c r="BA139" s="30">
        <v>0</v>
      </c>
      <c r="BB139" s="30">
        <v>0</v>
      </c>
      <c r="BC139" s="30">
        <v>1089384.6680980534</v>
      </c>
      <c r="BD139" s="30">
        <v>1089384.6680980534</v>
      </c>
      <c r="BE139" s="30">
        <v>0</v>
      </c>
      <c r="BF139" s="30">
        <v>1064935.85</v>
      </c>
      <c r="BG139" s="30">
        <v>915328.7736925825</v>
      </c>
      <c r="BH139" s="30">
        <v>939777.59179063584</v>
      </c>
      <c r="BI139" s="30">
        <v>4391.4840737880177</v>
      </c>
      <c r="BJ139" s="30">
        <v>4380.7652632491909</v>
      </c>
      <c r="BK139" s="197">
        <v>0.0024467895207141766</v>
      </c>
      <c r="BL139" s="30">
        <v>0</v>
      </c>
      <c r="BM139" s="30">
        <v>0</v>
      </c>
      <c r="BN139" s="38">
        <v>1089384.6680980534</v>
      </c>
      <c r="BO139" s="30">
        <v>5069.2468135423051</v>
      </c>
      <c r="BP139" s="30" t="s">
        <v>545</v>
      </c>
      <c r="BQ139" s="30">
        <v>5090.582561205857</v>
      </c>
      <c r="BR139" s="197">
        <v>-0.0026443238312757744</v>
      </c>
      <c r="BS139" s="30">
        <v>0</v>
      </c>
      <c r="BT139" s="30">
        <v>1089384.6680980534</v>
      </c>
      <c r="BU139" s="30">
        <v>0</v>
      </c>
      <c r="BV139" s="38">
        <v>1089384.6680980534</v>
      </c>
      <c r="BW139" s="218">
        <v>4565.85</v>
      </c>
      <c r="BX139" s="219">
        <v>1084818.8180980533</v>
      </c>
      <c r="BZ139" s="23">
        <f>B139</f>
        <v>8732257</v>
      </c>
      <c r="CB139" s="495"/>
    </row>
    <row r="140" spans="1:80">
      <c r="A140" s="23">
        <v>142498</v>
      </c>
      <c r="B140" s="23">
        <v>8732447</v>
      </c>
      <c r="C140" s="23" t="s">
        <v>353</v>
      </c>
      <c r="D140" s="239">
        <v>380</v>
      </c>
      <c r="E140" s="239">
        <v>380</v>
      </c>
      <c r="F140" s="239">
        <v>0</v>
      </c>
      <c r="G140" s="30">
        <v>1461267.8791542368</v>
      </c>
      <c r="H140" s="30">
        <v>0</v>
      </c>
      <c r="I140" s="30">
        <v>0</v>
      </c>
      <c r="J140" s="30">
        <v>39089.160267067949</v>
      </c>
      <c r="K140" s="30">
        <v>0</v>
      </c>
      <c r="L140" s="30">
        <v>84765.651212054014</v>
      </c>
      <c r="M140" s="30">
        <v>0</v>
      </c>
      <c r="N140" s="30">
        <v>0</v>
      </c>
      <c r="O140" s="30">
        <v>1999.4536324444273</v>
      </c>
      <c r="P140" s="30">
        <v>0</v>
      </c>
      <c r="Q140" s="30">
        <v>0</v>
      </c>
      <c r="R140" s="30">
        <v>0</v>
      </c>
      <c r="S140" s="30">
        <v>0</v>
      </c>
      <c r="T140" s="30">
        <v>0</v>
      </c>
      <c r="U140" s="30">
        <v>0</v>
      </c>
      <c r="V140" s="30">
        <v>0</v>
      </c>
      <c r="W140" s="30">
        <v>0</v>
      </c>
      <c r="X140" s="30">
        <v>0</v>
      </c>
      <c r="Y140" s="30">
        <v>0</v>
      </c>
      <c r="Z140" s="30">
        <v>15657.209593019843</v>
      </c>
      <c r="AA140" s="30">
        <v>0</v>
      </c>
      <c r="AB140" s="30">
        <v>136079.62119910374</v>
      </c>
      <c r="AC140" s="30">
        <v>0</v>
      </c>
      <c r="AD140" s="30">
        <v>5015.9674266755492</v>
      </c>
      <c r="AE140" s="30">
        <v>0</v>
      </c>
      <c r="AF140" s="30">
        <v>145041.22630741764</v>
      </c>
      <c r="AG140" s="30">
        <v>0</v>
      </c>
      <c r="AH140" s="30">
        <v>0</v>
      </c>
      <c r="AI140" s="30">
        <v>0</v>
      </c>
      <c r="AJ140" s="30">
        <v>11575.2</v>
      </c>
      <c r="AK140" s="30">
        <v>0</v>
      </c>
      <c r="AL140" s="30">
        <v>0</v>
      </c>
      <c r="AM140" s="30">
        <v>0</v>
      </c>
      <c r="AN140" s="30">
        <v>0</v>
      </c>
      <c r="AO140" s="30">
        <v>0</v>
      </c>
      <c r="AP140" s="30">
        <v>0</v>
      </c>
      <c r="AQ140" s="30">
        <v>0</v>
      </c>
      <c r="AR140" s="30">
        <v>0</v>
      </c>
      <c r="AS140" s="30">
        <v>1461267.8791542368</v>
      </c>
      <c r="AT140" s="30">
        <v>282607.06333036552</v>
      </c>
      <c r="AU140" s="30">
        <v>156616.42630741766</v>
      </c>
      <c r="AV140" s="30">
        <v>208415.40773751872</v>
      </c>
      <c r="AW140" s="38">
        <v>1900491.36879202</v>
      </c>
      <c r="AX140" s="30">
        <v>1888916.16879202</v>
      </c>
      <c r="AY140" s="30">
        <v>4955</v>
      </c>
      <c r="AZ140" s="30">
        <v>1882900</v>
      </c>
      <c r="BA140" s="30">
        <v>0</v>
      </c>
      <c r="BB140" s="30">
        <v>0</v>
      </c>
      <c r="BC140" s="30">
        <v>1900491.36879202</v>
      </c>
      <c r="BD140" s="30">
        <v>1900491.36879202</v>
      </c>
      <c r="BE140" s="30">
        <v>0</v>
      </c>
      <c r="BF140" s="30">
        <v>1894475.2</v>
      </c>
      <c r="BG140" s="30">
        <v>1737858.7736925823</v>
      </c>
      <c r="BH140" s="30">
        <v>1743874.9424846023</v>
      </c>
      <c r="BI140" s="30">
        <v>4589.1445854857957</v>
      </c>
      <c r="BJ140" s="30">
        <v>4548.1850760785228</v>
      </c>
      <c r="BK140" s="197">
        <v>0.00900568220556857</v>
      </c>
      <c r="BL140" s="30">
        <v>0</v>
      </c>
      <c r="BM140" s="30">
        <v>0</v>
      </c>
      <c r="BN140" s="38">
        <v>1900491.36879202</v>
      </c>
      <c r="BO140" s="30">
        <v>4970.8320231368953</v>
      </c>
      <c r="BP140" s="30" t="s">
        <v>545</v>
      </c>
      <c r="BQ140" s="30">
        <v>5001.2930757684735</v>
      </c>
      <c r="BR140" s="197">
        <v>0.0049881368139919058</v>
      </c>
      <c r="BS140" s="30">
        <v>0</v>
      </c>
      <c r="BT140" s="30">
        <v>1900491.36879202</v>
      </c>
      <c r="BU140" s="30">
        <v>0</v>
      </c>
      <c r="BV140" s="38">
        <v>1900491.36879202</v>
      </c>
      <c r="BW140" s="218">
        <v>11575.2</v>
      </c>
      <c r="BX140" s="219">
        <v>1888916.16879202</v>
      </c>
      <c r="BZ140" s="23">
        <f>B140</f>
        <v>8732447</v>
      </c>
      <c r="CB140" s="495"/>
    </row>
    <row r="141" spans="1:80">
      <c r="A141" s="23">
        <v>143776</v>
      </c>
      <c r="B141" s="23">
        <v>8733026</v>
      </c>
      <c r="C141" s="23" t="s">
        <v>354</v>
      </c>
      <c r="D141" s="239">
        <v>287</v>
      </c>
      <c r="E141" s="239">
        <v>287</v>
      </c>
      <c r="F141" s="239">
        <v>0</v>
      </c>
      <c r="G141" s="30">
        <v>1103641.7929401735</v>
      </c>
      <c r="H141" s="30">
        <v>0</v>
      </c>
      <c r="I141" s="30">
        <v>0</v>
      </c>
      <c r="J141" s="30">
        <v>18802.380887956762</v>
      </c>
      <c r="K141" s="30">
        <v>0</v>
      </c>
      <c r="L141" s="30">
        <v>40263.6843257256</v>
      </c>
      <c r="M141" s="30">
        <v>0</v>
      </c>
      <c r="N141" s="30">
        <v>704.71443519455374</v>
      </c>
      <c r="O141" s="30">
        <v>1709.3073534506118</v>
      </c>
      <c r="P141" s="30">
        <v>0</v>
      </c>
      <c r="Q141" s="30">
        <v>0</v>
      </c>
      <c r="R141" s="30">
        <v>0</v>
      </c>
      <c r="S141" s="30">
        <v>684.72253632378431</v>
      </c>
      <c r="T141" s="30">
        <v>0</v>
      </c>
      <c r="U141" s="30">
        <v>0</v>
      </c>
      <c r="V141" s="30">
        <v>0</v>
      </c>
      <c r="W141" s="30">
        <v>0</v>
      </c>
      <c r="X141" s="30">
        <v>0</v>
      </c>
      <c r="Y141" s="30">
        <v>0</v>
      </c>
      <c r="Z141" s="30">
        <v>29011.54431989395</v>
      </c>
      <c r="AA141" s="30">
        <v>0</v>
      </c>
      <c r="AB141" s="30">
        <v>89008.267752314074</v>
      </c>
      <c r="AC141" s="30">
        <v>0</v>
      </c>
      <c r="AD141" s="30">
        <v>0</v>
      </c>
      <c r="AE141" s="30">
        <v>0</v>
      </c>
      <c r="AF141" s="30">
        <v>145041.22630741764</v>
      </c>
      <c r="AG141" s="30">
        <v>0</v>
      </c>
      <c r="AH141" s="30">
        <v>0</v>
      </c>
      <c r="AI141" s="30">
        <v>0</v>
      </c>
      <c r="AJ141" s="30">
        <v>9664.2</v>
      </c>
      <c r="AK141" s="30">
        <v>0</v>
      </c>
      <c r="AL141" s="30">
        <v>0</v>
      </c>
      <c r="AM141" s="30">
        <v>0</v>
      </c>
      <c r="AN141" s="30">
        <v>0</v>
      </c>
      <c r="AO141" s="30">
        <v>0</v>
      </c>
      <c r="AP141" s="30">
        <v>0</v>
      </c>
      <c r="AQ141" s="30">
        <v>0</v>
      </c>
      <c r="AR141" s="30">
        <v>0</v>
      </c>
      <c r="AS141" s="30">
        <v>1103641.7929401735</v>
      </c>
      <c r="AT141" s="30">
        <v>180184.62161085935</v>
      </c>
      <c r="AU141" s="30">
        <v>154705.42630741766</v>
      </c>
      <c r="AV141" s="30">
        <v>141384.60423501598</v>
      </c>
      <c r="AW141" s="38">
        <v>1438531.8408584506</v>
      </c>
      <c r="AX141" s="30">
        <v>1428867.6408584507</v>
      </c>
      <c r="AY141" s="30">
        <v>4955</v>
      </c>
      <c r="AZ141" s="30">
        <v>1422085</v>
      </c>
      <c r="BA141" s="30">
        <v>0</v>
      </c>
      <c r="BB141" s="30">
        <v>0</v>
      </c>
      <c r="BC141" s="30">
        <v>1438531.8408584506</v>
      </c>
      <c r="BD141" s="30">
        <v>1438531.8408584506</v>
      </c>
      <c r="BE141" s="30">
        <v>0</v>
      </c>
      <c r="BF141" s="30">
        <v>1431749.2</v>
      </c>
      <c r="BG141" s="30">
        <v>1277043.7736925823</v>
      </c>
      <c r="BH141" s="30">
        <v>1283826.4145510329</v>
      </c>
      <c r="BI141" s="30">
        <v>4473.2627684704985</v>
      </c>
      <c r="BJ141" s="30">
        <v>4496.6247162184145</v>
      </c>
      <c r="BK141" s="197">
        <v>-0.0051954408522584079</v>
      </c>
      <c r="BL141" s="30">
        <v>0.0051954408522584079</v>
      </c>
      <c r="BM141" s="30">
        <v>6704.8790036518976</v>
      </c>
      <c r="BN141" s="38">
        <v>1445236.7198621025</v>
      </c>
      <c r="BO141" s="30">
        <v>5001.9948427250965</v>
      </c>
      <c r="BP141" s="30" t="s">
        <v>545</v>
      </c>
      <c r="BQ141" s="30">
        <v>5035.6680134568032</v>
      </c>
      <c r="BR141" s="197">
        <v>0.00967787053549407</v>
      </c>
      <c r="BS141" s="30">
        <v>0</v>
      </c>
      <c r="BT141" s="30">
        <v>1445236.7198621025</v>
      </c>
      <c r="BU141" s="30">
        <v>0</v>
      </c>
      <c r="BV141" s="38">
        <v>1445236.7198621025</v>
      </c>
      <c r="BW141" s="218">
        <v>9664.2</v>
      </c>
      <c r="BX141" s="219">
        <v>1435572.5198621026</v>
      </c>
      <c r="BZ141" s="23">
        <f>B141</f>
        <v>8733026</v>
      </c>
      <c r="CB141" s="495"/>
    </row>
    <row r="142" spans="1:80">
      <c r="A142" s="23">
        <v>133930</v>
      </c>
      <c r="B142" s="23">
        <v>8733386</v>
      </c>
      <c r="C142" s="23" t="s">
        <v>355</v>
      </c>
      <c r="D142" s="239">
        <v>409</v>
      </c>
      <c r="E142" s="239">
        <v>409</v>
      </c>
      <c r="F142" s="239">
        <v>0</v>
      </c>
      <c r="G142" s="30">
        <v>1572785.6909844286</v>
      </c>
      <c r="H142" s="30">
        <v>0</v>
      </c>
      <c r="I142" s="30">
        <v>0</v>
      </c>
      <c r="J142" s="30">
        <v>25729.573846677569</v>
      </c>
      <c r="K142" s="30">
        <v>0</v>
      </c>
      <c r="L142" s="30">
        <v>56157.243927985866</v>
      </c>
      <c r="M142" s="30">
        <v>0</v>
      </c>
      <c r="N142" s="30">
        <v>15973.527197743122</v>
      </c>
      <c r="O142" s="30">
        <v>13674.45882760492</v>
      </c>
      <c r="P142" s="30">
        <v>0</v>
      </c>
      <c r="Q142" s="30">
        <v>0</v>
      </c>
      <c r="R142" s="30">
        <v>0</v>
      </c>
      <c r="S142" s="30">
        <v>684.72253632378283</v>
      </c>
      <c r="T142" s="30">
        <v>0</v>
      </c>
      <c r="U142" s="30">
        <v>0</v>
      </c>
      <c r="V142" s="30">
        <v>0</v>
      </c>
      <c r="W142" s="30">
        <v>0</v>
      </c>
      <c r="X142" s="30">
        <v>0</v>
      </c>
      <c r="Y142" s="30">
        <v>0</v>
      </c>
      <c r="Z142" s="30">
        <v>50736.340589682848</v>
      </c>
      <c r="AA142" s="30">
        <v>0</v>
      </c>
      <c r="AB142" s="30">
        <v>97005.342103436153</v>
      </c>
      <c r="AC142" s="30">
        <v>0</v>
      </c>
      <c r="AD142" s="30">
        <v>0</v>
      </c>
      <c r="AE142" s="30">
        <v>0</v>
      </c>
      <c r="AF142" s="30">
        <v>145041.22630741764</v>
      </c>
      <c r="AG142" s="30">
        <v>0</v>
      </c>
      <c r="AH142" s="30">
        <v>0</v>
      </c>
      <c r="AI142" s="30">
        <v>0</v>
      </c>
      <c r="AJ142" s="30">
        <v>77532</v>
      </c>
      <c r="AK142" s="30">
        <v>0</v>
      </c>
      <c r="AL142" s="30">
        <v>0</v>
      </c>
      <c r="AM142" s="30">
        <v>0</v>
      </c>
      <c r="AN142" s="30">
        <v>0</v>
      </c>
      <c r="AO142" s="30">
        <v>0</v>
      </c>
      <c r="AP142" s="30">
        <v>0</v>
      </c>
      <c r="AQ142" s="30">
        <v>0</v>
      </c>
      <c r="AR142" s="30">
        <v>0</v>
      </c>
      <c r="AS142" s="30">
        <v>1572785.6909844286</v>
      </c>
      <c r="AT142" s="30">
        <v>259961.20902945424</v>
      </c>
      <c r="AU142" s="30">
        <v>222573.22630741764</v>
      </c>
      <c r="AV142" s="30">
        <v>190854.98294153353</v>
      </c>
      <c r="AW142" s="38">
        <v>2055320.1263213006</v>
      </c>
      <c r="AX142" s="30">
        <v>1977788.1263213006</v>
      </c>
      <c r="AY142" s="30">
        <v>4955</v>
      </c>
      <c r="AZ142" s="30">
        <v>2026595</v>
      </c>
      <c r="BA142" s="30">
        <v>48806.873678699369</v>
      </c>
      <c r="BB142" s="30">
        <v>0</v>
      </c>
      <c r="BC142" s="30">
        <v>2104127</v>
      </c>
      <c r="BD142" s="30">
        <v>2104127</v>
      </c>
      <c r="BE142" s="30">
        <v>0</v>
      </c>
      <c r="BF142" s="30">
        <v>2104127</v>
      </c>
      <c r="BG142" s="30">
        <v>1881553.7736925823</v>
      </c>
      <c r="BH142" s="30">
        <v>1881553.7736925823</v>
      </c>
      <c r="BI142" s="30">
        <v>4600.37597479849</v>
      </c>
      <c r="BJ142" s="30">
        <v>4581.2612835965838</v>
      </c>
      <c r="BK142" s="197">
        <v>0.0041723643378182339</v>
      </c>
      <c r="BL142" s="30">
        <v>0</v>
      </c>
      <c r="BM142" s="30">
        <v>0</v>
      </c>
      <c r="BN142" s="38">
        <v>2104127</v>
      </c>
      <c r="BO142" s="30">
        <v>4955</v>
      </c>
      <c r="BP142" s="30" t="s">
        <v>545</v>
      </c>
      <c r="BQ142" s="30">
        <v>5144.5647921760392</v>
      </c>
      <c r="BR142" s="197">
        <v>0.0019944810069596475</v>
      </c>
      <c r="BS142" s="30">
        <v>-3636.4999999999995</v>
      </c>
      <c r="BT142" s="30">
        <v>2100490.5</v>
      </c>
      <c r="BU142" s="30">
        <v>-4090</v>
      </c>
      <c r="BV142" s="38">
        <v>2096400.5</v>
      </c>
      <c r="BW142" s="218">
        <v>77532</v>
      </c>
      <c r="BX142" s="219">
        <v>2018868.5</v>
      </c>
      <c r="BZ142" s="23">
        <f>B142</f>
        <v>8733386</v>
      </c>
      <c r="CB142" s="495"/>
    </row>
    <row r="143" spans="1:80">
      <c r="A143" s="23">
        <v>131996</v>
      </c>
      <c r="B143" s="23">
        <v>8732449</v>
      </c>
      <c r="C143" s="23" t="s">
        <v>356</v>
      </c>
      <c r="D143" s="239">
        <v>403</v>
      </c>
      <c r="E143" s="239">
        <v>403</v>
      </c>
      <c r="F143" s="239">
        <v>0</v>
      </c>
      <c r="G143" s="30">
        <v>1549713.0402609406</v>
      </c>
      <c r="H143" s="30">
        <v>0</v>
      </c>
      <c r="I143" s="30">
        <v>0</v>
      </c>
      <c r="J143" s="30">
        <v>35625.56378770763</v>
      </c>
      <c r="K143" s="30">
        <v>0</v>
      </c>
      <c r="L143" s="30">
        <v>76289.086090848665</v>
      </c>
      <c r="M143" s="30">
        <v>0</v>
      </c>
      <c r="N143" s="30">
        <v>0</v>
      </c>
      <c r="O143" s="30">
        <v>284.88455890843562</v>
      </c>
      <c r="P143" s="30">
        <v>0</v>
      </c>
      <c r="Q143" s="30">
        <v>0</v>
      </c>
      <c r="R143" s="30">
        <v>0</v>
      </c>
      <c r="S143" s="30">
        <v>0</v>
      </c>
      <c r="T143" s="30">
        <v>0</v>
      </c>
      <c r="U143" s="30">
        <v>0</v>
      </c>
      <c r="V143" s="30">
        <v>0</v>
      </c>
      <c r="W143" s="30">
        <v>0</v>
      </c>
      <c r="X143" s="30">
        <v>0</v>
      </c>
      <c r="Y143" s="30">
        <v>0</v>
      </c>
      <c r="Z143" s="30">
        <v>47395.907196452979</v>
      </c>
      <c r="AA143" s="30">
        <v>0</v>
      </c>
      <c r="AB143" s="30">
        <v>103975.9231925699</v>
      </c>
      <c r="AC143" s="30">
        <v>0</v>
      </c>
      <c r="AD143" s="30">
        <v>8507.8524429381523</v>
      </c>
      <c r="AE143" s="30">
        <v>0</v>
      </c>
      <c r="AF143" s="30">
        <v>145041.22630741764</v>
      </c>
      <c r="AG143" s="30">
        <v>0</v>
      </c>
      <c r="AH143" s="30">
        <v>0</v>
      </c>
      <c r="AI143" s="30">
        <v>0</v>
      </c>
      <c r="AJ143" s="30">
        <v>65520</v>
      </c>
      <c r="AK143" s="30">
        <v>0</v>
      </c>
      <c r="AL143" s="30">
        <v>0</v>
      </c>
      <c r="AM143" s="30">
        <v>0</v>
      </c>
      <c r="AN143" s="30">
        <v>0</v>
      </c>
      <c r="AO143" s="30">
        <v>0</v>
      </c>
      <c r="AP143" s="30">
        <v>0</v>
      </c>
      <c r="AQ143" s="30">
        <v>0</v>
      </c>
      <c r="AR143" s="30">
        <v>0</v>
      </c>
      <c r="AS143" s="30">
        <v>1549713.0402609406</v>
      </c>
      <c r="AT143" s="30">
        <v>272079.21726942575</v>
      </c>
      <c r="AU143" s="30">
        <v>210561.22630741764</v>
      </c>
      <c r="AV143" s="30">
        <v>177369.57321004447</v>
      </c>
      <c r="AW143" s="38">
        <v>2032353.483837784</v>
      </c>
      <c r="AX143" s="30">
        <v>1966833.483837784</v>
      </c>
      <c r="AY143" s="30">
        <v>4955</v>
      </c>
      <c r="AZ143" s="30">
        <v>1996865</v>
      </c>
      <c r="BA143" s="30">
        <v>30031.516162215965</v>
      </c>
      <c r="BB143" s="30">
        <v>0</v>
      </c>
      <c r="BC143" s="30">
        <v>2062385</v>
      </c>
      <c r="BD143" s="30">
        <v>2062385</v>
      </c>
      <c r="BE143" s="30">
        <v>0</v>
      </c>
      <c r="BF143" s="30">
        <v>2062385</v>
      </c>
      <c r="BG143" s="30">
        <v>1851823.7736925823</v>
      </c>
      <c r="BH143" s="30">
        <v>1851823.7736925823</v>
      </c>
      <c r="BI143" s="30">
        <v>4595.09621263668</v>
      </c>
      <c r="BJ143" s="30">
        <v>4586.1261363449048</v>
      </c>
      <c r="BK143" s="197">
        <v>0.0019559157391437496</v>
      </c>
      <c r="BL143" s="30">
        <v>0</v>
      </c>
      <c r="BM143" s="30">
        <v>0</v>
      </c>
      <c r="BN143" s="38">
        <v>2062385</v>
      </c>
      <c r="BO143" s="30">
        <v>4955</v>
      </c>
      <c r="BP143" s="30" t="s">
        <v>545</v>
      </c>
      <c r="BQ143" s="30">
        <v>5117.5806451612907</v>
      </c>
      <c r="BR143" s="197">
        <v>-0.0030820331847060123</v>
      </c>
      <c r="BS143" s="30">
        <v>-3679.7000000000007</v>
      </c>
      <c r="BT143" s="30">
        <v>2058705.3</v>
      </c>
      <c r="BU143" s="30">
        <v>-4030</v>
      </c>
      <c r="BV143" s="38">
        <v>2054675.3</v>
      </c>
      <c r="BW143" s="218">
        <v>65520</v>
      </c>
      <c r="BX143" s="219">
        <v>1989155.3</v>
      </c>
      <c r="BZ143" s="23">
        <f>B143</f>
        <v>8732449</v>
      </c>
      <c r="CB143" s="495"/>
    </row>
    <row r="144" spans="1:80">
      <c r="A144" s="23">
        <v>110657</v>
      </c>
      <c r="B144" s="23">
        <v>8732107</v>
      </c>
      <c r="C144" s="23" t="s">
        <v>357</v>
      </c>
      <c r="D144" s="239">
        <v>388</v>
      </c>
      <c r="E144" s="239">
        <v>388</v>
      </c>
      <c r="F144" s="239">
        <v>0</v>
      </c>
      <c r="G144" s="30">
        <v>1492031.4134522208</v>
      </c>
      <c r="H144" s="30">
        <v>0</v>
      </c>
      <c r="I144" s="30">
        <v>0</v>
      </c>
      <c r="J144" s="30">
        <v>33646.365799501589</v>
      </c>
      <c r="K144" s="30">
        <v>0</v>
      </c>
      <c r="L144" s="30">
        <v>74169.9448105473</v>
      </c>
      <c r="M144" s="30">
        <v>0</v>
      </c>
      <c r="N144" s="30">
        <v>5416.771420909713</v>
      </c>
      <c r="O144" s="30">
        <v>0</v>
      </c>
      <c r="P144" s="30">
        <v>0</v>
      </c>
      <c r="Q144" s="30">
        <v>0</v>
      </c>
      <c r="R144" s="30">
        <v>0</v>
      </c>
      <c r="S144" s="30">
        <v>0</v>
      </c>
      <c r="T144" s="30">
        <v>0</v>
      </c>
      <c r="U144" s="30">
        <v>0</v>
      </c>
      <c r="V144" s="30">
        <v>0</v>
      </c>
      <c r="W144" s="30">
        <v>0</v>
      </c>
      <c r="X144" s="30">
        <v>0</v>
      </c>
      <c r="Y144" s="30">
        <v>0</v>
      </c>
      <c r="Z144" s="30">
        <v>82611.671977803067</v>
      </c>
      <c r="AA144" s="30">
        <v>0</v>
      </c>
      <c r="AB144" s="30">
        <v>128292.7052820946</v>
      </c>
      <c r="AC144" s="30">
        <v>0</v>
      </c>
      <c r="AD144" s="30">
        <v>7446.78241037214</v>
      </c>
      <c r="AE144" s="30">
        <v>0</v>
      </c>
      <c r="AF144" s="30">
        <v>145041.22630741764</v>
      </c>
      <c r="AG144" s="30">
        <v>0</v>
      </c>
      <c r="AH144" s="30">
        <v>0</v>
      </c>
      <c r="AI144" s="30">
        <v>0</v>
      </c>
      <c r="AJ144" s="30">
        <v>49413</v>
      </c>
      <c r="AK144" s="30">
        <v>0</v>
      </c>
      <c r="AL144" s="30">
        <v>0</v>
      </c>
      <c r="AM144" s="30">
        <v>0</v>
      </c>
      <c r="AN144" s="30">
        <v>0</v>
      </c>
      <c r="AO144" s="30">
        <v>0</v>
      </c>
      <c r="AP144" s="30">
        <v>0</v>
      </c>
      <c r="AQ144" s="30">
        <v>0</v>
      </c>
      <c r="AR144" s="30">
        <v>0</v>
      </c>
      <c r="AS144" s="30">
        <v>1492031.4134522208</v>
      </c>
      <c r="AT144" s="30">
        <v>331584.24170122843</v>
      </c>
      <c r="AU144" s="30">
        <v>194454.22630741764</v>
      </c>
      <c r="AV144" s="30">
        <v>202818.1714468706</v>
      </c>
      <c r="AW144" s="38">
        <v>2018069.8814608669</v>
      </c>
      <c r="AX144" s="30">
        <v>1968656.8814608669</v>
      </c>
      <c r="AY144" s="30">
        <v>4955</v>
      </c>
      <c r="AZ144" s="30">
        <v>1922540</v>
      </c>
      <c r="BA144" s="30">
        <v>0</v>
      </c>
      <c r="BB144" s="30">
        <v>0</v>
      </c>
      <c r="BC144" s="30">
        <v>2018069.8814608669</v>
      </c>
      <c r="BD144" s="30">
        <v>2018069.8814608671</v>
      </c>
      <c r="BE144" s="30">
        <v>0</v>
      </c>
      <c r="BF144" s="30">
        <v>1971953</v>
      </c>
      <c r="BG144" s="30">
        <v>1777498.7736925823</v>
      </c>
      <c r="BH144" s="30">
        <v>1823615.6551534492</v>
      </c>
      <c r="BI144" s="30">
        <v>4700.0403483336322</v>
      </c>
      <c r="BJ144" s="30">
        <v>4596.9691615194415</v>
      </c>
      <c r="BK144" s="197">
        <v>0.022421552808529709</v>
      </c>
      <c r="BL144" s="30">
        <v>0</v>
      </c>
      <c r="BM144" s="30">
        <v>0</v>
      </c>
      <c r="BN144" s="38">
        <v>2018069.8814608669</v>
      </c>
      <c r="BO144" s="30">
        <v>5073.85794190945</v>
      </c>
      <c r="BP144" s="30" t="s">
        <v>545</v>
      </c>
      <c r="BQ144" s="30">
        <v>5201.2110346929558</v>
      </c>
      <c r="BR144" s="197">
        <v>0.019533428617371618</v>
      </c>
      <c r="BS144" s="30">
        <v>-3536.6000000000004</v>
      </c>
      <c r="BT144" s="30">
        <v>2014533.2814608668</v>
      </c>
      <c r="BU144" s="30">
        <v>-3880</v>
      </c>
      <c r="BV144" s="38">
        <v>2010653.2814608668</v>
      </c>
      <c r="BW144" s="218">
        <v>49413</v>
      </c>
      <c r="BX144" s="219">
        <v>1961240.2814608668</v>
      </c>
      <c r="BZ144" s="23">
        <f>B144</f>
        <v>8732107</v>
      </c>
      <c r="CB144" s="495"/>
    </row>
    <row r="145" spans="1:80">
      <c r="A145" s="23">
        <v>145147</v>
      </c>
      <c r="B145" s="23">
        <v>8732053</v>
      </c>
      <c r="C145" s="23" t="s">
        <v>358</v>
      </c>
      <c r="D145" s="239">
        <v>107</v>
      </c>
      <c r="E145" s="239">
        <v>107</v>
      </c>
      <c r="F145" s="239">
        <v>0</v>
      </c>
      <c r="G145" s="30">
        <v>411462.2712355351</v>
      </c>
      <c r="H145" s="30">
        <v>0</v>
      </c>
      <c r="I145" s="30">
        <v>0</v>
      </c>
      <c r="J145" s="30">
        <v>14843.984911544816</v>
      </c>
      <c r="K145" s="30">
        <v>0</v>
      </c>
      <c r="L145" s="30">
        <v>31787.119204520211</v>
      </c>
      <c r="M145" s="30">
        <v>0</v>
      </c>
      <c r="N145" s="30">
        <v>11980.145398307386</v>
      </c>
      <c r="O145" s="30">
        <v>284.88455890843568</v>
      </c>
      <c r="P145" s="30">
        <v>20461.708494230465</v>
      </c>
      <c r="Q145" s="30">
        <v>0</v>
      </c>
      <c r="R145" s="30">
        <v>0</v>
      </c>
      <c r="S145" s="30">
        <v>0</v>
      </c>
      <c r="T145" s="30">
        <v>0</v>
      </c>
      <c r="U145" s="30">
        <v>0</v>
      </c>
      <c r="V145" s="30">
        <v>0</v>
      </c>
      <c r="W145" s="30">
        <v>0</v>
      </c>
      <c r="X145" s="30">
        <v>0</v>
      </c>
      <c r="Y145" s="30">
        <v>0</v>
      </c>
      <c r="Z145" s="30">
        <v>0</v>
      </c>
      <c r="AA145" s="30">
        <v>0</v>
      </c>
      <c r="AB145" s="30">
        <v>18612.057195819882</v>
      </c>
      <c r="AC145" s="30">
        <v>0</v>
      </c>
      <c r="AD145" s="30">
        <v>0</v>
      </c>
      <c r="AE145" s="30">
        <v>0</v>
      </c>
      <c r="AF145" s="30">
        <v>145041.22630741764</v>
      </c>
      <c r="AG145" s="30">
        <v>0</v>
      </c>
      <c r="AH145" s="30">
        <v>0</v>
      </c>
      <c r="AI145" s="30">
        <v>0</v>
      </c>
      <c r="AJ145" s="30">
        <v>3318.3181</v>
      </c>
      <c r="AK145" s="30">
        <v>0</v>
      </c>
      <c r="AL145" s="30">
        <v>0</v>
      </c>
      <c r="AM145" s="30">
        <v>0</v>
      </c>
      <c r="AN145" s="30">
        <v>0</v>
      </c>
      <c r="AO145" s="30">
        <v>0</v>
      </c>
      <c r="AP145" s="30">
        <v>0</v>
      </c>
      <c r="AQ145" s="30">
        <v>0</v>
      </c>
      <c r="AR145" s="30">
        <v>0</v>
      </c>
      <c r="AS145" s="30">
        <v>411462.2712355351</v>
      </c>
      <c r="AT145" s="30">
        <v>97969.8997633312</v>
      </c>
      <c r="AU145" s="30">
        <v>148359.54440741765</v>
      </c>
      <c r="AV145" s="30">
        <v>64278.7122954325</v>
      </c>
      <c r="AW145" s="38">
        <v>657791.715406284</v>
      </c>
      <c r="AX145" s="30">
        <v>654473.39730628394</v>
      </c>
      <c r="AY145" s="30">
        <v>4955</v>
      </c>
      <c r="AZ145" s="30">
        <v>530185</v>
      </c>
      <c r="BA145" s="30">
        <v>0</v>
      </c>
      <c r="BB145" s="30">
        <v>0</v>
      </c>
      <c r="BC145" s="30">
        <v>657791.715406284</v>
      </c>
      <c r="BD145" s="30">
        <v>657791.71540628385</v>
      </c>
      <c r="BE145" s="30">
        <v>0</v>
      </c>
      <c r="BF145" s="30">
        <v>533503.3181</v>
      </c>
      <c r="BG145" s="30">
        <v>385143.77369258244</v>
      </c>
      <c r="BH145" s="30">
        <v>509432.17099886638</v>
      </c>
      <c r="BI145" s="30">
        <v>4761.04832709221</v>
      </c>
      <c r="BJ145" s="30">
        <v>4830.04502764933</v>
      </c>
      <c r="BK145" s="197">
        <v>-0.014284898000360828</v>
      </c>
      <c r="BL145" s="30">
        <v>0.014284898000360828</v>
      </c>
      <c r="BM145" s="30">
        <v>7382.6469596119123</v>
      </c>
      <c r="BN145" s="38">
        <v>665174.36236589588</v>
      </c>
      <c r="BO145" s="30">
        <v>6185.570507157905</v>
      </c>
      <c r="BP145" s="30" t="s">
        <v>545</v>
      </c>
      <c r="BQ145" s="30">
        <v>6216.5828258494939</v>
      </c>
      <c r="BR145" s="197">
        <v>-0.013210695141983142</v>
      </c>
      <c r="BS145" s="30">
        <v>0</v>
      </c>
      <c r="BT145" s="30">
        <v>665174.36236589588</v>
      </c>
      <c r="BU145" s="30">
        <v>0</v>
      </c>
      <c r="BV145" s="38">
        <v>665174.36236589588</v>
      </c>
      <c r="BW145" s="218">
        <v>3318.3181</v>
      </c>
      <c r="BX145" s="219">
        <v>661856.04426589585</v>
      </c>
      <c r="BZ145" s="23">
        <f>B145</f>
        <v>8732053</v>
      </c>
      <c r="CB145" s="495"/>
    </row>
    <row r="146" spans="1:80">
      <c r="A146" s="23">
        <v>139272</v>
      </c>
      <c r="B146" s="23">
        <v>8734003</v>
      </c>
      <c r="C146" s="23" t="s">
        <v>359</v>
      </c>
      <c r="D146" s="239">
        <v>1175</v>
      </c>
      <c r="E146" s="239">
        <v>0</v>
      </c>
      <c r="F146" s="239">
        <v>1175</v>
      </c>
      <c r="G146" s="30">
        <v>0</v>
      </c>
      <c r="H146" s="30">
        <v>3858900.3222044995</v>
      </c>
      <c r="I146" s="30">
        <v>2829172.5427325075</v>
      </c>
      <c r="J146" s="30">
        <v>0</v>
      </c>
      <c r="K146" s="30">
        <v>218206.5781997086</v>
      </c>
      <c r="L146" s="30">
        <v>0</v>
      </c>
      <c r="M146" s="30">
        <v>697912.19160377292</v>
      </c>
      <c r="N146" s="30">
        <v>0</v>
      </c>
      <c r="O146" s="30">
        <v>0</v>
      </c>
      <c r="P146" s="30">
        <v>0</v>
      </c>
      <c r="Q146" s="30">
        <v>0</v>
      </c>
      <c r="R146" s="30">
        <v>0</v>
      </c>
      <c r="S146" s="30">
        <v>0</v>
      </c>
      <c r="T146" s="30">
        <v>78915.211028032514</v>
      </c>
      <c r="U146" s="30">
        <v>68430.53288941973</v>
      </c>
      <c r="V146" s="30">
        <v>84492.699637075115</v>
      </c>
      <c r="W146" s="30">
        <v>63968.5420021857</v>
      </c>
      <c r="X146" s="30">
        <v>5217.327909624627</v>
      </c>
      <c r="Y146" s="30">
        <v>0</v>
      </c>
      <c r="Z146" s="30">
        <v>0</v>
      </c>
      <c r="AA146" s="30">
        <v>36701.375717081457</v>
      </c>
      <c r="AB146" s="30">
        <v>0</v>
      </c>
      <c r="AC146" s="30">
        <v>632773.96584169322</v>
      </c>
      <c r="AD146" s="30">
        <v>0</v>
      </c>
      <c r="AE146" s="30">
        <v>0</v>
      </c>
      <c r="AF146" s="30">
        <v>145041.22630741764</v>
      </c>
      <c r="AG146" s="30">
        <v>0</v>
      </c>
      <c r="AH146" s="30">
        <v>0</v>
      </c>
      <c r="AI146" s="30">
        <v>0</v>
      </c>
      <c r="AJ146" s="30">
        <v>68795.5968</v>
      </c>
      <c r="AK146" s="30">
        <v>0</v>
      </c>
      <c r="AL146" s="30">
        <v>0</v>
      </c>
      <c r="AM146" s="30">
        <v>0</v>
      </c>
      <c r="AN146" s="30">
        <v>0</v>
      </c>
      <c r="AO146" s="30">
        <v>0</v>
      </c>
      <c r="AP146" s="30">
        <v>0</v>
      </c>
      <c r="AQ146" s="30">
        <v>0</v>
      </c>
      <c r="AR146" s="30">
        <v>0</v>
      </c>
      <c r="AS146" s="30">
        <v>6688072.8649370074</v>
      </c>
      <c r="AT146" s="30">
        <v>1886618.4248285941</v>
      </c>
      <c r="AU146" s="30">
        <v>213836.82310741764</v>
      </c>
      <c r="AV146" s="30">
        <v>1217676.9925192748</v>
      </c>
      <c r="AW146" s="38">
        <v>8788528.11287302</v>
      </c>
      <c r="AX146" s="30">
        <v>8719732.51607302</v>
      </c>
      <c r="AY146" s="30">
        <v>6465</v>
      </c>
      <c r="AZ146" s="30">
        <v>7596375</v>
      </c>
      <c r="BA146" s="30">
        <v>0</v>
      </c>
      <c r="BB146" s="30">
        <v>0</v>
      </c>
      <c r="BC146" s="30">
        <v>8788528.11287302</v>
      </c>
      <c r="BD146" s="30">
        <v>0</v>
      </c>
      <c r="BE146" s="30">
        <v>8788528.11287302</v>
      </c>
      <c r="BF146" s="30">
        <v>7665170.5968</v>
      </c>
      <c r="BG146" s="30">
        <v>7451333.7736925827</v>
      </c>
      <c r="BH146" s="30">
        <v>8574691.289765602</v>
      </c>
      <c r="BI146" s="30">
        <v>7297.6096083111506</v>
      </c>
      <c r="BJ146" s="30">
        <v>7221.6732196353551</v>
      </c>
      <c r="BK146" s="197">
        <v>0.010515068512007503</v>
      </c>
      <c r="BL146" s="30">
        <v>0</v>
      </c>
      <c r="BM146" s="30">
        <v>0</v>
      </c>
      <c r="BN146" s="38">
        <v>8788528.11287302</v>
      </c>
      <c r="BO146" s="30">
        <v>7421.0489498493789</v>
      </c>
      <c r="BP146" s="30" t="s">
        <v>545</v>
      </c>
      <c r="BQ146" s="30">
        <v>7479.5983939344851</v>
      </c>
      <c r="BR146" s="197">
        <v>0.011787709296954496</v>
      </c>
      <c r="BS146" s="30">
        <v>0</v>
      </c>
      <c r="BT146" s="30">
        <v>8788528.11287302</v>
      </c>
      <c r="BU146" s="30">
        <v>0</v>
      </c>
      <c r="BV146" s="38">
        <v>8788528.11287302</v>
      </c>
      <c r="BW146" s="218">
        <v>68795.5968</v>
      </c>
      <c r="BX146" s="219">
        <v>8719732.51607302</v>
      </c>
      <c r="BZ146" s="23">
        <f>B146</f>
        <v>8734003</v>
      </c>
      <c r="CB146" s="495"/>
    </row>
    <row r="147" spans="1:80">
      <c r="A147" s="23">
        <v>140538</v>
      </c>
      <c r="B147" s="23">
        <v>8732088</v>
      </c>
      <c r="C147" s="23" t="s">
        <v>360</v>
      </c>
      <c r="D147" s="239">
        <v>214</v>
      </c>
      <c r="E147" s="239">
        <v>214</v>
      </c>
      <c r="F147" s="239">
        <v>0</v>
      </c>
      <c r="G147" s="30">
        <v>822924.54247107019</v>
      </c>
      <c r="H147" s="30">
        <v>0</v>
      </c>
      <c r="I147" s="30">
        <v>0</v>
      </c>
      <c r="J147" s="30">
        <v>38099.56127296506</v>
      </c>
      <c r="K147" s="30">
        <v>0</v>
      </c>
      <c r="L147" s="30">
        <v>84765.651212053956</v>
      </c>
      <c r="M147" s="30">
        <v>0</v>
      </c>
      <c r="N147" s="30">
        <v>4463.191422898828</v>
      </c>
      <c r="O147" s="30">
        <v>13674.458827604933</v>
      </c>
      <c r="P147" s="30">
        <v>1334.4592496237208</v>
      </c>
      <c r="Q147" s="30">
        <v>24000.274594356244</v>
      </c>
      <c r="R147" s="30">
        <v>0</v>
      </c>
      <c r="S147" s="30">
        <v>0</v>
      </c>
      <c r="T147" s="30">
        <v>0</v>
      </c>
      <c r="U147" s="30">
        <v>0</v>
      </c>
      <c r="V147" s="30">
        <v>0</v>
      </c>
      <c r="W147" s="30">
        <v>0</v>
      </c>
      <c r="X147" s="30">
        <v>0</v>
      </c>
      <c r="Y147" s="30">
        <v>0</v>
      </c>
      <c r="Z147" s="30">
        <v>12530.000305979665</v>
      </c>
      <c r="AA147" s="30">
        <v>0</v>
      </c>
      <c r="AB147" s="30">
        <v>75016.12579698558</v>
      </c>
      <c r="AC147" s="30">
        <v>0</v>
      </c>
      <c r="AD147" s="30">
        <v>22340.347231116561</v>
      </c>
      <c r="AE147" s="30">
        <v>0</v>
      </c>
      <c r="AF147" s="30">
        <v>145041.22630741764</v>
      </c>
      <c r="AG147" s="30">
        <v>0</v>
      </c>
      <c r="AH147" s="30">
        <v>0</v>
      </c>
      <c r="AI147" s="30">
        <v>0</v>
      </c>
      <c r="AJ147" s="30">
        <v>8790.5485</v>
      </c>
      <c r="AK147" s="30">
        <v>0</v>
      </c>
      <c r="AL147" s="30">
        <v>0</v>
      </c>
      <c r="AM147" s="30">
        <v>0</v>
      </c>
      <c r="AN147" s="30">
        <v>0</v>
      </c>
      <c r="AO147" s="30">
        <v>0</v>
      </c>
      <c r="AP147" s="30">
        <v>0</v>
      </c>
      <c r="AQ147" s="30">
        <v>0</v>
      </c>
      <c r="AR147" s="30">
        <v>0</v>
      </c>
      <c r="AS147" s="30">
        <v>822924.54247107019</v>
      </c>
      <c r="AT147" s="30">
        <v>276224.06991358456</v>
      </c>
      <c r="AU147" s="30">
        <v>153831.77480741765</v>
      </c>
      <c r="AV147" s="30">
        <v>152823.91681519308</v>
      </c>
      <c r="AW147" s="38">
        <v>1252980.3871920723</v>
      </c>
      <c r="AX147" s="30">
        <v>1244189.8386920723</v>
      </c>
      <c r="AY147" s="30">
        <v>4955</v>
      </c>
      <c r="AZ147" s="30">
        <v>1060370</v>
      </c>
      <c r="BA147" s="30">
        <v>0</v>
      </c>
      <c r="BB147" s="30">
        <v>0</v>
      </c>
      <c r="BC147" s="30">
        <v>1252980.3871920723</v>
      </c>
      <c r="BD147" s="30">
        <v>1252980.3871920723</v>
      </c>
      <c r="BE147" s="30">
        <v>0</v>
      </c>
      <c r="BF147" s="30">
        <v>1069160.5485</v>
      </c>
      <c r="BG147" s="30">
        <v>915328.77369258238</v>
      </c>
      <c r="BH147" s="30">
        <v>1099148.6123846546</v>
      </c>
      <c r="BI147" s="30">
        <v>5136.2084690871707</v>
      </c>
      <c r="BJ147" s="30">
        <v>5158.804319058203</v>
      </c>
      <c r="BK147" s="197">
        <v>-0.00438005564342813</v>
      </c>
      <c r="BL147" s="30">
        <v>0.00438005564342813</v>
      </c>
      <c r="BM147" s="30">
        <v>4835.5118938009109</v>
      </c>
      <c r="BN147" s="38">
        <v>1257815.8990858733</v>
      </c>
      <c r="BO147" s="30">
        <v>5836.5670588124922</v>
      </c>
      <c r="BP147" s="30" t="s">
        <v>545</v>
      </c>
      <c r="BQ147" s="30">
        <v>5877.6443882517442</v>
      </c>
      <c r="BR147" s="197">
        <v>-0.00867477732907751</v>
      </c>
      <c r="BS147" s="30">
        <v>0</v>
      </c>
      <c r="BT147" s="30">
        <v>1257815.8990858733</v>
      </c>
      <c r="BU147" s="30">
        <v>0</v>
      </c>
      <c r="BV147" s="38">
        <v>1257815.8990858733</v>
      </c>
      <c r="BW147" s="218">
        <v>8790.5485</v>
      </c>
      <c r="BX147" s="219">
        <v>1249025.3505858732</v>
      </c>
      <c r="BZ147" s="23">
        <f>B147</f>
        <v>8732088</v>
      </c>
      <c r="CB147" s="495"/>
    </row>
    <row r="148" spans="1:80">
      <c r="A148" s="23">
        <v>110658</v>
      </c>
      <c r="B148" s="23">
        <v>8732109</v>
      </c>
      <c r="C148" s="23" t="s">
        <v>361</v>
      </c>
      <c r="D148" s="239">
        <v>225</v>
      </c>
      <c r="E148" s="239">
        <v>225</v>
      </c>
      <c r="F148" s="239">
        <v>0</v>
      </c>
      <c r="G148" s="30">
        <v>865224.40213079809</v>
      </c>
      <c r="H148" s="30">
        <v>0</v>
      </c>
      <c r="I148" s="30">
        <v>0</v>
      </c>
      <c r="J148" s="30">
        <v>7916.7919528238972</v>
      </c>
      <c r="K148" s="30">
        <v>0</v>
      </c>
      <c r="L148" s="30">
        <v>16953.130242410771</v>
      </c>
      <c r="M148" s="30">
        <v>0</v>
      </c>
      <c r="N148" s="30">
        <v>0</v>
      </c>
      <c r="O148" s="30">
        <v>854.65367672530522</v>
      </c>
      <c r="P148" s="30">
        <v>0</v>
      </c>
      <c r="Q148" s="30">
        <v>0</v>
      </c>
      <c r="R148" s="30">
        <v>0</v>
      </c>
      <c r="S148" s="30">
        <v>0</v>
      </c>
      <c r="T148" s="30">
        <v>0</v>
      </c>
      <c r="U148" s="30">
        <v>0</v>
      </c>
      <c r="V148" s="30">
        <v>0</v>
      </c>
      <c r="W148" s="30">
        <v>0</v>
      </c>
      <c r="X148" s="30">
        <v>0</v>
      </c>
      <c r="Y148" s="30">
        <v>0</v>
      </c>
      <c r="Z148" s="30">
        <v>24019.113114445983</v>
      </c>
      <c r="AA148" s="30">
        <v>0</v>
      </c>
      <c r="AB148" s="30">
        <v>61193.690451067421</v>
      </c>
      <c r="AC148" s="30">
        <v>0</v>
      </c>
      <c r="AD148" s="30">
        <v>3376.131921800858</v>
      </c>
      <c r="AE148" s="30">
        <v>0</v>
      </c>
      <c r="AF148" s="30">
        <v>145041.22630741764</v>
      </c>
      <c r="AG148" s="30">
        <v>0</v>
      </c>
      <c r="AH148" s="30">
        <v>0</v>
      </c>
      <c r="AI148" s="30">
        <v>0</v>
      </c>
      <c r="AJ148" s="30">
        <v>33579</v>
      </c>
      <c r="AK148" s="30">
        <v>0</v>
      </c>
      <c r="AL148" s="30">
        <v>0</v>
      </c>
      <c r="AM148" s="30">
        <v>0</v>
      </c>
      <c r="AN148" s="30">
        <v>0</v>
      </c>
      <c r="AO148" s="30">
        <v>0</v>
      </c>
      <c r="AP148" s="30">
        <v>0</v>
      </c>
      <c r="AQ148" s="30">
        <v>0</v>
      </c>
      <c r="AR148" s="30">
        <v>0</v>
      </c>
      <c r="AS148" s="30">
        <v>865224.40213079809</v>
      </c>
      <c r="AT148" s="30">
        <v>114313.51135927423</v>
      </c>
      <c r="AU148" s="30">
        <v>178620.22630741764</v>
      </c>
      <c r="AV148" s="30">
        <v>98930.649013366783</v>
      </c>
      <c r="AW148" s="38">
        <v>1158158.13979749</v>
      </c>
      <c r="AX148" s="30">
        <v>1124579.13979749</v>
      </c>
      <c r="AY148" s="30">
        <v>4955</v>
      </c>
      <c r="AZ148" s="30">
        <v>1114875</v>
      </c>
      <c r="BA148" s="30">
        <v>0</v>
      </c>
      <c r="BB148" s="30">
        <v>0</v>
      </c>
      <c r="BC148" s="30">
        <v>1158158.13979749</v>
      </c>
      <c r="BD148" s="30">
        <v>1158158.13979749</v>
      </c>
      <c r="BE148" s="30">
        <v>0</v>
      </c>
      <c r="BF148" s="30">
        <v>1148454</v>
      </c>
      <c r="BG148" s="30">
        <v>969833.77369258238</v>
      </c>
      <c r="BH148" s="30">
        <v>979537.91349007247</v>
      </c>
      <c r="BI148" s="30">
        <v>4353.5018377336555</v>
      </c>
      <c r="BJ148" s="30">
        <v>4322.2694707636383</v>
      </c>
      <c r="BK148" s="197">
        <v>0.0072259185090788013</v>
      </c>
      <c r="BL148" s="30">
        <v>0</v>
      </c>
      <c r="BM148" s="30">
        <v>0</v>
      </c>
      <c r="BN148" s="38">
        <v>1158158.13979749</v>
      </c>
      <c r="BO148" s="30">
        <v>4998.1295102110671</v>
      </c>
      <c r="BP148" s="30" t="s">
        <v>545</v>
      </c>
      <c r="BQ148" s="30">
        <v>5147.3695102110669</v>
      </c>
      <c r="BR148" s="197">
        <v>0.0050679380755509484</v>
      </c>
      <c r="BS148" s="30">
        <v>-1941.9000000000003</v>
      </c>
      <c r="BT148" s="30">
        <v>1156216.2397974902</v>
      </c>
      <c r="BU148" s="30">
        <v>-2250</v>
      </c>
      <c r="BV148" s="38">
        <v>1153966.2397974902</v>
      </c>
      <c r="BW148" s="218">
        <v>33579</v>
      </c>
      <c r="BX148" s="219">
        <v>1120387.2397974902</v>
      </c>
      <c r="BZ148" s="23">
        <f>B148</f>
        <v>8732109</v>
      </c>
      <c r="CB148" s="495"/>
    </row>
    <row r="149" spans="1:80">
      <c r="A149" s="23">
        <v>139401</v>
      </c>
      <c r="B149" s="23">
        <v>8734005</v>
      </c>
      <c r="C149" s="23" t="s">
        <v>362</v>
      </c>
      <c r="D149" s="239">
        <v>694</v>
      </c>
      <c r="E149" s="239">
        <v>0</v>
      </c>
      <c r="F149" s="239">
        <v>694</v>
      </c>
      <c r="G149" s="30">
        <v>0</v>
      </c>
      <c r="H149" s="30">
        <v>2411812.7013778123</v>
      </c>
      <c r="I149" s="30">
        <v>1521520.438748152</v>
      </c>
      <c r="J149" s="30">
        <v>0</v>
      </c>
      <c r="K149" s="30">
        <v>167242.23000340472</v>
      </c>
      <c r="L149" s="30">
        <v>0</v>
      </c>
      <c r="M149" s="30">
        <v>533148.95706034324</v>
      </c>
      <c r="N149" s="30">
        <v>0</v>
      </c>
      <c r="O149" s="30">
        <v>0</v>
      </c>
      <c r="P149" s="30">
        <v>0</v>
      </c>
      <c r="Q149" s="30">
        <v>0</v>
      </c>
      <c r="R149" s="30">
        <v>0</v>
      </c>
      <c r="S149" s="30">
        <v>0</v>
      </c>
      <c r="T149" s="30">
        <v>60155.62370213915</v>
      </c>
      <c r="U149" s="30">
        <v>156086.75043351663</v>
      </c>
      <c r="V149" s="30">
        <v>0</v>
      </c>
      <c r="W149" s="30">
        <v>0</v>
      </c>
      <c r="X149" s="30">
        <v>0</v>
      </c>
      <c r="Y149" s="30">
        <v>0</v>
      </c>
      <c r="Z149" s="30">
        <v>0</v>
      </c>
      <c r="AA149" s="30">
        <v>54443.379810320679</v>
      </c>
      <c r="AB149" s="30">
        <v>0</v>
      </c>
      <c r="AC149" s="30">
        <v>324217.30256168125</v>
      </c>
      <c r="AD149" s="30">
        <v>0</v>
      </c>
      <c r="AE149" s="30">
        <v>0</v>
      </c>
      <c r="AF149" s="30">
        <v>145041.22630741764</v>
      </c>
      <c r="AG149" s="30">
        <v>0</v>
      </c>
      <c r="AH149" s="30">
        <v>0</v>
      </c>
      <c r="AI149" s="30">
        <v>0</v>
      </c>
      <c r="AJ149" s="30">
        <v>36036</v>
      </c>
      <c r="AK149" s="30">
        <v>0</v>
      </c>
      <c r="AL149" s="30">
        <v>0</v>
      </c>
      <c r="AM149" s="30">
        <v>0</v>
      </c>
      <c r="AN149" s="30">
        <v>0</v>
      </c>
      <c r="AO149" s="30">
        <v>0</v>
      </c>
      <c r="AP149" s="30">
        <v>0</v>
      </c>
      <c r="AQ149" s="30">
        <v>0</v>
      </c>
      <c r="AR149" s="30">
        <v>0</v>
      </c>
      <c r="AS149" s="30">
        <v>3933333.1401259643</v>
      </c>
      <c r="AT149" s="30">
        <v>1295294.2435714058</v>
      </c>
      <c r="AU149" s="30">
        <v>181077.22630741764</v>
      </c>
      <c r="AV149" s="30">
        <v>713771.52747483645</v>
      </c>
      <c r="AW149" s="38">
        <v>5409704.6100047873</v>
      </c>
      <c r="AX149" s="30">
        <v>5373668.6100047873</v>
      </c>
      <c r="AY149" s="30">
        <v>6465</v>
      </c>
      <c r="AZ149" s="30">
        <v>4486710</v>
      </c>
      <c r="BA149" s="30">
        <v>0</v>
      </c>
      <c r="BB149" s="30">
        <v>0</v>
      </c>
      <c r="BC149" s="30">
        <v>5409704.6100047873</v>
      </c>
      <c r="BD149" s="30">
        <v>0</v>
      </c>
      <c r="BE149" s="30">
        <v>5409704.6100047892</v>
      </c>
      <c r="BF149" s="30">
        <v>4522746</v>
      </c>
      <c r="BG149" s="30">
        <v>4341668.7736925827</v>
      </c>
      <c r="BH149" s="30">
        <v>5228627.38369737</v>
      </c>
      <c r="BI149" s="30">
        <v>7534.0452214659508</v>
      </c>
      <c r="BJ149" s="30">
        <v>7325.1998774179765</v>
      </c>
      <c r="BK149" s="197">
        <v>0.028510531800203819</v>
      </c>
      <c r="BL149" s="30">
        <v>0</v>
      </c>
      <c r="BM149" s="30">
        <v>0</v>
      </c>
      <c r="BN149" s="38">
        <v>5409704.6100047873</v>
      </c>
      <c r="BO149" s="30">
        <v>7743.0383429463791</v>
      </c>
      <c r="BP149" s="30" t="s">
        <v>545</v>
      </c>
      <c r="BQ149" s="30">
        <v>7794.9634149924887</v>
      </c>
      <c r="BR149" s="197">
        <v>0.02826759808692958</v>
      </c>
      <c r="BS149" s="30">
        <v>0</v>
      </c>
      <c r="BT149" s="30">
        <v>5409704.6100047873</v>
      </c>
      <c r="BU149" s="30">
        <v>0</v>
      </c>
      <c r="BV149" s="38">
        <v>5409704.6100047873</v>
      </c>
      <c r="BW149" s="218">
        <v>36036</v>
      </c>
      <c r="BX149" s="219">
        <v>5373668.6100047873</v>
      </c>
      <c r="BZ149" s="23">
        <f>B149</f>
        <v>8734005</v>
      </c>
      <c r="CB149" s="495"/>
    </row>
    <row r="150" spans="1:80">
      <c r="A150" s="23">
        <v>148128</v>
      </c>
      <c r="B150" s="23">
        <v>8734028</v>
      </c>
      <c r="C150" s="23" t="s">
        <v>363</v>
      </c>
      <c r="D150" s="239">
        <v>817.91666666666663</v>
      </c>
      <c r="E150" s="239">
        <v>44.166666666666664</v>
      </c>
      <c r="F150" s="239">
        <v>773.75</v>
      </c>
      <c r="G150" s="30">
        <v>169840.34560345297</v>
      </c>
      <c r="H150" s="30">
        <v>2711708.5129349031</v>
      </c>
      <c r="I150" s="30">
        <v>1670719.0627619433</v>
      </c>
      <c r="J150" s="30">
        <v>0</v>
      </c>
      <c r="K150" s="30">
        <v>77019.973840781488</v>
      </c>
      <c r="L150" s="30">
        <v>0</v>
      </c>
      <c r="M150" s="30">
        <v>250781.98663692398</v>
      </c>
      <c r="N150" s="30">
        <v>0</v>
      </c>
      <c r="O150" s="30">
        <v>0</v>
      </c>
      <c r="P150" s="30">
        <v>0</v>
      </c>
      <c r="Q150" s="30">
        <v>0</v>
      </c>
      <c r="R150" s="30">
        <v>0</v>
      </c>
      <c r="S150" s="30">
        <v>0</v>
      </c>
      <c r="T150" s="30">
        <v>386.15042550860011</v>
      </c>
      <c r="U150" s="30">
        <v>21465.42071209574</v>
      </c>
      <c r="V150" s="30">
        <v>0</v>
      </c>
      <c r="W150" s="30">
        <v>0</v>
      </c>
      <c r="X150" s="30">
        <v>0</v>
      </c>
      <c r="Y150" s="30">
        <v>11868.446901661378</v>
      </c>
      <c r="Z150" s="30">
        <v>0</v>
      </c>
      <c r="AA150" s="30">
        <v>87079.860505601551</v>
      </c>
      <c r="AB150" s="30">
        <v>15783.790349071767</v>
      </c>
      <c r="AC150" s="30">
        <v>307914.359315607</v>
      </c>
      <c r="AD150" s="30">
        <v>0</v>
      </c>
      <c r="AE150" s="30">
        <v>0</v>
      </c>
      <c r="AF150" s="30">
        <v>145041.22630741764</v>
      </c>
      <c r="AG150" s="30">
        <v>0</v>
      </c>
      <c r="AH150" s="30">
        <v>0</v>
      </c>
      <c r="AI150" s="30">
        <v>0</v>
      </c>
      <c r="AJ150" s="30">
        <v>18454.8</v>
      </c>
      <c r="AK150" s="30">
        <v>0</v>
      </c>
      <c r="AL150" s="30">
        <v>0</v>
      </c>
      <c r="AM150" s="30">
        <v>0</v>
      </c>
      <c r="AN150" s="30">
        <v>0</v>
      </c>
      <c r="AO150" s="30">
        <v>0</v>
      </c>
      <c r="AP150" s="30">
        <v>0</v>
      </c>
      <c r="AQ150" s="30">
        <v>0</v>
      </c>
      <c r="AR150" s="30">
        <v>0</v>
      </c>
      <c r="AS150" s="30">
        <v>4552267.9213002995</v>
      </c>
      <c r="AT150" s="30">
        <v>772299.98868725158</v>
      </c>
      <c r="AU150" s="30">
        <v>163496.02630741763</v>
      </c>
      <c r="AV150" s="30">
        <v>563859.07609391061</v>
      </c>
      <c r="AW150" s="38">
        <v>5488063.9362949692</v>
      </c>
      <c r="AX150" s="30">
        <v>5469609.1362949694</v>
      </c>
      <c r="AY150" s="30">
        <v>6213.333333333333</v>
      </c>
      <c r="AZ150" s="30">
        <v>5081988.8888888881</v>
      </c>
      <c r="BA150" s="30">
        <v>0</v>
      </c>
      <c r="BB150" s="30">
        <v>0</v>
      </c>
      <c r="BC150" s="30">
        <v>5488063.9362949692</v>
      </c>
      <c r="BD150" s="30">
        <v>194452.75479541125</v>
      </c>
      <c r="BE150" s="30">
        <v>5293611.1814995566</v>
      </c>
      <c r="BF150" s="30">
        <v>5100443.6888888879</v>
      </c>
      <c r="BG150" s="30">
        <v>4936947.6625814708</v>
      </c>
      <c r="BH150" s="30">
        <v>5324567.9099875521</v>
      </c>
      <c r="BI150" s="30">
        <v>6509.9149179674605</v>
      </c>
      <c r="BJ150" s="30">
        <v>6464.0857468338281</v>
      </c>
      <c r="BK150" s="197">
        <v>0.0070898148521745625</v>
      </c>
      <c r="BL150" s="30">
        <v>0</v>
      </c>
      <c r="BM150" s="30">
        <v>0</v>
      </c>
      <c r="BN150" s="38">
        <v>5488063.9362949692</v>
      </c>
      <c r="BO150" s="30">
        <v>6687.2449959795858</v>
      </c>
      <c r="BP150" s="30" t="s">
        <v>545</v>
      </c>
      <c r="BQ150" s="30">
        <v>6709.8081747875331</v>
      </c>
      <c r="BR150" s="197">
        <v>0.00069692042384827957</v>
      </c>
      <c r="BS150" s="30">
        <v>0</v>
      </c>
      <c r="BT150" s="30">
        <v>5488063.9362949692</v>
      </c>
      <c r="BU150" s="30">
        <v>0</v>
      </c>
      <c r="BV150" s="38">
        <v>5488063.9362949692</v>
      </c>
      <c r="BW150" s="218">
        <v>18454.8</v>
      </c>
      <c r="BX150" s="219">
        <v>5469609.1362949694</v>
      </c>
      <c r="BZ150" s="23">
        <f>B150</f>
        <v>8734028</v>
      </c>
      <c r="CB150" s="495"/>
    </row>
    <row r="151" spans="1:80">
      <c r="A151" s="23">
        <v>147110</v>
      </c>
      <c r="B151" s="23">
        <v>8732096</v>
      </c>
      <c r="C151" s="23" t="s">
        <v>364</v>
      </c>
      <c r="D151" s="239">
        <v>113</v>
      </c>
      <c r="E151" s="239">
        <v>113</v>
      </c>
      <c r="F151" s="239">
        <v>0</v>
      </c>
      <c r="G151" s="30">
        <v>434534.92195902305</v>
      </c>
      <c r="H151" s="30">
        <v>0</v>
      </c>
      <c r="I151" s="30">
        <v>0</v>
      </c>
      <c r="J151" s="30">
        <v>16823.182899750766</v>
      </c>
      <c r="K151" s="30">
        <v>0</v>
      </c>
      <c r="L151" s="30">
        <v>36025.40176512285</v>
      </c>
      <c r="M151" s="30">
        <v>0</v>
      </c>
      <c r="N151" s="30">
        <v>0</v>
      </c>
      <c r="O151" s="30">
        <v>1424.4227945421799</v>
      </c>
      <c r="P151" s="30">
        <v>0</v>
      </c>
      <c r="Q151" s="30">
        <v>0</v>
      </c>
      <c r="R151" s="30">
        <v>0</v>
      </c>
      <c r="S151" s="30">
        <v>2054.1676089713537</v>
      </c>
      <c r="T151" s="30">
        <v>0</v>
      </c>
      <c r="U151" s="30">
        <v>0</v>
      </c>
      <c r="V151" s="30">
        <v>0</v>
      </c>
      <c r="W151" s="30">
        <v>0</v>
      </c>
      <c r="X151" s="30">
        <v>0</v>
      </c>
      <c r="Y151" s="30">
        <v>0</v>
      </c>
      <c r="Z151" s="30">
        <v>6300.7280652002228</v>
      </c>
      <c r="AA151" s="30">
        <v>0</v>
      </c>
      <c r="AB151" s="30">
        <v>47992.644560032575</v>
      </c>
      <c r="AC151" s="30">
        <v>0</v>
      </c>
      <c r="AD151" s="30">
        <v>4070.6504885713057</v>
      </c>
      <c r="AE151" s="30">
        <v>0</v>
      </c>
      <c r="AF151" s="30">
        <v>145041.22630741764</v>
      </c>
      <c r="AG151" s="30">
        <v>18887.598692395612</v>
      </c>
      <c r="AH151" s="30">
        <v>0</v>
      </c>
      <c r="AI151" s="30">
        <v>0</v>
      </c>
      <c r="AJ151" s="30">
        <v>3642.7</v>
      </c>
      <c r="AK151" s="30">
        <v>0</v>
      </c>
      <c r="AL151" s="30">
        <v>0</v>
      </c>
      <c r="AM151" s="30">
        <v>0</v>
      </c>
      <c r="AN151" s="30">
        <v>0</v>
      </c>
      <c r="AO151" s="30">
        <v>0</v>
      </c>
      <c r="AP151" s="30">
        <v>0</v>
      </c>
      <c r="AQ151" s="30">
        <v>0</v>
      </c>
      <c r="AR151" s="30">
        <v>0</v>
      </c>
      <c r="AS151" s="30">
        <v>434534.92195902305</v>
      </c>
      <c r="AT151" s="30">
        <v>114691.19818219125</v>
      </c>
      <c r="AU151" s="30">
        <v>167571.52499981326</v>
      </c>
      <c r="AV151" s="30">
        <v>73267.842707516014</v>
      </c>
      <c r="AW151" s="38">
        <v>716797.64514102763</v>
      </c>
      <c r="AX151" s="30">
        <v>713154.94514102768</v>
      </c>
      <c r="AY151" s="30">
        <v>4955</v>
      </c>
      <c r="AZ151" s="30">
        <v>559915</v>
      </c>
      <c r="BA151" s="30">
        <v>0</v>
      </c>
      <c r="BB151" s="30">
        <v>0</v>
      </c>
      <c r="BC151" s="30">
        <v>716797.64514102763</v>
      </c>
      <c r="BD151" s="30">
        <v>716797.64514102752</v>
      </c>
      <c r="BE151" s="30">
        <v>0</v>
      </c>
      <c r="BF151" s="30">
        <v>563557.7</v>
      </c>
      <c r="BG151" s="30">
        <v>395986.17500018672</v>
      </c>
      <c r="BH151" s="30">
        <v>549226.12014121446</v>
      </c>
      <c r="BI151" s="30">
        <v>4860.4081428426061</v>
      </c>
      <c r="BJ151" s="30">
        <v>4824.5680135940465</v>
      </c>
      <c r="BK151" s="197">
        <v>0.0074286711572049361</v>
      </c>
      <c r="BL151" s="30">
        <v>0</v>
      </c>
      <c r="BM151" s="30">
        <v>0</v>
      </c>
      <c r="BN151" s="38">
        <v>716797.64514102763</v>
      </c>
      <c r="BO151" s="30">
        <v>6311.1057092126348</v>
      </c>
      <c r="BP151" s="30" t="s">
        <v>545</v>
      </c>
      <c r="BQ151" s="30">
        <v>6343.3419923984748</v>
      </c>
      <c r="BR151" s="197">
        <v>-0.0169015303398955</v>
      </c>
      <c r="BS151" s="30">
        <v>0</v>
      </c>
      <c r="BT151" s="30">
        <v>716797.64514102763</v>
      </c>
      <c r="BU151" s="30">
        <v>0</v>
      </c>
      <c r="BV151" s="38">
        <v>716797.64514102763</v>
      </c>
      <c r="BW151" s="218">
        <v>3642.7</v>
      </c>
      <c r="BX151" s="219">
        <v>713154.94514102768</v>
      </c>
      <c r="BZ151" s="23">
        <f>B151</f>
        <v>8732096</v>
      </c>
      <c r="CB151" s="495"/>
    </row>
    <row r="152" spans="1:80">
      <c r="A152" s="23">
        <v>147441</v>
      </c>
      <c r="B152" s="23">
        <v>8732098</v>
      </c>
      <c r="C152" s="23" t="s">
        <v>365</v>
      </c>
      <c r="D152" s="239">
        <v>92</v>
      </c>
      <c r="E152" s="239">
        <v>92</v>
      </c>
      <c r="F152" s="239">
        <v>0</v>
      </c>
      <c r="G152" s="30">
        <v>353780.64442681521</v>
      </c>
      <c r="H152" s="30">
        <v>0</v>
      </c>
      <c r="I152" s="30">
        <v>0</v>
      </c>
      <c r="J152" s="30">
        <v>8411.5914498753846</v>
      </c>
      <c r="K152" s="30">
        <v>0</v>
      </c>
      <c r="L152" s="30">
        <v>18012.700882561428</v>
      </c>
      <c r="M152" s="30">
        <v>0</v>
      </c>
      <c r="N152" s="30">
        <v>0</v>
      </c>
      <c r="O152" s="30">
        <v>0</v>
      </c>
      <c r="P152" s="30">
        <v>0</v>
      </c>
      <c r="Q152" s="30">
        <v>0</v>
      </c>
      <c r="R152" s="30">
        <v>0</v>
      </c>
      <c r="S152" s="30">
        <v>0</v>
      </c>
      <c r="T152" s="30">
        <v>0</v>
      </c>
      <c r="U152" s="30">
        <v>0</v>
      </c>
      <c r="V152" s="30">
        <v>0</v>
      </c>
      <c r="W152" s="30">
        <v>0</v>
      </c>
      <c r="X152" s="30">
        <v>0</v>
      </c>
      <c r="Y152" s="30">
        <v>0</v>
      </c>
      <c r="Z152" s="30">
        <v>4787.8098808129125</v>
      </c>
      <c r="AA152" s="30">
        <v>0</v>
      </c>
      <c r="AB152" s="30">
        <v>32137.59785897065</v>
      </c>
      <c r="AC152" s="30">
        <v>0</v>
      </c>
      <c r="AD152" s="30">
        <v>463.01237784697105</v>
      </c>
      <c r="AE152" s="30">
        <v>0</v>
      </c>
      <c r="AF152" s="30">
        <v>145041.22630741764</v>
      </c>
      <c r="AG152" s="30">
        <v>44277.384994340777</v>
      </c>
      <c r="AH152" s="30">
        <v>0</v>
      </c>
      <c r="AI152" s="30">
        <v>0</v>
      </c>
      <c r="AJ152" s="30">
        <v>3343.3</v>
      </c>
      <c r="AK152" s="30">
        <v>0</v>
      </c>
      <c r="AL152" s="30">
        <v>0</v>
      </c>
      <c r="AM152" s="30">
        <v>0</v>
      </c>
      <c r="AN152" s="30">
        <v>0</v>
      </c>
      <c r="AO152" s="30">
        <v>0</v>
      </c>
      <c r="AP152" s="30">
        <v>0</v>
      </c>
      <c r="AQ152" s="30">
        <v>0</v>
      </c>
      <c r="AR152" s="30">
        <v>0</v>
      </c>
      <c r="AS152" s="30">
        <v>353780.64442681521</v>
      </c>
      <c r="AT152" s="30">
        <v>63812.712450067345</v>
      </c>
      <c r="AU152" s="30">
        <v>192661.9113017584</v>
      </c>
      <c r="AV152" s="30">
        <v>48931.252869286938</v>
      </c>
      <c r="AW152" s="38">
        <v>610255.268178641</v>
      </c>
      <c r="AX152" s="30">
        <v>606911.96817864093</v>
      </c>
      <c r="AY152" s="30">
        <v>4955</v>
      </c>
      <c r="AZ152" s="30">
        <v>455860</v>
      </c>
      <c r="BA152" s="30">
        <v>0</v>
      </c>
      <c r="BB152" s="30">
        <v>0</v>
      </c>
      <c r="BC152" s="30">
        <v>610255.268178641</v>
      </c>
      <c r="BD152" s="30">
        <v>610255.268178641</v>
      </c>
      <c r="BE152" s="30">
        <v>0</v>
      </c>
      <c r="BF152" s="30">
        <v>459203.3</v>
      </c>
      <c r="BG152" s="30">
        <v>266541.38869824162</v>
      </c>
      <c r="BH152" s="30">
        <v>417593.35687688255</v>
      </c>
      <c r="BI152" s="30">
        <v>4539.0582269226361</v>
      </c>
      <c r="BJ152" s="30">
        <v>4544.93255775824</v>
      </c>
      <c r="BK152" s="197">
        <v>-0.0012925012111734714</v>
      </c>
      <c r="BL152" s="30">
        <v>0.0012925012111734714</v>
      </c>
      <c r="BM152" s="30">
        <v>540.43843687559274</v>
      </c>
      <c r="BN152" s="38">
        <v>610795.70661551657</v>
      </c>
      <c r="BO152" s="30">
        <v>6602.7435501686577</v>
      </c>
      <c r="BP152" s="30" t="s">
        <v>545</v>
      </c>
      <c r="BQ152" s="30">
        <v>6639.0837675599623</v>
      </c>
      <c r="BR152" s="197">
        <v>-0.0071044409543036258</v>
      </c>
      <c r="BS152" s="30">
        <v>0</v>
      </c>
      <c r="BT152" s="30">
        <v>610795.70661551657</v>
      </c>
      <c r="BU152" s="30">
        <v>0</v>
      </c>
      <c r="BV152" s="38">
        <v>610795.70661551657</v>
      </c>
      <c r="BW152" s="218">
        <v>3343.3</v>
      </c>
      <c r="BX152" s="219">
        <v>607452.40661551652</v>
      </c>
      <c r="BZ152" s="23">
        <f>B152</f>
        <v>8732098</v>
      </c>
      <c r="CB152" s="495"/>
    </row>
    <row r="153" spans="1:80">
      <c r="A153" s="23">
        <v>134979</v>
      </c>
      <c r="B153" s="23">
        <v>8733390</v>
      </c>
      <c r="C153" s="23" t="s">
        <v>366</v>
      </c>
      <c r="D153" s="239">
        <v>175</v>
      </c>
      <c r="E153" s="239">
        <v>175</v>
      </c>
      <c r="F153" s="239">
        <v>0</v>
      </c>
      <c r="G153" s="30">
        <v>672952.31276839855</v>
      </c>
      <c r="H153" s="30">
        <v>0</v>
      </c>
      <c r="I153" s="30">
        <v>0</v>
      </c>
      <c r="J153" s="30">
        <v>33151.56630245009</v>
      </c>
      <c r="K153" s="30">
        <v>0</v>
      </c>
      <c r="L153" s="30">
        <v>72050.803530245859</v>
      </c>
      <c r="M153" s="30">
        <v>0</v>
      </c>
      <c r="N153" s="30">
        <v>3758.4769877042736</v>
      </c>
      <c r="O153" s="30">
        <v>13389.574268696504</v>
      </c>
      <c r="P153" s="30">
        <v>0</v>
      </c>
      <c r="Q153" s="30">
        <v>0</v>
      </c>
      <c r="R153" s="30">
        <v>0</v>
      </c>
      <c r="S153" s="30">
        <v>0</v>
      </c>
      <c r="T153" s="30">
        <v>0</v>
      </c>
      <c r="U153" s="30">
        <v>0</v>
      </c>
      <c r="V153" s="30">
        <v>0</v>
      </c>
      <c r="W153" s="30">
        <v>0</v>
      </c>
      <c r="X153" s="30">
        <v>0</v>
      </c>
      <c r="Y153" s="30">
        <v>0</v>
      </c>
      <c r="Z153" s="30">
        <v>26020.705873983221</v>
      </c>
      <c r="AA153" s="30">
        <v>0</v>
      </c>
      <c r="AB153" s="30">
        <v>90727.933177138781</v>
      </c>
      <c r="AC153" s="30">
        <v>0</v>
      </c>
      <c r="AD153" s="30">
        <v>15916.050488489665</v>
      </c>
      <c r="AE153" s="30">
        <v>0</v>
      </c>
      <c r="AF153" s="30">
        <v>145041.22630741764</v>
      </c>
      <c r="AG153" s="30">
        <v>0</v>
      </c>
      <c r="AH153" s="30">
        <v>0</v>
      </c>
      <c r="AI153" s="30">
        <v>0</v>
      </c>
      <c r="AJ153" s="30">
        <v>48867</v>
      </c>
      <c r="AK153" s="30">
        <v>0</v>
      </c>
      <c r="AL153" s="30">
        <v>0</v>
      </c>
      <c r="AM153" s="30">
        <v>0</v>
      </c>
      <c r="AN153" s="30">
        <v>0</v>
      </c>
      <c r="AO153" s="30">
        <v>0</v>
      </c>
      <c r="AP153" s="30">
        <v>0</v>
      </c>
      <c r="AQ153" s="30">
        <v>0</v>
      </c>
      <c r="AR153" s="30">
        <v>0</v>
      </c>
      <c r="AS153" s="30">
        <v>672952.31276839855</v>
      </c>
      <c r="AT153" s="30">
        <v>255015.11062870844</v>
      </c>
      <c r="AU153" s="30">
        <v>193908.22630741764</v>
      </c>
      <c r="AV153" s="30">
        <v>141027.3011134449</v>
      </c>
      <c r="AW153" s="38">
        <v>1121875.6497045248</v>
      </c>
      <c r="AX153" s="30">
        <v>1073008.6497045248</v>
      </c>
      <c r="AY153" s="30">
        <v>4955</v>
      </c>
      <c r="AZ153" s="30">
        <v>867125</v>
      </c>
      <c r="BA153" s="30">
        <v>0</v>
      </c>
      <c r="BB153" s="30">
        <v>0</v>
      </c>
      <c r="BC153" s="30">
        <v>1121875.6497045248</v>
      </c>
      <c r="BD153" s="30">
        <v>1121875.6497045248</v>
      </c>
      <c r="BE153" s="30">
        <v>0</v>
      </c>
      <c r="BF153" s="30">
        <v>915992</v>
      </c>
      <c r="BG153" s="30">
        <v>722083.77369258238</v>
      </c>
      <c r="BH153" s="30">
        <v>927967.42339710717</v>
      </c>
      <c r="BI153" s="30">
        <v>5302.6709908406128</v>
      </c>
      <c r="BJ153" s="30">
        <v>5200.9391259686836</v>
      </c>
      <c r="BK153" s="197">
        <v>0.019560287557294092</v>
      </c>
      <c r="BL153" s="30">
        <v>0</v>
      </c>
      <c r="BM153" s="30">
        <v>0</v>
      </c>
      <c r="BN153" s="38">
        <v>1121875.6497045248</v>
      </c>
      <c r="BO153" s="30">
        <v>6131.47799831157</v>
      </c>
      <c r="BP153" s="30" t="s">
        <v>545</v>
      </c>
      <c r="BQ153" s="30">
        <v>6410.71799831157</v>
      </c>
      <c r="BR153" s="197">
        <v>0.011713720821330265</v>
      </c>
      <c r="BS153" s="30">
        <v>-1764.0500000000004</v>
      </c>
      <c r="BT153" s="30">
        <v>1120111.5997045247</v>
      </c>
      <c r="BU153" s="30">
        <v>-1750</v>
      </c>
      <c r="BV153" s="38">
        <v>1118361.5997045247</v>
      </c>
      <c r="BW153" s="218">
        <v>48867</v>
      </c>
      <c r="BX153" s="219">
        <v>1069494.5997045247</v>
      </c>
      <c r="BZ153" s="23">
        <f>B153</f>
        <v>8733390</v>
      </c>
      <c r="CB153" s="495"/>
    </row>
    <row r="154" spans="1:80">
      <c r="A154" s="23">
        <v>143836</v>
      </c>
      <c r="B154" s="23">
        <v>8732044</v>
      </c>
      <c r="C154" s="23" t="s">
        <v>367</v>
      </c>
      <c r="D154" s="239">
        <v>363</v>
      </c>
      <c r="E154" s="239">
        <v>363</v>
      </c>
      <c r="F154" s="239">
        <v>0</v>
      </c>
      <c r="G154" s="30">
        <v>1395895.368771021</v>
      </c>
      <c r="H154" s="30">
        <v>0</v>
      </c>
      <c r="I154" s="30">
        <v>0</v>
      </c>
      <c r="J154" s="30">
        <v>94011.904439783713</v>
      </c>
      <c r="K154" s="30">
        <v>0</v>
      </c>
      <c r="L154" s="30">
        <v>204497.13354908003</v>
      </c>
      <c r="M154" s="30">
        <v>0</v>
      </c>
      <c r="N154" s="30">
        <v>19079.851324148614</v>
      </c>
      <c r="O154" s="30">
        <v>9998.5036489825343</v>
      </c>
      <c r="P154" s="30">
        <v>3122.3397359980477</v>
      </c>
      <c r="Q154" s="30">
        <v>56973.929564728482</v>
      </c>
      <c r="R154" s="30">
        <v>56813.55256384267</v>
      </c>
      <c r="S154" s="30">
        <v>0</v>
      </c>
      <c r="T154" s="30">
        <v>0</v>
      </c>
      <c r="U154" s="30">
        <v>0</v>
      </c>
      <c r="V154" s="30">
        <v>0</v>
      </c>
      <c r="W154" s="30">
        <v>0</v>
      </c>
      <c r="X154" s="30">
        <v>0</v>
      </c>
      <c r="Y154" s="30">
        <v>0</v>
      </c>
      <c r="Z154" s="30">
        <v>60314.226099847183</v>
      </c>
      <c r="AA154" s="30">
        <v>0</v>
      </c>
      <c r="AB154" s="30">
        <v>223639.95287599912</v>
      </c>
      <c r="AC154" s="30">
        <v>0</v>
      </c>
      <c r="AD154" s="30">
        <v>17681.76481892556</v>
      </c>
      <c r="AE154" s="30">
        <v>0</v>
      </c>
      <c r="AF154" s="30">
        <v>145041.22630741764</v>
      </c>
      <c r="AG154" s="30">
        <v>0</v>
      </c>
      <c r="AH154" s="30">
        <v>0</v>
      </c>
      <c r="AI154" s="30">
        <v>0</v>
      </c>
      <c r="AJ154" s="30">
        <v>10701.5373</v>
      </c>
      <c r="AK154" s="30">
        <v>0</v>
      </c>
      <c r="AL154" s="30">
        <v>0</v>
      </c>
      <c r="AM154" s="30">
        <v>0</v>
      </c>
      <c r="AN154" s="30">
        <v>0</v>
      </c>
      <c r="AO154" s="30">
        <v>0</v>
      </c>
      <c r="AP154" s="30">
        <v>0</v>
      </c>
      <c r="AQ154" s="30">
        <v>0</v>
      </c>
      <c r="AR154" s="30">
        <v>0</v>
      </c>
      <c r="AS154" s="30">
        <v>1395895.368771021</v>
      </c>
      <c r="AT154" s="30">
        <v>746133.158621336</v>
      </c>
      <c r="AU154" s="30">
        <v>155742.76360741764</v>
      </c>
      <c r="AV154" s="30">
        <v>418817.80405400158</v>
      </c>
      <c r="AW154" s="38">
        <v>2297771.2909997748</v>
      </c>
      <c r="AX154" s="30">
        <v>2287069.7536997749</v>
      </c>
      <c r="AY154" s="30">
        <v>4955</v>
      </c>
      <c r="AZ154" s="30">
        <v>1798665</v>
      </c>
      <c r="BA154" s="30">
        <v>0</v>
      </c>
      <c r="BB154" s="30">
        <v>0</v>
      </c>
      <c r="BC154" s="30">
        <v>2297771.2909997748</v>
      </c>
      <c r="BD154" s="30">
        <v>2297771.2909997744</v>
      </c>
      <c r="BE154" s="30">
        <v>0</v>
      </c>
      <c r="BF154" s="30">
        <v>1809366.5373</v>
      </c>
      <c r="BG154" s="30">
        <v>1653623.7736925823</v>
      </c>
      <c r="BH154" s="30">
        <v>2142028.5273923571</v>
      </c>
      <c r="BI154" s="30">
        <v>5900.9050341387247</v>
      </c>
      <c r="BJ154" s="30">
        <v>5782.176958953225</v>
      </c>
      <c r="BK154" s="197">
        <v>0.020533455829583176</v>
      </c>
      <c r="BL154" s="30">
        <v>0</v>
      </c>
      <c r="BM154" s="30">
        <v>0</v>
      </c>
      <c r="BN154" s="38">
        <v>2297771.2909997748</v>
      </c>
      <c r="BO154" s="30">
        <v>6300.4676410462116</v>
      </c>
      <c r="BP154" s="30" t="s">
        <v>545</v>
      </c>
      <c r="BQ154" s="30">
        <v>6329.9484600544765</v>
      </c>
      <c r="BR154" s="197">
        <v>0.017024178760970621</v>
      </c>
      <c r="BS154" s="30">
        <v>0</v>
      </c>
      <c r="BT154" s="30">
        <v>2297771.2909997748</v>
      </c>
      <c r="BU154" s="30">
        <v>0</v>
      </c>
      <c r="BV154" s="38">
        <v>2297771.2909997748</v>
      </c>
      <c r="BW154" s="218">
        <v>10701.5373</v>
      </c>
      <c r="BX154" s="219">
        <v>2287069.7536997749</v>
      </c>
      <c r="BZ154" s="23">
        <f>B154</f>
        <v>8732044</v>
      </c>
      <c r="CB154" s="495"/>
    </row>
    <row r="155" spans="1:80">
      <c r="A155" s="23">
        <v>110616</v>
      </c>
      <c r="B155" s="23">
        <v>8732031</v>
      </c>
      <c r="C155" s="23" t="s">
        <v>368</v>
      </c>
      <c r="D155" s="239">
        <v>205</v>
      </c>
      <c r="E155" s="239">
        <v>205</v>
      </c>
      <c r="F155" s="239">
        <v>0</v>
      </c>
      <c r="G155" s="30">
        <v>788315.56638583832</v>
      </c>
      <c r="H155" s="30">
        <v>0</v>
      </c>
      <c r="I155" s="30">
        <v>0</v>
      </c>
      <c r="J155" s="30">
        <v>14843.984911544794</v>
      </c>
      <c r="K155" s="30">
        <v>0</v>
      </c>
      <c r="L155" s="30">
        <v>31787.119204520168</v>
      </c>
      <c r="M155" s="30">
        <v>0</v>
      </c>
      <c r="N155" s="30">
        <v>0</v>
      </c>
      <c r="O155" s="30">
        <v>1424.4227945421776</v>
      </c>
      <c r="P155" s="30">
        <v>0</v>
      </c>
      <c r="Q155" s="30">
        <v>0</v>
      </c>
      <c r="R155" s="30">
        <v>0</v>
      </c>
      <c r="S155" s="30">
        <v>1369.4450726475684</v>
      </c>
      <c r="T155" s="30">
        <v>0</v>
      </c>
      <c r="U155" s="30">
        <v>0</v>
      </c>
      <c r="V155" s="30">
        <v>0</v>
      </c>
      <c r="W155" s="30">
        <v>0</v>
      </c>
      <c r="X155" s="30">
        <v>0</v>
      </c>
      <c r="Y155" s="30">
        <v>0</v>
      </c>
      <c r="Z155" s="30">
        <v>8031.0270995150968</v>
      </c>
      <c r="AA155" s="30">
        <v>0</v>
      </c>
      <c r="AB155" s="30">
        <v>69603.222142210871</v>
      </c>
      <c r="AC155" s="30">
        <v>0</v>
      </c>
      <c r="AD155" s="30">
        <v>0</v>
      </c>
      <c r="AE155" s="30">
        <v>0</v>
      </c>
      <c r="AF155" s="30">
        <v>145041.22630741764</v>
      </c>
      <c r="AG155" s="30">
        <v>0</v>
      </c>
      <c r="AH155" s="30">
        <v>0</v>
      </c>
      <c r="AI155" s="30">
        <v>0</v>
      </c>
      <c r="AJ155" s="30">
        <v>23827.25</v>
      </c>
      <c r="AK155" s="30">
        <v>0</v>
      </c>
      <c r="AL155" s="30">
        <v>0</v>
      </c>
      <c r="AM155" s="30">
        <v>0</v>
      </c>
      <c r="AN155" s="30">
        <v>0</v>
      </c>
      <c r="AO155" s="30">
        <v>0</v>
      </c>
      <c r="AP155" s="30">
        <v>0</v>
      </c>
      <c r="AQ155" s="30">
        <v>0</v>
      </c>
      <c r="AR155" s="30">
        <v>0</v>
      </c>
      <c r="AS155" s="30">
        <v>788315.56638583832</v>
      </c>
      <c r="AT155" s="30">
        <v>127059.22122498068</v>
      </c>
      <c r="AU155" s="30">
        <v>168868.47630741764</v>
      </c>
      <c r="AV155" s="30">
        <v>107894.35610964321</v>
      </c>
      <c r="AW155" s="38">
        <v>1084243.2639182366</v>
      </c>
      <c r="AX155" s="30">
        <v>1060416.0139182366</v>
      </c>
      <c r="AY155" s="30">
        <v>4955</v>
      </c>
      <c r="AZ155" s="30">
        <v>1015775</v>
      </c>
      <c r="BA155" s="30">
        <v>0</v>
      </c>
      <c r="BB155" s="30">
        <v>0</v>
      </c>
      <c r="BC155" s="30">
        <v>1084243.2639182366</v>
      </c>
      <c r="BD155" s="30">
        <v>1084243.2639182366</v>
      </c>
      <c r="BE155" s="30">
        <v>0</v>
      </c>
      <c r="BF155" s="30">
        <v>1039602.25</v>
      </c>
      <c r="BG155" s="30">
        <v>870733.77369258238</v>
      </c>
      <c r="BH155" s="30">
        <v>915374.787610819</v>
      </c>
      <c r="BI155" s="30">
        <v>4465.2428663942392</v>
      </c>
      <c r="BJ155" s="30">
        <v>4443.1617519434776</v>
      </c>
      <c r="BK155" s="197">
        <v>0.0049696850314087911</v>
      </c>
      <c r="BL155" s="30">
        <v>0</v>
      </c>
      <c r="BM155" s="30">
        <v>0</v>
      </c>
      <c r="BN155" s="38">
        <v>1084243.2639182366</v>
      </c>
      <c r="BO155" s="30">
        <v>5172.7610435035931</v>
      </c>
      <c r="BP155" s="30" t="s">
        <v>545</v>
      </c>
      <c r="BQ155" s="30">
        <v>5288.9915313084712</v>
      </c>
      <c r="BR155" s="197">
        <v>-0.00082310554842057737</v>
      </c>
      <c r="BS155" s="30">
        <v>-1841</v>
      </c>
      <c r="BT155" s="30">
        <v>1082402.2639182366</v>
      </c>
      <c r="BU155" s="30">
        <v>-2050</v>
      </c>
      <c r="BV155" s="38">
        <v>1080352.2639182366</v>
      </c>
      <c r="BW155" s="218">
        <v>23827.25</v>
      </c>
      <c r="BX155" s="219">
        <v>1056525.0139182366</v>
      </c>
      <c r="BZ155" s="23">
        <f>B155</f>
        <v>8732031</v>
      </c>
      <c r="CB155" s="495"/>
    </row>
    <row r="156" spans="1:80">
      <c r="A156" s="23">
        <v>140499</v>
      </c>
      <c r="B156" s="23">
        <v>8735201</v>
      </c>
      <c r="C156" s="23" t="s">
        <v>369</v>
      </c>
      <c r="D156" s="239">
        <v>407</v>
      </c>
      <c r="E156" s="239">
        <v>407</v>
      </c>
      <c r="F156" s="239">
        <v>0</v>
      </c>
      <c r="G156" s="30">
        <v>1565094.8074099326</v>
      </c>
      <c r="H156" s="30">
        <v>0</v>
      </c>
      <c r="I156" s="30">
        <v>0</v>
      </c>
      <c r="J156" s="30">
        <v>29193.170326038136</v>
      </c>
      <c r="K156" s="30">
        <v>0</v>
      </c>
      <c r="L156" s="30">
        <v>64633.809049191128</v>
      </c>
      <c r="M156" s="30">
        <v>0</v>
      </c>
      <c r="N156" s="30">
        <v>9161.2876575291666</v>
      </c>
      <c r="O156" s="30">
        <v>8831.4213261615132</v>
      </c>
      <c r="P156" s="30">
        <v>0</v>
      </c>
      <c r="Q156" s="30">
        <v>7836.8243573408263</v>
      </c>
      <c r="R156" s="30">
        <v>0</v>
      </c>
      <c r="S156" s="30">
        <v>0</v>
      </c>
      <c r="T156" s="30">
        <v>0</v>
      </c>
      <c r="U156" s="30">
        <v>0</v>
      </c>
      <c r="V156" s="30">
        <v>0</v>
      </c>
      <c r="W156" s="30">
        <v>0</v>
      </c>
      <c r="X156" s="30">
        <v>0</v>
      </c>
      <c r="Y156" s="30">
        <v>0</v>
      </c>
      <c r="Z156" s="30">
        <v>7543.1614858970715</v>
      </c>
      <c r="AA156" s="30">
        <v>0</v>
      </c>
      <c r="AB156" s="30">
        <v>135731.14019658224</v>
      </c>
      <c r="AC156" s="30">
        <v>0</v>
      </c>
      <c r="AD156" s="30">
        <v>0</v>
      </c>
      <c r="AE156" s="30">
        <v>0</v>
      </c>
      <c r="AF156" s="30">
        <v>145041.22630741764</v>
      </c>
      <c r="AG156" s="30">
        <v>0</v>
      </c>
      <c r="AH156" s="30">
        <v>0</v>
      </c>
      <c r="AI156" s="30">
        <v>0</v>
      </c>
      <c r="AJ156" s="30">
        <v>9937.1418</v>
      </c>
      <c r="AK156" s="30">
        <v>0</v>
      </c>
      <c r="AL156" s="30">
        <v>0</v>
      </c>
      <c r="AM156" s="30">
        <v>0</v>
      </c>
      <c r="AN156" s="30">
        <v>0</v>
      </c>
      <c r="AO156" s="30">
        <v>0</v>
      </c>
      <c r="AP156" s="30">
        <v>0</v>
      </c>
      <c r="AQ156" s="30">
        <v>0</v>
      </c>
      <c r="AR156" s="30">
        <v>0</v>
      </c>
      <c r="AS156" s="30">
        <v>1565094.8074099326</v>
      </c>
      <c r="AT156" s="30">
        <v>262930.81439874007</v>
      </c>
      <c r="AU156" s="30">
        <v>154978.36810741766</v>
      </c>
      <c r="AV156" s="30">
        <v>227089.78043627611</v>
      </c>
      <c r="AW156" s="38">
        <v>1983003.9899160904</v>
      </c>
      <c r="AX156" s="30">
        <v>1973066.8481160903</v>
      </c>
      <c r="AY156" s="30">
        <v>4955</v>
      </c>
      <c r="AZ156" s="30">
        <v>2016685</v>
      </c>
      <c r="BA156" s="30">
        <v>43618.151883909712</v>
      </c>
      <c r="BB156" s="30">
        <v>0</v>
      </c>
      <c r="BC156" s="30">
        <v>2026622.1418</v>
      </c>
      <c r="BD156" s="30">
        <v>2026622.1418</v>
      </c>
      <c r="BE156" s="30">
        <v>0</v>
      </c>
      <c r="BF156" s="30">
        <v>2026622.1418</v>
      </c>
      <c r="BG156" s="30">
        <v>1871643.7736925823</v>
      </c>
      <c r="BH156" s="30">
        <v>1871643.7736925823</v>
      </c>
      <c r="BI156" s="30">
        <v>4598.6333505960256</v>
      </c>
      <c r="BJ156" s="30">
        <v>4595.1385666488786</v>
      </c>
      <c r="BK156" s="197">
        <v>0.00076053940408061084</v>
      </c>
      <c r="BL156" s="30">
        <v>0</v>
      </c>
      <c r="BM156" s="30">
        <v>0</v>
      </c>
      <c r="BN156" s="38">
        <v>2026622.1418</v>
      </c>
      <c r="BO156" s="30">
        <v>4955</v>
      </c>
      <c r="BP156" s="30" t="s">
        <v>545</v>
      </c>
      <c r="BQ156" s="30">
        <v>4979.4155818181816</v>
      </c>
      <c r="BR156" s="197">
        <v>0.0028417275642453887</v>
      </c>
      <c r="BS156" s="30">
        <v>0</v>
      </c>
      <c r="BT156" s="30">
        <v>2026622.1418</v>
      </c>
      <c r="BU156" s="30">
        <v>0</v>
      </c>
      <c r="BV156" s="38">
        <v>2026622.1418</v>
      </c>
      <c r="BW156" s="218">
        <v>9937.1418</v>
      </c>
      <c r="BX156" s="219">
        <v>2016685</v>
      </c>
      <c r="BZ156" s="23">
        <f>B156</f>
        <v>8735201</v>
      </c>
      <c r="CB156" s="495"/>
    </row>
    <row r="157" spans="1:80">
      <c r="A157" s="23">
        <v>110837</v>
      </c>
      <c r="B157" s="23">
        <v>8733350</v>
      </c>
      <c r="C157" s="23" t="s">
        <v>370</v>
      </c>
      <c r="D157" s="239">
        <v>119</v>
      </c>
      <c r="E157" s="239">
        <v>119</v>
      </c>
      <c r="F157" s="239">
        <v>0</v>
      </c>
      <c r="G157" s="30">
        <v>457607.572682511</v>
      </c>
      <c r="H157" s="30">
        <v>0</v>
      </c>
      <c r="I157" s="30">
        <v>0</v>
      </c>
      <c r="J157" s="30">
        <v>6927.192958720887</v>
      </c>
      <c r="K157" s="30">
        <v>0</v>
      </c>
      <c r="L157" s="30">
        <v>14833.988962109375</v>
      </c>
      <c r="M157" s="30">
        <v>0</v>
      </c>
      <c r="N157" s="30">
        <v>2349.0481173151729</v>
      </c>
      <c r="O157" s="30">
        <v>2279.0764712674859</v>
      </c>
      <c r="P157" s="30">
        <v>0</v>
      </c>
      <c r="Q157" s="30">
        <v>0</v>
      </c>
      <c r="R157" s="30">
        <v>0</v>
      </c>
      <c r="S157" s="30">
        <v>0</v>
      </c>
      <c r="T157" s="30">
        <v>0</v>
      </c>
      <c r="U157" s="30">
        <v>0</v>
      </c>
      <c r="V157" s="30">
        <v>0</v>
      </c>
      <c r="W157" s="30">
        <v>0</v>
      </c>
      <c r="X157" s="30">
        <v>0</v>
      </c>
      <c r="Y157" s="30">
        <v>0</v>
      </c>
      <c r="Z157" s="30">
        <v>19109.606393853279</v>
      </c>
      <c r="AA157" s="30">
        <v>0</v>
      </c>
      <c r="AB157" s="30">
        <v>38928.996837214618</v>
      </c>
      <c r="AC157" s="30">
        <v>0</v>
      </c>
      <c r="AD157" s="30">
        <v>1794.1729641570187</v>
      </c>
      <c r="AE157" s="30">
        <v>0</v>
      </c>
      <c r="AF157" s="30">
        <v>145041.22630741764</v>
      </c>
      <c r="AG157" s="30">
        <v>0</v>
      </c>
      <c r="AH157" s="30">
        <v>0</v>
      </c>
      <c r="AI157" s="30">
        <v>0</v>
      </c>
      <c r="AJ157" s="30">
        <v>1412.05</v>
      </c>
      <c r="AK157" s="30">
        <v>0</v>
      </c>
      <c r="AL157" s="30">
        <v>0</v>
      </c>
      <c r="AM157" s="30">
        <v>0</v>
      </c>
      <c r="AN157" s="30">
        <v>0</v>
      </c>
      <c r="AO157" s="30">
        <v>0</v>
      </c>
      <c r="AP157" s="30">
        <v>0</v>
      </c>
      <c r="AQ157" s="30">
        <v>0</v>
      </c>
      <c r="AR157" s="30">
        <v>0</v>
      </c>
      <c r="AS157" s="30">
        <v>457607.572682511</v>
      </c>
      <c r="AT157" s="30">
        <v>86222.08270463784</v>
      </c>
      <c r="AU157" s="30">
        <v>146453.27630741763</v>
      </c>
      <c r="AV157" s="30">
        <v>62880.51137803508</v>
      </c>
      <c r="AW157" s="38">
        <v>690282.93169456651</v>
      </c>
      <c r="AX157" s="30">
        <v>688870.88169456646</v>
      </c>
      <c r="AY157" s="30">
        <v>4955</v>
      </c>
      <c r="AZ157" s="30">
        <v>589645</v>
      </c>
      <c r="BA157" s="30">
        <v>0</v>
      </c>
      <c r="BB157" s="30">
        <v>0</v>
      </c>
      <c r="BC157" s="30">
        <v>690282.93169456651</v>
      </c>
      <c r="BD157" s="30">
        <v>690282.93169456651</v>
      </c>
      <c r="BE157" s="30">
        <v>0</v>
      </c>
      <c r="BF157" s="30">
        <v>591057.05</v>
      </c>
      <c r="BG157" s="30">
        <v>444603.77369258244</v>
      </c>
      <c r="BH157" s="30">
        <v>543829.65538714884</v>
      </c>
      <c r="BI157" s="30">
        <v>4569.997104093688</v>
      </c>
      <c r="BJ157" s="30">
        <v>4491.9606710130765</v>
      </c>
      <c r="BK157" s="197">
        <v>0.017372465788533232</v>
      </c>
      <c r="BL157" s="30">
        <v>0</v>
      </c>
      <c r="BM157" s="30">
        <v>0</v>
      </c>
      <c r="BN157" s="38">
        <v>690282.93169456651</v>
      </c>
      <c r="BO157" s="30">
        <v>5788.8309386098026</v>
      </c>
      <c r="BP157" s="30" t="s">
        <v>545</v>
      </c>
      <c r="BQ157" s="30">
        <v>5800.6969049963573</v>
      </c>
      <c r="BR157" s="197">
        <v>0.0167370299163363</v>
      </c>
      <c r="BS157" s="30">
        <v>-1052.7999999999997</v>
      </c>
      <c r="BT157" s="30">
        <v>689230.13169456646</v>
      </c>
      <c r="BU157" s="30">
        <v>-1190</v>
      </c>
      <c r="BV157" s="38">
        <v>688040.13169456646</v>
      </c>
      <c r="BW157" s="218">
        <v>1412.05</v>
      </c>
      <c r="BX157" s="219">
        <v>686628.08169456641</v>
      </c>
      <c r="BZ157" s="23">
        <f>B157</f>
        <v>8733350</v>
      </c>
      <c r="CB157" s="495"/>
    </row>
    <row r="158" spans="1:80">
      <c r="A158" s="23">
        <v>136636</v>
      </c>
      <c r="B158" s="23">
        <v>8734027</v>
      </c>
      <c r="C158" s="23" t="s">
        <v>371</v>
      </c>
      <c r="D158" s="239">
        <v>671</v>
      </c>
      <c r="E158" s="239">
        <v>0</v>
      </c>
      <c r="F158" s="239">
        <v>671</v>
      </c>
      <c r="G158" s="30">
        <v>0</v>
      </c>
      <c r="H158" s="30">
        <v>2276317.6057947893</v>
      </c>
      <c r="I158" s="30">
        <v>1533741.4864489404</v>
      </c>
      <c r="J158" s="30">
        <v>0</v>
      </c>
      <c r="K158" s="30">
        <v>59870.739143230727</v>
      </c>
      <c r="L158" s="30">
        <v>0</v>
      </c>
      <c r="M158" s="30">
        <v>194296.26715027067</v>
      </c>
      <c r="N158" s="30">
        <v>0</v>
      </c>
      <c r="O158" s="30">
        <v>0</v>
      </c>
      <c r="P158" s="30">
        <v>0</v>
      </c>
      <c r="Q158" s="30">
        <v>0</v>
      </c>
      <c r="R158" s="30">
        <v>0</v>
      </c>
      <c r="S158" s="30">
        <v>0</v>
      </c>
      <c r="T158" s="30">
        <v>7816.8324584700513</v>
      </c>
      <c r="U158" s="30">
        <v>8096.7190426607958</v>
      </c>
      <c r="V158" s="30">
        <v>1904.228367440599</v>
      </c>
      <c r="W158" s="30">
        <v>0</v>
      </c>
      <c r="X158" s="30">
        <v>0</v>
      </c>
      <c r="Y158" s="30">
        <v>0</v>
      </c>
      <c r="Z158" s="30">
        <v>0</v>
      </c>
      <c r="AA158" s="30">
        <v>146680.56201482084</v>
      </c>
      <c r="AB158" s="30">
        <v>0</v>
      </c>
      <c r="AC158" s="30">
        <v>226644.83545855019</v>
      </c>
      <c r="AD158" s="30">
        <v>0</v>
      </c>
      <c r="AE158" s="30">
        <v>0</v>
      </c>
      <c r="AF158" s="30">
        <v>145041.22630741764</v>
      </c>
      <c r="AG158" s="30">
        <v>0</v>
      </c>
      <c r="AH158" s="30">
        <v>0</v>
      </c>
      <c r="AI158" s="30">
        <v>0</v>
      </c>
      <c r="AJ158" s="30">
        <v>22495.2</v>
      </c>
      <c r="AK158" s="30">
        <v>0</v>
      </c>
      <c r="AL158" s="30">
        <v>0</v>
      </c>
      <c r="AM158" s="30">
        <v>0</v>
      </c>
      <c r="AN158" s="30">
        <v>0</v>
      </c>
      <c r="AO158" s="30">
        <v>0</v>
      </c>
      <c r="AP158" s="30">
        <v>0</v>
      </c>
      <c r="AQ158" s="30">
        <v>0</v>
      </c>
      <c r="AR158" s="30">
        <v>0</v>
      </c>
      <c r="AS158" s="30">
        <v>3810059.0922437296</v>
      </c>
      <c r="AT158" s="30">
        <v>645310.18363544391</v>
      </c>
      <c r="AU158" s="30">
        <v>167536.42630741766</v>
      </c>
      <c r="AV158" s="30">
        <v>417827.2346790781</v>
      </c>
      <c r="AW158" s="38">
        <v>4622905.702186591</v>
      </c>
      <c r="AX158" s="30">
        <v>4600410.5021865908</v>
      </c>
      <c r="AY158" s="30">
        <v>6465</v>
      </c>
      <c r="AZ158" s="30">
        <v>4338015</v>
      </c>
      <c r="BA158" s="30">
        <v>0</v>
      </c>
      <c r="BB158" s="30">
        <v>0</v>
      </c>
      <c r="BC158" s="30">
        <v>4622905.702186591</v>
      </c>
      <c r="BD158" s="30">
        <v>0</v>
      </c>
      <c r="BE158" s="30">
        <v>4622905.702186591</v>
      </c>
      <c r="BF158" s="30">
        <v>4360510.2</v>
      </c>
      <c r="BG158" s="30">
        <v>4192973.7736925827</v>
      </c>
      <c r="BH158" s="30">
        <v>4455369.2758791735</v>
      </c>
      <c r="BI158" s="30">
        <v>6639.8945989257427</v>
      </c>
      <c r="BJ158" s="30">
        <v>6608.2920061655614</v>
      </c>
      <c r="BK158" s="197">
        <v>0.0047822633640728926</v>
      </c>
      <c r="BL158" s="30">
        <v>0</v>
      </c>
      <c r="BM158" s="30">
        <v>0</v>
      </c>
      <c r="BN158" s="38">
        <v>4622905.702186591</v>
      </c>
      <c r="BO158" s="30">
        <v>6856.0514190560225</v>
      </c>
      <c r="BP158" s="30" t="s">
        <v>545</v>
      </c>
      <c r="BQ158" s="30">
        <v>6889.57630728255</v>
      </c>
      <c r="BR158" s="197">
        <v>0.0053946172978474038</v>
      </c>
      <c r="BS158" s="30">
        <v>0</v>
      </c>
      <c r="BT158" s="30">
        <v>4622905.702186591</v>
      </c>
      <c r="BU158" s="30">
        <v>0</v>
      </c>
      <c r="BV158" s="38">
        <v>4622905.702186591</v>
      </c>
      <c r="BW158" s="218">
        <v>22495.2</v>
      </c>
      <c r="BX158" s="219">
        <v>4600410.5021865908</v>
      </c>
      <c r="BZ158" s="23">
        <f>B158</f>
        <v>8734027</v>
      </c>
      <c r="CB158" s="495"/>
    </row>
    <row r="159" spans="1:80">
      <c r="A159" s="23">
        <v>147434</v>
      </c>
      <c r="B159" s="23">
        <v>8733302</v>
      </c>
      <c r="C159" s="23" t="s">
        <v>372</v>
      </c>
      <c r="D159" s="239">
        <v>396</v>
      </c>
      <c r="E159" s="239">
        <v>396</v>
      </c>
      <c r="F159" s="239">
        <v>0</v>
      </c>
      <c r="G159" s="30">
        <v>1522794.9477502047</v>
      </c>
      <c r="H159" s="30">
        <v>0</v>
      </c>
      <c r="I159" s="30">
        <v>0</v>
      </c>
      <c r="J159" s="30">
        <v>33151.566302450039</v>
      </c>
      <c r="K159" s="30">
        <v>0</v>
      </c>
      <c r="L159" s="30">
        <v>81586.939291601666</v>
      </c>
      <c r="M159" s="30">
        <v>0</v>
      </c>
      <c r="N159" s="30">
        <v>0</v>
      </c>
      <c r="O159" s="30">
        <v>2009.4147513846926</v>
      </c>
      <c r="P159" s="30">
        <v>0</v>
      </c>
      <c r="Q159" s="30">
        <v>0</v>
      </c>
      <c r="R159" s="30">
        <v>0</v>
      </c>
      <c r="S159" s="30">
        <v>0</v>
      </c>
      <c r="T159" s="30">
        <v>0</v>
      </c>
      <c r="U159" s="30">
        <v>0</v>
      </c>
      <c r="V159" s="30">
        <v>0</v>
      </c>
      <c r="W159" s="30">
        <v>0</v>
      </c>
      <c r="X159" s="30">
        <v>0</v>
      </c>
      <c r="Y159" s="30">
        <v>0</v>
      </c>
      <c r="Z159" s="30">
        <v>33451.314403562341</v>
      </c>
      <c r="AA159" s="30">
        <v>0</v>
      </c>
      <c r="AB159" s="30">
        <v>175045.6974425748</v>
      </c>
      <c r="AC159" s="30">
        <v>0</v>
      </c>
      <c r="AD159" s="30">
        <v>35922.043647961014</v>
      </c>
      <c r="AE159" s="30">
        <v>0</v>
      </c>
      <c r="AF159" s="30">
        <v>145041.22630741764</v>
      </c>
      <c r="AG159" s="30">
        <v>0</v>
      </c>
      <c r="AH159" s="30">
        <v>0</v>
      </c>
      <c r="AI159" s="30">
        <v>0</v>
      </c>
      <c r="AJ159" s="30">
        <v>66612</v>
      </c>
      <c r="AK159" s="30">
        <v>0</v>
      </c>
      <c r="AL159" s="30">
        <v>0</v>
      </c>
      <c r="AM159" s="30">
        <v>0</v>
      </c>
      <c r="AN159" s="30">
        <v>0</v>
      </c>
      <c r="AO159" s="30">
        <v>0</v>
      </c>
      <c r="AP159" s="30">
        <v>0</v>
      </c>
      <c r="AQ159" s="30">
        <v>0</v>
      </c>
      <c r="AR159" s="30">
        <v>0</v>
      </c>
      <c r="AS159" s="30">
        <v>1522794.9477502047</v>
      </c>
      <c r="AT159" s="30">
        <v>361166.97583953454</v>
      </c>
      <c r="AU159" s="30">
        <v>211653.22630741764</v>
      </c>
      <c r="AV159" s="30">
        <v>248938.40697552668</v>
      </c>
      <c r="AW159" s="38">
        <v>2095615.149897157</v>
      </c>
      <c r="AX159" s="30">
        <v>2029003.149897157</v>
      </c>
      <c r="AY159" s="30">
        <v>4955</v>
      </c>
      <c r="AZ159" s="30">
        <v>1962180</v>
      </c>
      <c r="BA159" s="30">
        <v>0</v>
      </c>
      <c r="BB159" s="30">
        <v>0</v>
      </c>
      <c r="BC159" s="30">
        <v>2095615.149897157</v>
      </c>
      <c r="BD159" s="30">
        <v>2095615.1498971572</v>
      </c>
      <c r="BE159" s="30">
        <v>0</v>
      </c>
      <c r="BF159" s="30">
        <v>2028792</v>
      </c>
      <c r="BG159" s="30">
        <v>1817138.7736925823</v>
      </c>
      <c r="BH159" s="30">
        <v>1883961.9235897393</v>
      </c>
      <c r="BI159" s="30">
        <v>4757.4796050245941</v>
      </c>
      <c r="BJ159" s="30">
        <v>4787.9945959408642</v>
      </c>
      <c r="BK159" s="197">
        <v>-0.0063732300245576542</v>
      </c>
      <c r="BL159" s="30">
        <v>0.0063732300245576542</v>
      </c>
      <c r="BM159" s="30">
        <v>12083.936402842963</v>
      </c>
      <c r="BN159" s="38">
        <v>2107699.0863</v>
      </c>
      <c r="BO159" s="30">
        <v>5154.260318939394</v>
      </c>
      <c r="BP159" s="30" t="s">
        <v>545</v>
      </c>
      <c r="BQ159" s="30">
        <v>5322.472440151515</v>
      </c>
      <c r="BR159" s="197">
        <v>0.0019719036190826156</v>
      </c>
      <c r="BS159" s="30">
        <v>0</v>
      </c>
      <c r="BT159" s="30">
        <v>2107699.0863</v>
      </c>
      <c r="BU159" s="30">
        <v>0</v>
      </c>
      <c r="BV159" s="38">
        <v>2107699.0863</v>
      </c>
      <c r="BW159" s="218">
        <v>66612</v>
      </c>
      <c r="BX159" s="219">
        <v>2041087.0863</v>
      </c>
      <c r="BZ159" s="23">
        <f>B159</f>
        <v>8733302</v>
      </c>
      <c r="CB159" s="495"/>
    </row>
    <row r="160" spans="1:80">
      <c r="A160" s="23">
        <v>139466</v>
      </c>
      <c r="B160" s="23">
        <v>8732094</v>
      </c>
      <c r="C160" s="23" t="s">
        <v>373</v>
      </c>
      <c r="D160" s="239">
        <v>406</v>
      </c>
      <c r="E160" s="239">
        <v>406</v>
      </c>
      <c r="F160" s="239">
        <v>0</v>
      </c>
      <c r="G160" s="30">
        <v>1561249.3656226846</v>
      </c>
      <c r="H160" s="30">
        <v>0</v>
      </c>
      <c r="I160" s="30">
        <v>0</v>
      </c>
      <c r="J160" s="30">
        <v>55417.543669767249</v>
      </c>
      <c r="K160" s="30">
        <v>0</v>
      </c>
      <c r="L160" s="30">
        <v>119731.48233702594</v>
      </c>
      <c r="M160" s="30">
        <v>0</v>
      </c>
      <c r="N160" s="30">
        <v>20958.149301497873</v>
      </c>
      <c r="O160" s="30">
        <v>49121.132142454</v>
      </c>
      <c r="P160" s="30">
        <v>7134.6891239141769</v>
      </c>
      <c r="Q160" s="30">
        <v>11784.261811408811</v>
      </c>
      <c r="R160" s="30">
        <v>14590.038433172802</v>
      </c>
      <c r="S160" s="30">
        <v>0</v>
      </c>
      <c r="T160" s="30">
        <v>0</v>
      </c>
      <c r="U160" s="30">
        <v>0</v>
      </c>
      <c r="V160" s="30">
        <v>0</v>
      </c>
      <c r="W160" s="30">
        <v>0</v>
      </c>
      <c r="X160" s="30">
        <v>0</v>
      </c>
      <c r="Y160" s="30">
        <v>0</v>
      </c>
      <c r="Z160" s="30">
        <v>51135.278931648922</v>
      </c>
      <c r="AA160" s="30">
        <v>0</v>
      </c>
      <c r="AB160" s="30">
        <v>161037.18591184387</v>
      </c>
      <c r="AC160" s="30">
        <v>0</v>
      </c>
      <c r="AD160" s="30">
        <v>2546.568078158356</v>
      </c>
      <c r="AE160" s="30">
        <v>0</v>
      </c>
      <c r="AF160" s="30">
        <v>145041.22630741764</v>
      </c>
      <c r="AG160" s="30">
        <v>0</v>
      </c>
      <c r="AH160" s="30">
        <v>0</v>
      </c>
      <c r="AI160" s="30">
        <v>0</v>
      </c>
      <c r="AJ160" s="30">
        <v>9336.5453</v>
      </c>
      <c r="AK160" s="30">
        <v>0</v>
      </c>
      <c r="AL160" s="30">
        <v>0</v>
      </c>
      <c r="AM160" s="30">
        <v>0</v>
      </c>
      <c r="AN160" s="30">
        <v>0</v>
      </c>
      <c r="AO160" s="30">
        <v>0</v>
      </c>
      <c r="AP160" s="30">
        <v>0</v>
      </c>
      <c r="AQ160" s="30">
        <v>0</v>
      </c>
      <c r="AR160" s="30">
        <v>0</v>
      </c>
      <c r="AS160" s="30">
        <v>1561249.3656226846</v>
      </c>
      <c r="AT160" s="30">
        <v>493456.329740892</v>
      </c>
      <c r="AU160" s="30">
        <v>154377.77160741764</v>
      </c>
      <c r="AV160" s="30">
        <v>318693.26624676632</v>
      </c>
      <c r="AW160" s="38">
        <v>2209083.4669709941</v>
      </c>
      <c r="AX160" s="30">
        <v>2199746.9216709943</v>
      </c>
      <c r="AY160" s="30">
        <v>4955</v>
      </c>
      <c r="AZ160" s="30">
        <v>2011730</v>
      </c>
      <c r="BA160" s="30">
        <v>0</v>
      </c>
      <c r="BB160" s="30">
        <v>0</v>
      </c>
      <c r="BC160" s="30">
        <v>2209083.4669709941</v>
      </c>
      <c r="BD160" s="30">
        <v>2209083.4669709941</v>
      </c>
      <c r="BE160" s="30">
        <v>0</v>
      </c>
      <c r="BF160" s="30">
        <v>2021066.5453</v>
      </c>
      <c r="BG160" s="30">
        <v>1866688.7736925823</v>
      </c>
      <c r="BH160" s="30">
        <v>2054705.6953635763</v>
      </c>
      <c r="BI160" s="30">
        <v>5060.85146641275</v>
      </c>
      <c r="BJ160" s="30">
        <v>5065.9054356252036</v>
      </c>
      <c r="BK160" s="197">
        <v>-0.000997643812478744</v>
      </c>
      <c r="BL160" s="30">
        <v>0.000997643812478744</v>
      </c>
      <c r="BM160" s="30">
        <v>2051.9115002562921</v>
      </c>
      <c r="BN160" s="38">
        <v>2211135.3784712506</v>
      </c>
      <c r="BO160" s="30">
        <v>5423.1498353971692</v>
      </c>
      <c r="BP160" s="30" t="s">
        <v>545</v>
      </c>
      <c r="BQ160" s="30">
        <v>5446.1462523922428</v>
      </c>
      <c r="BR160" s="197">
        <v>-8.14099820110048E-05</v>
      </c>
      <c r="BS160" s="30">
        <v>0</v>
      </c>
      <c r="BT160" s="30">
        <v>2211135.3784712506</v>
      </c>
      <c r="BU160" s="30">
        <v>0</v>
      </c>
      <c r="BV160" s="38">
        <v>2211135.3784712506</v>
      </c>
      <c r="BW160" s="218">
        <v>9336.5453</v>
      </c>
      <c r="BX160" s="219">
        <v>2201798.8331712508</v>
      </c>
      <c r="BZ160" s="23">
        <f>B160</f>
        <v>8732094</v>
      </c>
      <c r="CB160" s="495"/>
    </row>
    <row r="161" spans="1:80">
      <c r="A161" s="23">
        <v>110617</v>
      </c>
      <c r="B161" s="23">
        <v>8732033</v>
      </c>
      <c r="C161" s="23" t="s">
        <v>374</v>
      </c>
      <c r="D161" s="239">
        <v>317</v>
      </c>
      <c r="E161" s="239">
        <v>317</v>
      </c>
      <c r="F161" s="239">
        <v>0</v>
      </c>
      <c r="G161" s="30">
        <v>1219005.0465576134</v>
      </c>
      <c r="H161" s="30">
        <v>0</v>
      </c>
      <c r="I161" s="30">
        <v>0</v>
      </c>
      <c r="J161" s="30">
        <v>20286.779379111293</v>
      </c>
      <c r="K161" s="30">
        <v>0</v>
      </c>
      <c r="L161" s="30">
        <v>44501.966886328359</v>
      </c>
      <c r="M161" s="30">
        <v>0</v>
      </c>
      <c r="N161" s="30">
        <v>0</v>
      </c>
      <c r="O161" s="30">
        <v>284.88455890843545</v>
      </c>
      <c r="P161" s="30">
        <v>0</v>
      </c>
      <c r="Q161" s="30">
        <v>0</v>
      </c>
      <c r="R161" s="30">
        <v>0</v>
      </c>
      <c r="S161" s="30">
        <v>0</v>
      </c>
      <c r="T161" s="30">
        <v>0</v>
      </c>
      <c r="U161" s="30">
        <v>0</v>
      </c>
      <c r="V161" s="30">
        <v>0</v>
      </c>
      <c r="W161" s="30">
        <v>0</v>
      </c>
      <c r="X161" s="30">
        <v>0</v>
      </c>
      <c r="Y161" s="30">
        <v>0</v>
      </c>
      <c r="Z161" s="30">
        <v>13366.54255684443</v>
      </c>
      <c r="AA161" s="30">
        <v>0</v>
      </c>
      <c r="AB161" s="30">
        <v>103265.98511161417</v>
      </c>
      <c r="AC161" s="30">
        <v>0</v>
      </c>
      <c r="AD161" s="30">
        <v>0</v>
      </c>
      <c r="AE161" s="30">
        <v>0</v>
      </c>
      <c r="AF161" s="30">
        <v>145041.22630741764</v>
      </c>
      <c r="AG161" s="30">
        <v>0</v>
      </c>
      <c r="AH161" s="30">
        <v>0</v>
      </c>
      <c r="AI161" s="30">
        <v>0</v>
      </c>
      <c r="AJ161" s="30">
        <v>63882</v>
      </c>
      <c r="AK161" s="30">
        <v>0</v>
      </c>
      <c r="AL161" s="30">
        <v>0</v>
      </c>
      <c r="AM161" s="30">
        <v>0</v>
      </c>
      <c r="AN161" s="30">
        <v>0</v>
      </c>
      <c r="AO161" s="30">
        <v>0</v>
      </c>
      <c r="AP161" s="30">
        <v>0</v>
      </c>
      <c r="AQ161" s="30">
        <v>0</v>
      </c>
      <c r="AR161" s="30">
        <v>0</v>
      </c>
      <c r="AS161" s="30">
        <v>1219005.0465576134</v>
      </c>
      <c r="AT161" s="30">
        <v>181706.15849280669</v>
      </c>
      <c r="AU161" s="30">
        <v>208923.22630741764</v>
      </c>
      <c r="AV161" s="30">
        <v>158718.725019644</v>
      </c>
      <c r="AW161" s="38">
        <v>1609634.4313578377</v>
      </c>
      <c r="AX161" s="30">
        <v>1545752.4313578377</v>
      </c>
      <c r="AY161" s="30">
        <v>4955</v>
      </c>
      <c r="AZ161" s="30">
        <v>1570735</v>
      </c>
      <c r="BA161" s="30">
        <v>24982.568642162252</v>
      </c>
      <c r="BB161" s="30">
        <v>0</v>
      </c>
      <c r="BC161" s="30">
        <v>1634617</v>
      </c>
      <c r="BD161" s="30">
        <v>1634617</v>
      </c>
      <c r="BE161" s="30">
        <v>0</v>
      </c>
      <c r="BF161" s="30">
        <v>1634617</v>
      </c>
      <c r="BG161" s="30">
        <v>1425693.7736925823</v>
      </c>
      <c r="BH161" s="30">
        <v>1425693.7736925823</v>
      </c>
      <c r="BI161" s="30">
        <v>4497.4566993456856</v>
      </c>
      <c r="BJ161" s="30">
        <v>4503.5835038355553</v>
      </c>
      <c r="BK161" s="197">
        <v>-0.0013604287529368013</v>
      </c>
      <c r="BL161" s="30">
        <v>0.0013604287529368013</v>
      </c>
      <c r="BM161" s="30">
        <v>1942.1970232887122</v>
      </c>
      <c r="BN161" s="38">
        <v>1636559.1970232888</v>
      </c>
      <c r="BO161" s="30">
        <v>4961.12680448987</v>
      </c>
      <c r="BP161" s="30" t="s">
        <v>545</v>
      </c>
      <c r="BQ161" s="30">
        <v>5162.6473092217311</v>
      </c>
      <c r="BR161" s="197">
        <v>0.0050820042071391125</v>
      </c>
      <c r="BS161" s="30">
        <v>-2821.7500000000009</v>
      </c>
      <c r="BT161" s="30">
        <v>1633737.4470232888</v>
      </c>
      <c r="BU161" s="30">
        <v>-3170</v>
      </c>
      <c r="BV161" s="38">
        <v>1630567.4470232888</v>
      </c>
      <c r="BW161" s="218">
        <v>63882</v>
      </c>
      <c r="BX161" s="219">
        <v>1566685.4470232888</v>
      </c>
      <c r="BZ161" s="23">
        <f>B161</f>
        <v>8732033</v>
      </c>
      <c r="CB161" s="495"/>
    </row>
    <row r="162" spans="1:80">
      <c r="A162" s="23">
        <v>110836</v>
      </c>
      <c r="B162" s="23">
        <v>8733331</v>
      </c>
      <c r="C162" s="23" t="s">
        <v>375</v>
      </c>
      <c r="D162" s="239">
        <v>129</v>
      </c>
      <c r="E162" s="239">
        <v>129</v>
      </c>
      <c r="F162" s="239">
        <v>0</v>
      </c>
      <c r="G162" s="30">
        <v>496061.99055499095</v>
      </c>
      <c r="H162" s="30">
        <v>0</v>
      </c>
      <c r="I162" s="30">
        <v>0</v>
      </c>
      <c r="J162" s="30">
        <v>11380.388432184363</v>
      </c>
      <c r="K162" s="30">
        <v>0</v>
      </c>
      <c r="L162" s="30">
        <v>24370.124723465506</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47874.090015907655</v>
      </c>
      <c r="AC162" s="30">
        <v>0</v>
      </c>
      <c r="AD162" s="30">
        <v>0</v>
      </c>
      <c r="AE162" s="30">
        <v>0</v>
      </c>
      <c r="AF162" s="30">
        <v>145041.22630741764</v>
      </c>
      <c r="AG162" s="30">
        <v>15933.730240177998</v>
      </c>
      <c r="AH162" s="30">
        <v>0</v>
      </c>
      <c r="AI162" s="30">
        <v>0</v>
      </c>
      <c r="AJ162" s="30">
        <v>3343.3</v>
      </c>
      <c r="AK162" s="30">
        <v>0</v>
      </c>
      <c r="AL162" s="30">
        <v>0</v>
      </c>
      <c r="AM162" s="30">
        <v>0</v>
      </c>
      <c r="AN162" s="30">
        <v>0</v>
      </c>
      <c r="AO162" s="30">
        <v>0</v>
      </c>
      <c r="AP162" s="30">
        <v>0</v>
      </c>
      <c r="AQ162" s="30">
        <v>0</v>
      </c>
      <c r="AR162" s="30">
        <v>0</v>
      </c>
      <c r="AS162" s="30">
        <v>496061.99055499095</v>
      </c>
      <c r="AT162" s="30">
        <v>83624.603171557523</v>
      </c>
      <c r="AU162" s="30">
        <v>164318.25654759564</v>
      </c>
      <c r="AV162" s="30">
        <v>71291.620953672274</v>
      </c>
      <c r="AW162" s="38">
        <v>744004.85027414409</v>
      </c>
      <c r="AX162" s="30">
        <v>740661.550274144</v>
      </c>
      <c r="AY162" s="30">
        <v>4955</v>
      </c>
      <c r="AZ162" s="30">
        <v>639195</v>
      </c>
      <c r="BA162" s="30">
        <v>0</v>
      </c>
      <c r="BB162" s="30">
        <v>0</v>
      </c>
      <c r="BC162" s="30">
        <v>744004.85027414409</v>
      </c>
      <c r="BD162" s="30">
        <v>744004.85027414409</v>
      </c>
      <c r="BE162" s="30">
        <v>0</v>
      </c>
      <c r="BF162" s="30">
        <v>642538.3</v>
      </c>
      <c r="BG162" s="30">
        <v>478220.04345240438</v>
      </c>
      <c r="BH162" s="30">
        <v>579686.59372654837</v>
      </c>
      <c r="BI162" s="30">
        <v>4493.6945250120025</v>
      </c>
      <c r="BJ162" s="30">
        <v>4527.3840594459371</v>
      </c>
      <c r="BK162" s="197">
        <v>-0.007441280437352051</v>
      </c>
      <c r="BL162" s="30">
        <v>0.007441280437352051</v>
      </c>
      <c r="BM162" s="30">
        <v>4345.9499419775593</v>
      </c>
      <c r="BN162" s="38">
        <v>748350.8002161216</v>
      </c>
      <c r="BO162" s="30">
        <v>5775.2519396598573</v>
      </c>
      <c r="BP162" s="30" t="s">
        <v>545</v>
      </c>
      <c r="BQ162" s="30">
        <v>5801.1689939234229</v>
      </c>
      <c r="BR162" s="197">
        <v>-0.013125731377280681</v>
      </c>
      <c r="BS162" s="30">
        <v>-1177.65</v>
      </c>
      <c r="BT162" s="30">
        <v>747173.15021612158</v>
      </c>
      <c r="BU162" s="30">
        <v>-1290</v>
      </c>
      <c r="BV162" s="38">
        <v>745883.15021612158</v>
      </c>
      <c r="BW162" s="218">
        <v>3343.3</v>
      </c>
      <c r="BX162" s="219">
        <v>742539.85021612153</v>
      </c>
      <c r="BZ162" s="23">
        <f>B162</f>
        <v>8733331</v>
      </c>
      <c r="CB162" s="495"/>
    </row>
    <row r="163" spans="1:80">
      <c r="A163" s="23">
        <v>110702</v>
      </c>
      <c r="B163" s="23">
        <v>8732239</v>
      </c>
      <c r="C163" s="23" t="s">
        <v>376</v>
      </c>
      <c r="D163" s="239">
        <v>300</v>
      </c>
      <c r="E163" s="239">
        <v>300</v>
      </c>
      <c r="F163" s="239">
        <v>0</v>
      </c>
      <c r="G163" s="30">
        <v>1153632.5361743974</v>
      </c>
      <c r="H163" s="30">
        <v>0</v>
      </c>
      <c r="I163" s="30">
        <v>0</v>
      </c>
      <c r="J163" s="30">
        <v>41563.157752325475</v>
      </c>
      <c r="K163" s="30">
        <v>0</v>
      </c>
      <c r="L163" s="30">
        <v>90063.504412807131</v>
      </c>
      <c r="M163" s="30">
        <v>0</v>
      </c>
      <c r="N163" s="30">
        <v>17382.956068132295</v>
      </c>
      <c r="O163" s="30">
        <v>3418.6147069012295</v>
      </c>
      <c r="P163" s="30">
        <v>0</v>
      </c>
      <c r="Q163" s="30">
        <v>0</v>
      </c>
      <c r="R163" s="30">
        <v>0</v>
      </c>
      <c r="S163" s="30">
        <v>0</v>
      </c>
      <c r="T163" s="30">
        <v>0</v>
      </c>
      <c r="U163" s="30">
        <v>0</v>
      </c>
      <c r="V163" s="30">
        <v>0</v>
      </c>
      <c r="W163" s="30">
        <v>0</v>
      </c>
      <c r="X163" s="30">
        <v>0</v>
      </c>
      <c r="Y163" s="30">
        <v>0</v>
      </c>
      <c r="Z163" s="30">
        <v>0</v>
      </c>
      <c r="AA163" s="30">
        <v>0</v>
      </c>
      <c r="AB163" s="30">
        <v>122140.69951279285</v>
      </c>
      <c r="AC163" s="30">
        <v>0</v>
      </c>
      <c r="AD163" s="30">
        <v>0</v>
      </c>
      <c r="AE163" s="30">
        <v>0</v>
      </c>
      <c r="AF163" s="30">
        <v>145041.22630741764</v>
      </c>
      <c r="AG163" s="30">
        <v>0</v>
      </c>
      <c r="AH163" s="30">
        <v>0</v>
      </c>
      <c r="AI163" s="30">
        <v>0</v>
      </c>
      <c r="AJ163" s="30">
        <v>31122</v>
      </c>
      <c r="AK163" s="30">
        <v>0</v>
      </c>
      <c r="AL163" s="30">
        <v>0</v>
      </c>
      <c r="AM163" s="30">
        <v>0</v>
      </c>
      <c r="AN163" s="30">
        <v>0</v>
      </c>
      <c r="AO163" s="30">
        <v>0</v>
      </c>
      <c r="AP163" s="30">
        <v>0</v>
      </c>
      <c r="AQ163" s="30">
        <v>0</v>
      </c>
      <c r="AR163" s="30">
        <v>0</v>
      </c>
      <c r="AS163" s="30">
        <v>1153632.5361743974</v>
      </c>
      <c r="AT163" s="30">
        <v>274568.932452959</v>
      </c>
      <c r="AU163" s="30">
        <v>176163.22630741764</v>
      </c>
      <c r="AV163" s="30">
        <v>197049.84525755717</v>
      </c>
      <c r="AW163" s="38">
        <v>1604364.6949347742</v>
      </c>
      <c r="AX163" s="30">
        <v>1573242.6949347742</v>
      </c>
      <c r="AY163" s="30">
        <v>4955</v>
      </c>
      <c r="AZ163" s="30">
        <v>1486500</v>
      </c>
      <c r="BA163" s="30">
        <v>0</v>
      </c>
      <c r="BB163" s="30">
        <v>0</v>
      </c>
      <c r="BC163" s="30">
        <v>1604364.6949347742</v>
      </c>
      <c r="BD163" s="30">
        <v>1604364.694934774</v>
      </c>
      <c r="BE163" s="30">
        <v>0</v>
      </c>
      <c r="BF163" s="30">
        <v>1517622</v>
      </c>
      <c r="BG163" s="30">
        <v>1341458.7736925823</v>
      </c>
      <c r="BH163" s="30">
        <v>1428201.4686273565</v>
      </c>
      <c r="BI163" s="30">
        <v>4760.6715620911882</v>
      </c>
      <c r="BJ163" s="30">
        <v>4609.056476620337</v>
      </c>
      <c r="BK163" s="197">
        <v>0.032895037463725192</v>
      </c>
      <c r="BL163" s="30">
        <v>0</v>
      </c>
      <c r="BM163" s="30">
        <v>0</v>
      </c>
      <c r="BN163" s="38">
        <v>1604364.6949347742</v>
      </c>
      <c r="BO163" s="30">
        <v>5244.1423164492471</v>
      </c>
      <c r="BP163" s="30" t="s">
        <v>545</v>
      </c>
      <c r="BQ163" s="30">
        <v>5347.8823164492469</v>
      </c>
      <c r="BR163" s="197">
        <v>0.029293409885907673</v>
      </c>
      <c r="BS163" s="30">
        <v>-2880.6</v>
      </c>
      <c r="BT163" s="30">
        <v>1601484.0949347741</v>
      </c>
      <c r="BU163" s="30">
        <v>-3000</v>
      </c>
      <c r="BV163" s="38">
        <v>1598484.0949347741</v>
      </c>
      <c r="BW163" s="218">
        <v>31122</v>
      </c>
      <c r="BX163" s="219">
        <v>1567362.0949347741</v>
      </c>
      <c r="BZ163" s="23">
        <f>B163</f>
        <v>8732239</v>
      </c>
      <c r="CB163" s="495"/>
    </row>
    <row r="164" spans="1:80">
      <c r="A164" s="23">
        <v>110687</v>
      </c>
      <c r="B164" s="23">
        <v>8732219</v>
      </c>
      <c r="C164" s="23" t="s">
        <v>631</v>
      </c>
      <c r="D164" s="239">
        <v>188</v>
      </c>
      <c r="E164" s="239">
        <v>188</v>
      </c>
      <c r="F164" s="239">
        <v>0</v>
      </c>
      <c r="G164" s="30">
        <v>722943.05600262247</v>
      </c>
      <c r="H164" s="30">
        <v>0</v>
      </c>
      <c r="I164" s="30">
        <v>0</v>
      </c>
      <c r="J164" s="30">
        <v>16328.383402699288</v>
      </c>
      <c r="K164" s="30">
        <v>0</v>
      </c>
      <c r="L164" s="30">
        <v>34965.831124972217</v>
      </c>
      <c r="M164" s="30">
        <v>0</v>
      </c>
      <c r="N164" s="30">
        <v>14094.288703891041</v>
      </c>
      <c r="O164" s="30">
        <v>2563.9610301759212</v>
      </c>
      <c r="P164" s="30">
        <v>0</v>
      </c>
      <c r="Q164" s="30">
        <v>0</v>
      </c>
      <c r="R164" s="30">
        <v>0</v>
      </c>
      <c r="S164" s="30">
        <v>0</v>
      </c>
      <c r="T164" s="30">
        <v>0</v>
      </c>
      <c r="U164" s="30">
        <v>0</v>
      </c>
      <c r="V164" s="30">
        <v>0</v>
      </c>
      <c r="W164" s="30">
        <v>0</v>
      </c>
      <c r="X164" s="30">
        <v>0</v>
      </c>
      <c r="Y164" s="30">
        <v>0</v>
      </c>
      <c r="Z164" s="30">
        <v>9609.0749548923759</v>
      </c>
      <c r="AA164" s="30">
        <v>0</v>
      </c>
      <c r="AB164" s="30">
        <v>83455.945711228764</v>
      </c>
      <c r="AC164" s="30">
        <v>0</v>
      </c>
      <c r="AD164" s="30">
        <v>0</v>
      </c>
      <c r="AE164" s="30">
        <v>0</v>
      </c>
      <c r="AF164" s="30">
        <v>145041.22630741764</v>
      </c>
      <c r="AG164" s="30">
        <v>0</v>
      </c>
      <c r="AH164" s="30">
        <v>0</v>
      </c>
      <c r="AI164" s="30">
        <v>0</v>
      </c>
      <c r="AJ164" s="30">
        <v>34439</v>
      </c>
      <c r="AK164" s="30">
        <v>0</v>
      </c>
      <c r="AL164" s="30">
        <v>0</v>
      </c>
      <c r="AM164" s="30">
        <v>0</v>
      </c>
      <c r="AN164" s="30">
        <v>0</v>
      </c>
      <c r="AO164" s="30">
        <v>0</v>
      </c>
      <c r="AP164" s="30">
        <v>0</v>
      </c>
      <c r="AQ164" s="30">
        <v>0</v>
      </c>
      <c r="AR164" s="30">
        <v>0</v>
      </c>
      <c r="AS164" s="30">
        <v>722943.05600262247</v>
      </c>
      <c r="AT164" s="30">
        <v>161017.48492785962</v>
      </c>
      <c r="AU164" s="30">
        <v>179480.22630741764</v>
      </c>
      <c r="AV164" s="30">
        <v>129996.77670465104</v>
      </c>
      <c r="AW164" s="38">
        <v>1063440.7672378998</v>
      </c>
      <c r="AX164" s="30">
        <v>1029001.7672378998</v>
      </c>
      <c r="AY164" s="30">
        <v>4955</v>
      </c>
      <c r="AZ164" s="30">
        <v>931540</v>
      </c>
      <c r="BA164" s="30">
        <v>0</v>
      </c>
      <c r="BB164" s="30">
        <v>0</v>
      </c>
      <c r="BC164" s="30">
        <v>1063440.7672378998</v>
      </c>
      <c r="BD164" s="30">
        <v>1063440.7672378996</v>
      </c>
      <c r="BE164" s="30">
        <v>0</v>
      </c>
      <c r="BF164" s="30">
        <v>965979</v>
      </c>
      <c r="BG164" s="30">
        <v>786498.77369258238</v>
      </c>
      <c r="BH164" s="30">
        <v>883960.54093048221</v>
      </c>
      <c r="BI164" s="30">
        <v>4701.91777090682</v>
      </c>
      <c r="BJ164" s="30">
        <v>4703.263550201812</v>
      </c>
      <c r="BK164" s="197">
        <v>-0.00028613733434826392</v>
      </c>
      <c r="BL164" s="30">
        <v>0.00028613733434826392</v>
      </c>
      <c r="BM164" s="30">
        <v>253.00650745851453</v>
      </c>
      <c r="BN164" s="38">
        <v>1063693.7737453585</v>
      </c>
      <c r="BO164" s="30">
        <v>5474.7594348157363</v>
      </c>
      <c r="BP164" s="30" t="s">
        <v>545</v>
      </c>
      <c r="BQ164" s="30">
        <v>5657.9456050285025</v>
      </c>
      <c r="BR164" s="197">
        <v>0.025056992629015173</v>
      </c>
      <c r="BS164" s="30">
        <v>-1713.8500000000001</v>
      </c>
      <c r="BT164" s="30">
        <v>1061979.9237453584</v>
      </c>
      <c r="BU164" s="30">
        <v>-1880</v>
      </c>
      <c r="BV164" s="38">
        <v>1060099.9237453584</v>
      </c>
      <c r="BW164" s="218">
        <v>34439</v>
      </c>
      <c r="BX164" s="219">
        <v>1025660.9237453584</v>
      </c>
      <c r="BZ164" s="23">
        <f>B164</f>
        <v>8732219</v>
      </c>
      <c r="CB164" s="495"/>
    </row>
    <row r="165" spans="1:80">
      <c r="A165" s="23">
        <v>110763</v>
      </c>
      <c r="B165" s="23">
        <v>8732333</v>
      </c>
      <c r="C165" s="23" t="s">
        <v>377</v>
      </c>
      <c r="D165" s="239">
        <v>363</v>
      </c>
      <c r="E165" s="239">
        <v>363</v>
      </c>
      <c r="F165" s="239">
        <v>0</v>
      </c>
      <c r="G165" s="30">
        <v>1395895.368771021</v>
      </c>
      <c r="H165" s="30">
        <v>0</v>
      </c>
      <c r="I165" s="30">
        <v>0</v>
      </c>
      <c r="J165" s="30">
        <v>33646.365799501567</v>
      </c>
      <c r="K165" s="30">
        <v>0</v>
      </c>
      <c r="L165" s="30">
        <v>73110.3741703964</v>
      </c>
      <c r="M165" s="30">
        <v>0</v>
      </c>
      <c r="N165" s="30">
        <v>6812.2395402139946</v>
      </c>
      <c r="O165" s="30">
        <v>284.88455890843591</v>
      </c>
      <c r="P165" s="30">
        <v>444.81974987457528</v>
      </c>
      <c r="Q165" s="30">
        <v>0</v>
      </c>
      <c r="R165" s="30">
        <v>0</v>
      </c>
      <c r="S165" s="30">
        <v>0</v>
      </c>
      <c r="T165" s="30">
        <v>0</v>
      </c>
      <c r="U165" s="30">
        <v>0</v>
      </c>
      <c r="V165" s="30">
        <v>0</v>
      </c>
      <c r="W165" s="30">
        <v>0</v>
      </c>
      <c r="X165" s="30">
        <v>0</v>
      </c>
      <c r="Y165" s="30">
        <v>0</v>
      </c>
      <c r="Z165" s="30">
        <v>58501.261825585025</v>
      </c>
      <c r="AA165" s="30">
        <v>0</v>
      </c>
      <c r="AB165" s="30">
        <v>137308.37080876465</v>
      </c>
      <c r="AC165" s="30">
        <v>0</v>
      </c>
      <c r="AD165" s="30">
        <v>2205.3842334327328</v>
      </c>
      <c r="AE165" s="30">
        <v>0</v>
      </c>
      <c r="AF165" s="30">
        <v>145041.22630741764</v>
      </c>
      <c r="AG165" s="30">
        <v>0</v>
      </c>
      <c r="AH165" s="30">
        <v>0</v>
      </c>
      <c r="AI165" s="30">
        <v>0</v>
      </c>
      <c r="AJ165" s="30">
        <v>8517.6</v>
      </c>
      <c r="AK165" s="30">
        <v>0</v>
      </c>
      <c r="AL165" s="30">
        <v>0</v>
      </c>
      <c r="AM165" s="30">
        <v>0</v>
      </c>
      <c r="AN165" s="30">
        <v>0</v>
      </c>
      <c r="AO165" s="30">
        <v>0</v>
      </c>
      <c r="AP165" s="30">
        <v>0</v>
      </c>
      <c r="AQ165" s="30">
        <v>0</v>
      </c>
      <c r="AR165" s="30">
        <v>0</v>
      </c>
      <c r="AS165" s="30">
        <v>1395895.368771021</v>
      </c>
      <c r="AT165" s="30">
        <v>312313.70068667736</v>
      </c>
      <c r="AU165" s="30">
        <v>153558.82630741765</v>
      </c>
      <c r="AV165" s="30">
        <v>209476.31744334305</v>
      </c>
      <c r="AW165" s="38">
        <v>1861767.895765116</v>
      </c>
      <c r="AX165" s="30">
        <v>1853250.2957651159</v>
      </c>
      <c r="AY165" s="30">
        <v>4955</v>
      </c>
      <c r="AZ165" s="30">
        <v>1798665</v>
      </c>
      <c r="BA165" s="30">
        <v>0</v>
      </c>
      <c r="BB165" s="30">
        <v>0</v>
      </c>
      <c r="BC165" s="30">
        <v>1861767.895765116</v>
      </c>
      <c r="BD165" s="30">
        <v>1861767.895765116</v>
      </c>
      <c r="BE165" s="30">
        <v>0</v>
      </c>
      <c r="BF165" s="30">
        <v>1807182.6</v>
      </c>
      <c r="BG165" s="30">
        <v>1653623.7736925823</v>
      </c>
      <c r="BH165" s="30">
        <v>1708209.0694576981</v>
      </c>
      <c r="BI165" s="30">
        <v>4705.8101086988927</v>
      </c>
      <c r="BJ165" s="30">
        <v>4715.8681896014741</v>
      </c>
      <c r="BK165" s="197">
        <v>-0.0021328163761573254</v>
      </c>
      <c r="BL165" s="30">
        <v>0.0021328163761573254</v>
      </c>
      <c r="BM165" s="30">
        <v>3651.0833676370567</v>
      </c>
      <c r="BN165" s="38">
        <v>1865418.9791327531</v>
      </c>
      <c r="BO165" s="30">
        <v>5115.4307965089611</v>
      </c>
      <c r="BP165" s="30" t="s">
        <v>545</v>
      </c>
      <c r="BQ165" s="30">
        <v>5138.8952593188787</v>
      </c>
      <c r="BR165" s="197">
        <v>0.0070552513097563718</v>
      </c>
      <c r="BS165" s="30">
        <v>-3329.1</v>
      </c>
      <c r="BT165" s="30">
        <v>1862089.879132753</v>
      </c>
      <c r="BU165" s="30">
        <v>-3630</v>
      </c>
      <c r="BV165" s="38">
        <v>1858459.879132753</v>
      </c>
      <c r="BW165" s="218">
        <v>8517.6</v>
      </c>
      <c r="BX165" s="219">
        <v>1849942.2791327529</v>
      </c>
      <c r="BZ165" s="23">
        <f>B165</f>
        <v>8732333</v>
      </c>
      <c r="CB165" s="495"/>
    </row>
    <row r="166" spans="1:80">
      <c r="A166" s="23">
        <v>136241</v>
      </c>
      <c r="B166" s="23">
        <v>8733946</v>
      </c>
      <c r="C166" s="23" t="s">
        <v>378</v>
      </c>
      <c r="D166" s="239">
        <v>351</v>
      </c>
      <c r="E166" s="239">
        <v>351</v>
      </c>
      <c r="F166" s="239">
        <v>0</v>
      </c>
      <c r="G166" s="30">
        <v>1349750.0673240451</v>
      </c>
      <c r="H166" s="30">
        <v>0</v>
      </c>
      <c r="I166" s="30">
        <v>0</v>
      </c>
      <c r="J166" s="30">
        <v>40078.759261171028</v>
      </c>
      <c r="K166" s="30">
        <v>0</v>
      </c>
      <c r="L166" s="30">
        <v>85825.221852204631</v>
      </c>
      <c r="M166" s="30">
        <v>0</v>
      </c>
      <c r="N166" s="30">
        <v>7302.8550184303986</v>
      </c>
      <c r="O166" s="30">
        <v>1142.7940591641225</v>
      </c>
      <c r="P166" s="30">
        <v>0</v>
      </c>
      <c r="Q166" s="30">
        <v>0</v>
      </c>
      <c r="R166" s="30">
        <v>0</v>
      </c>
      <c r="S166" s="30">
        <v>0</v>
      </c>
      <c r="T166" s="30">
        <v>0</v>
      </c>
      <c r="U166" s="30">
        <v>0</v>
      </c>
      <c r="V166" s="30">
        <v>0</v>
      </c>
      <c r="W166" s="30">
        <v>0</v>
      </c>
      <c r="X166" s="30">
        <v>0</v>
      </c>
      <c r="Y166" s="30">
        <v>0</v>
      </c>
      <c r="Z166" s="30">
        <v>57409.111645399556</v>
      </c>
      <c r="AA166" s="30">
        <v>0</v>
      </c>
      <c r="AB166" s="30">
        <v>126370.61222469246</v>
      </c>
      <c r="AC166" s="30">
        <v>0</v>
      </c>
      <c r="AD166" s="30">
        <v>13446.651139972517</v>
      </c>
      <c r="AE166" s="30">
        <v>0</v>
      </c>
      <c r="AF166" s="30">
        <v>145041.22630741764</v>
      </c>
      <c r="AG166" s="30">
        <v>0</v>
      </c>
      <c r="AH166" s="30">
        <v>0</v>
      </c>
      <c r="AI166" s="30">
        <v>0</v>
      </c>
      <c r="AJ166" s="30">
        <v>15847.03</v>
      </c>
      <c r="AK166" s="30">
        <v>0</v>
      </c>
      <c r="AL166" s="30">
        <v>0</v>
      </c>
      <c r="AM166" s="30">
        <v>0</v>
      </c>
      <c r="AN166" s="30">
        <v>0</v>
      </c>
      <c r="AO166" s="30">
        <v>0</v>
      </c>
      <c r="AP166" s="30">
        <v>0</v>
      </c>
      <c r="AQ166" s="30">
        <v>0</v>
      </c>
      <c r="AR166" s="30">
        <v>0</v>
      </c>
      <c r="AS166" s="30">
        <v>1349750.0673240451</v>
      </c>
      <c r="AT166" s="30">
        <v>331576.00520103471</v>
      </c>
      <c r="AU166" s="30">
        <v>160888.25630741764</v>
      </c>
      <c r="AV166" s="30">
        <v>199285.2498371877</v>
      </c>
      <c r="AW166" s="38">
        <v>1842214.3288324974</v>
      </c>
      <c r="AX166" s="30">
        <v>1826367.2988324973</v>
      </c>
      <c r="AY166" s="30">
        <v>4955</v>
      </c>
      <c r="AZ166" s="30">
        <v>1739205</v>
      </c>
      <c r="BA166" s="30">
        <v>0</v>
      </c>
      <c r="BB166" s="30">
        <v>0</v>
      </c>
      <c r="BC166" s="30">
        <v>1842214.3288324974</v>
      </c>
      <c r="BD166" s="30">
        <v>1842214.3288324974</v>
      </c>
      <c r="BE166" s="30">
        <v>0</v>
      </c>
      <c r="BF166" s="30">
        <v>1755052.03</v>
      </c>
      <c r="BG166" s="30">
        <v>1594163.7736925823</v>
      </c>
      <c r="BH166" s="30">
        <v>1681326.0725250796</v>
      </c>
      <c r="BI166" s="30">
        <v>4790.1027707267222</v>
      </c>
      <c r="BJ166" s="30">
        <v>4751.7294709989092</v>
      </c>
      <c r="BK166" s="197">
        <v>0.0080756490793542912</v>
      </c>
      <c r="BL166" s="30">
        <v>0</v>
      </c>
      <c r="BM166" s="30">
        <v>0</v>
      </c>
      <c r="BN166" s="38">
        <v>1842214.3288324974</v>
      </c>
      <c r="BO166" s="30">
        <v>5203.3256376994223</v>
      </c>
      <c r="BP166" s="30" t="s">
        <v>545</v>
      </c>
      <c r="BQ166" s="30">
        <v>5248.4738713176566</v>
      </c>
      <c r="BR166" s="197">
        <v>0.012757012017998282</v>
      </c>
      <c r="BS166" s="30">
        <v>-3289.9500000000007</v>
      </c>
      <c r="BT166" s="30">
        <v>1838924.3788324974</v>
      </c>
      <c r="BU166" s="30">
        <v>-3510</v>
      </c>
      <c r="BV166" s="38">
        <v>1835414.3788324974</v>
      </c>
      <c r="BW166" s="218">
        <v>15847.03</v>
      </c>
      <c r="BX166" s="219">
        <v>1819567.3488324974</v>
      </c>
      <c r="BZ166" s="23">
        <f>B166</f>
        <v>8733946</v>
      </c>
      <c r="CB166" s="495"/>
    </row>
    <row r="167" spans="1:80">
      <c r="A167" s="23">
        <v>140173</v>
      </c>
      <c r="B167" s="23">
        <v>8732020</v>
      </c>
      <c r="C167" s="23" t="s">
        <v>379</v>
      </c>
      <c r="D167" s="239">
        <v>344</v>
      </c>
      <c r="E167" s="239">
        <v>344</v>
      </c>
      <c r="F167" s="239">
        <v>0</v>
      </c>
      <c r="G167" s="30">
        <v>1322831.974813309</v>
      </c>
      <c r="H167" s="30">
        <v>0</v>
      </c>
      <c r="I167" s="30">
        <v>0</v>
      </c>
      <c r="J167" s="30">
        <v>78673.120031187427</v>
      </c>
      <c r="K167" s="30">
        <v>0</v>
      </c>
      <c r="L167" s="30">
        <v>168471.73178395693</v>
      </c>
      <c r="M167" s="30">
        <v>0</v>
      </c>
      <c r="N167" s="30">
        <v>37584.769877042716</v>
      </c>
      <c r="O167" s="30">
        <v>27064.033096301358</v>
      </c>
      <c r="P167" s="30">
        <v>10675.6739969898</v>
      </c>
      <c r="Q167" s="30">
        <v>7836.8243573408217</v>
      </c>
      <c r="R167" s="30">
        <v>12994.73426599883</v>
      </c>
      <c r="S167" s="30">
        <v>0</v>
      </c>
      <c r="T167" s="30">
        <v>0</v>
      </c>
      <c r="U167" s="30">
        <v>0</v>
      </c>
      <c r="V167" s="30">
        <v>0</v>
      </c>
      <c r="W167" s="30">
        <v>0</v>
      </c>
      <c r="X167" s="30">
        <v>0</v>
      </c>
      <c r="Y167" s="30">
        <v>0</v>
      </c>
      <c r="Z167" s="30">
        <v>45201.683346805243</v>
      </c>
      <c r="AA167" s="30">
        <v>0</v>
      </c>
      <c r="AB167" s="30">
        <v>156281.1978515026</v>
      </c>
      <c r="AC167" s="30">
        <v>0</v>
      </c>
      <c r="AD167" s="30">
        <v>347.2592833852392</v>
      </c>
      <c r="AE167" s="30">
        <v>0</v>
      </c>
      <c r="AF167" s="30">
        <v>145041.22630741764</v>
      </c>
      <c r="AG167" s="30">
        <v>0</v>
      </c>
      <c r="AH167" s="30">
        <v>0</v>
      </c>
      <c r="AI167" s="30">
        <v>0</v>
      </c>
      <c r="AJ167" s="30">
        <v>4890.153</v>
      </c>
      <c r="AK167" s="30">
        <v>0</v>
      </c>
      <c r="AL167" s="30">
        <v>0</v>
      </c>
      <c r="AM167" s="30">
        <v>0</v>
      </c>
      <c r="AN167" s="30">
        <v>0</v>
      </c>
      <c r="AO167" s="30">
        <v>0</v>
      </c>
      <c r="AP167" s="30">
        <v>0</v>
      </c>
      <c r="AQ167" s="30">
        <v>0</v>
      </c>
      <c r="AR167" s="30">
        <v>0</v>
      </c>
      <c r="AS167" s="30">
        <v>1322831.974813309</v>
      </c>
      <c r="AT167" s="30">
        <v>545131.027890511</v>
      </c>
      <c r="AU167" s="30">
        <v>149931.37930741764</v>
      </c>
      <c r="AV167" s="30">
        <v>306025.98872080457</v>
      </c>
      <c r="AW167" s="38">
        <v>2017894.3820112376</v>
      </c>
      <c r="AX167" s="30">
        <v>2013004.2290112376</v>
      </c>
      <c r="AY167" s="30">
        <v>4955</v>
      </c>
      <c r="AZ167" s="30">
        <v>1704520</v>
      </c>
      <c r="BA167" s="30">
        <v>0</v>
      </c>
      <c r="BB167" s="30">
        <v>0</v>
      </c>
      <c r="BC167" s="30">
        <v>2017894.3820112376</v>
      </c>
      <c r="BD167" s="30">
        <v>2017894.3820112376</v>
      </c>
      <c r="BE167" s="30">
        <v>0</v>
      </c>
      <c r="BF167" s="30">
        <v>1709410.153</v>
      </c>
      <c r="BG167" s="30">
        <v>1559478.7736925823</v>
      </c>
      <c r="BH167" s="30">
        <v>1867963.00270382</v>
      </c>
      <c r="BI167" s="30">
        <v>5430.1250078599414</v>
      </c>
      <c r="BJ167" s="30">
        <v>5419.869727989706</v>
      </c>
      <c r="BK167" s="197">
        <v>0.0018921635361961425</v>
      </c>
      <c r="BL167" s="30">
        <v>0</v>
      </c>
      <c r="BM167" s="30">
        <v>0</v>
      </c>
      <c r="BN167" s="38">
        <v>2017894.3820112376</v>
      </c>
      <c r="BO167" s="30">
        <v>5851.7564796838305</v>
      </c>
      <c r="BP167" s="30" t="s">
        <v>545</v>
      </c>
      <c r="BQ167" s="30">
        <v>5865.9720407303421</v>
      </c>
      <c r="BR167" s="197">
        <v>-0.0010017455650533913</v>
      </c>
      <c r="BS167" s="30">
        <v>0</v>
      </c>
      <c r="BT167" s="30">
        <v>2017894.3820112376</v>
      </c>
      <c r="BU167" s="30">
        <v>0</v>
      </c>
      <c r="BV167" s="38">
        <v>2017894.3820112376</v>
      </c>
      <c r="BW167" s="218">
        <v>4890.153</v>
      </c>
      <c r="BX167" s="219">
        <v>2013004.2290112376</v>
      </c>
      <c r="BZ167" s="23">
        <f>B167</f>
        <v>8732020</v>
      </c>
      <c r="CB167" s="495"/>
    </row>
    <row r="168" spans="1:80">
      <c r="A168" s="23">
        <v>143777</v>
      </c>
      <c r="B168" s="23">
        <v>8732218</v>
      </c>
      <c r="C168" s="23" t="s">
        <v>380</v>
      </c>
      <c r="D168" s="239">
        <v>276</v>
      </c>
      <c r="E168" s="239">
        <v>276</v>
      </c>
      <c r="F168" s="239">
        <v>0</v>
      </c>
      <c r="G168" s="30">
        <v>1061341.9332804456</v>
      </c>
      <c r="H168" s="30">
        <v>0</v>
      </c>
      <c r="I168" s="30">
        <v>0</v>
      </c>
      <c r="J168" s="30">
        <v>58881.140149127736</v>
      </c>
      <c r="K168" s="30">
        <v>0</v>
      </c>
      <c r="L168" s="30">
        <v>128208.04745823141</v>
      </c>
      <c r="M168" s="30">
        <v>0</v>
      </c>
      <c r="N168" s="30">
        <v>469.8096234630342</v>
      </c>
      <c r="O168" s="30">
        <v>19087.265446865214</v>
      </c>
      <c r="P168" s="30">
        <v>0</v>
      </c>
      <c r="Q168" s="30">
        <v>0</v>
      </c>
      <c r="R168" s="30">
        <v>0</v>
      </c>
      <c r="S168" s="30">
        <v>0</v>
      </c>
      <c r="T168" s="30">
        <v>0</v>
      </c>
      <c r="U168" s="30">
        <v>0</v>
      </c>
      <c r="V168" s="30">
        <v>0</v>
      </c>
      <c r="W168" s="30">
        <v>0</v>
      </c>
      <c r="X168" s="30">
        <v>0</v>
      </c>
      <c r="Y168" s="30">
        <v>0</v>
      </c>
      <c r="Z168" s="30">
        <v>1784.2769742159919</v>
      </c>
      <c r="AA168" s="30">
        <v>0</v>
      </c>
      <c r="AB168" s="30">
        <v>108537.92435882216</v>
      </c>
      <c r="AC168" s="30">
        <v>0</v>
      </c>
      <c r="AD168" s="30">
        <v>0</v>
      </c>
      <c r="AE168" s="30">
        <v>0</v>
      </c>
      <c r="AF168" s="30">
        <v>145041.22630741764</v>
      </c>
      <c r="AG168" s="30">
        <v>0</v>
      </c>
      <c r="AH168" s="30">
        <v>0</v>
      </c>
      <c r="AI168" s="30">
        <v>0</v>
      </c>
      <c r="AJ168" s="30">
        <v>5896.8</v>
      </c>
      <c r="AK168" s="30">
        <v>0</v>
      </c>
      <c r="AL168" s="30">
        <v>0</v>
      </c>
      <c r="AM168" s="30">
        <v>0</v>
      </c>
      <c r="AN168" s="30">
        <v>0</v>
      </c>
      <c r="AO168" s="30">
        <v>0</v>
      </c>
      <c r="AP168" s="30">
        <v>0</v>
      </c>
      <c r="AQ168" s="30">
        <v>0</v>
      </c>
      <c r="AR168" s="30">
        <v>0</v>
      </c>
      <c r="AS168" s="30">
        <v>1061341.9332804456</v>
      </c>
      <c r="AT168" s="30">
        <v>316968.4640107255</v>
      </c>
      <c r="AU168" s="30">
        <v>150938.02630741763</v>
      </c>
      <c r="AV168" s="30">
        <v>184368.32675352209</v>
      </c>
      <c r="AW168" s="38">
        <v>1529248.4235985887</v>
      </c>
      <c r="AX168" s="30">
        <v>1523351.6235985886</v>
      </c>
      <c r="AY168" s="30">
        <v>4955</v>
      </c>
      <c r="AZ168" s="30">
        <v>1367580</v>
      </c>
      <c r="BA168" s="30">
        <v>0</v>
      </c>
      <c r="BB168" s="30">
        <v>0</v>
      </c>
      <c r="BC168" s="30">
        <v>1529248.4235985887</v>
      </c>
      <c r="BD168" s="30">
        <v>1529248.4235985889</v>
      </c>
      <c r="BE168" s="30">
        <v>0</v>
      </c>
      <c r="BF168" s="30">
        <v>1373476.8</v>
      </c>
      <c r="BG168" s="30">
        <v>1222538.7736925823</v>
      </c>
      <c r="BH168" s="30">
        <v>1378310.3972911709</v>
      </c>
      <c r="BI168" s="30">
        <v>4993.8782510549672</v>
      </c>
      <c r="BJ168" s="30">
        <v>4940.4903179589292</v>
      </c>
      <c r="BK168" s="197">
        <v>0.010806201340375117</v>
      </c>
      <c r="BL168" s="30">
        <v>0</v>
      </c>
      <c r="BM168" s="30">
        <v>0</v>
      </c>
      <c r="BN168" s="38">
        <v>1529248.4235985887</v>
      </c>
      <c r="BO168" s="30">
        <v>5519.389940574596</v>
      </c>
      <c r="BP168" s="30" t="s">
        <v>545</v>
      </c>
      <c r="BQ168" s="30">
        <v>5540.7551579659012</v>
      </c>
      <c r="BR168" s="197">
        <v>0.010697184350152433</v>
      </c>
      <c r="BS168" s="30">
        <v>0</v>
      </c>
      <c r="BT168" s="30">
        <v>1529248.4235985887</v>
      </c>
      <c r="BU168" s="30">
        <v>0</v>
      </c>
      <c r="BV168" s="38">
        <v>1529248.4235985887</v>
      </c>
      <c r="BW168" s="218">
        <v>5896.8</v>
      </c>
      <c r="BX168" s="219">
        <v>1523351.6235985886</v>
      </c>
      <c r="BZ168" s="23">
        <f>B168</f>
        <v>8732218</v>
      </c>
      <c r="CB168" s="495"/>
    </row>
    <row r="169" spans="1:80">
      <c r="A169" s="23">
        <v>143775</v>
      </c>
      <c r="B169" s="23">
        <v>8732216</v>
      </c>
      <c r="C169" s="23" t="s">
        <v>381</v>
      </c>
      <c r="D169" s="239">
        <v>229</v>
      </c>
      <c r="E169" s="239">
        <v>229</v>
      </c>
      <c r="F169" s="239">
        <v>0</v>
      </c>
      <c r="G169" s="30">
        <v>880606.16927979013</v>
      </c>
      <c r="H169" s="30">
        <v>0</v>
      </c>
      <c r="I169" s="30">
        <v>0</v>
      </c>
      <c r="J169" s="30">
        <v>32161.967308347055</v>
      </c>
      <c r="K169" s="30">
        <v>0</v>
      </c>
      <c r="L169" s="30">
        <v>68872.0916097937</v>
      </c>
      <c r="M169" s="30">
        <v>0</v>
      </c>
      <c r="N169" s="30">
        <v>469.80962346303426</v>
      </c>
      <c r="O169" s="30">
        <v>12250.036033062728</v>
      </c>
      <c r="P169" s="30">
        <v>444.81974987457551</v>
      </c>
      <c r="Q169" s="30">
        <v>0</v>
      </c>
      <c r="R169" s="30">
        <v>0</v>
      </c>
      <c r="S169" s="30">
        <v>0</v>
      </c>
      <c r="T169" s="30">
        <v>0</v>
      </c>
      <c r="U169" s="30">
        <v>0</v>
      </c>
      <c r="V169" s="30">
        <v>0</v>
      </c>
      <c r="W169" s="30">
        <v>0</v>
      </c>
      <c r="X169" s="30">
        <v>0</v>
      </c>
      <c r="Y169" s="30">
        <v>0</v>
      </c>
      <c r="Z169" s="30">
        <v>7463.0032346203143</v>
      </c>
      <c r="AA169" s="30">
        <v>0</v>
      </c>
      <c r="AB169" s="30">
        <v>90282.296872476873</v>
      </c>
      <c r="AC169" s="30">
        <v>0</v>
      </c>
      <c r="AD169" s="30">
        <v>0</v>
      </c>
      <c r="AE169" s="30">
        <v>0</v>
      </c>
      <c r="AF169" s="30">
        <v>145041.22630741764</v>
      </c>
      <c r="AG169" s="30">
        <v>0</v>
      </c>
      <c r="AH169" s="30">
        <v>0</v>
      </c>
      <c r="AI169" s="30">
        <v>0</v>
      </c>
      <c r="AJ169" s="30">
        <v>4698.4</v>
      </c>
      <c r="AK169" s="30">
        <v>0</v>
      </c>
      <c r="AL169" s="30">
        <v>0</v>
      </c>
      <c r="AM169" s="30">
        <v>0</v>
      </c>
      <c r="AN169" s="30">
        <v>0</v>
      </c>
      <c r="AO169" s="30">
        <v>0</v>
      </c>
      <c r="AP169" s="30">
        <v>0</v>
      </c>
      <c r="AQ169" s="30">
        <v>0</v>
      </c>
      <c r="AR169" s="30">
        <v>0</v>
      </c>
      <c r="AS169" s="30">
        <v>880606.16927979013</v>
      </c>
      <c r="AT169" s="30">
        <v>211944.02443163827</v>
      </c>
      <c r="AU169" s="30">
        <v>149739.62630741764</v>
      </c>
      <c r="AV169" s="30">
        <v>145483.44859028282</v>
      </c>
      <c r="AW169" s="38">
        <v>1242289.8200188461</v>
      </c>
      <c r="AX169" s="30">
        <v>1237591.4200188462</v>
      </c>
      <c r="AY169" s="30">
        <v>4955</v>
      </c>
      <c r="AZ169" s="30">
        <v>1134695</v>
      </c>
      <c r="BA169" s="30">
        <v>0</v>
      </c>
      <c r="BB169" s="30">
        <v>0</v>
      </c>
      <c r="BC169" s="30">
        <v>1242289.8200188461</v>
      </c>
      <c r="BD169" s="30">
        <v>1242289.8200188461</v>
      </c>
      <c r="BE169" s="30">
        <v>0</v>
      </c>
      <c r="BF169" s="30">
        <v>1139393.4</v>
      </c>
      <c r="BG169" s="30">
        <v>989653.77369258227</v>
      </c>
      <c r="BH169" s="30">
        <v>1092550.1937114284</v>
      </c>
      <c r="BI169" s="30">
        <v>4770.9615445913905</v>
      </c>
      <c r="BJ169" s="30">
        <v>4786.2454372185412</v>
      </c>
      <c r="BK169" s="197">
        <v>-0.0031932947918426541</v>
      </c>
      <c r="BL169" s="30">
        <v>0.0031932947918426541</v>
      </c>
      <c r="BM169" s="30">
        <v>3500.0114116174955</v>
      </c>
      <c r="BN169" s="38">
        <v>1245789.8314304636</v>
      </c>
      <c r="BO169" s="30">
        <v>5419.6132376876139</v>
      </c>
      <c r="BP169" s="30" t="s">
        <v>545</v>
      </c>
      <c r="BQ169" s="30">
        <v>5440.1302682553</v>
      </c>
      <c r="BR169" s="197">
        <v>-0.014840177539256039</v>
      </c>
      <c r="BS169" s="30">
        <v>0</v>
      </c>
      <c r="BT169" s="30">
        <v>1245789.8314304636</v>
      </c>
      <c r="BU169" s="30">
        <v>0</v>
      </c>
      <c r="BV169" s="38">
        <v>1245789.8314304636</v>
      </c>
      <c r="BW169" s="218">
        <v>4698.4</v>
      </c>
      <c r="BX169" s="219">
        <v>1241091.4314304637</v>
      </c>
      <c r="BZ169" s="23">
        <f>B169</f>
        <v>8732216</v>
      </c>
      <c r="CB169" s="495"/>
    </row>
    <row r="170" spans="1:80">
      <c r="A170" s="23">
        <v>133311</v>
      </c>
      <c r="B170" s="23">
        <v>8732453</v>
      </c>
      <c r="C170" s="23" t="s">
        <v>382</v>
      </c>
      <c r="D170" s="239">
        <v>207</v>
      </c>
      <c r="E170" s="239">
        <v>207</v>
      </c>
      <c r="F170" s="239">
        <v>0</v>
      </c>
      <c r="G170" s="30">
        <v>796006.44996033423</v>
      </c>
      <c r="H170" s="30">
        <v>0</v>
      </c>
      <c r="I170" s="30">
        <v>0</v>
      </c>
      <c r="J170" s="30">
        <v>23255.576361420168</v>
      </c>
      <c r="K170" s="30">
        <v>0</v>
      </c>
      <c r="L170" s="30">
        <v>50859.390727232218</v>
      </c>
      <c r="M170" s="30">
        <v>0</v>
      </c>
      <c r="N170" s="30">
        <v>17382.956068132273</v>
      </c>
      <c r="O170" s="30">
        <v>284.88455890843613</v>
      </c>
      <c r="P170" s="30">
        <v>0</v>
      </c>
      <c r="Q170" s="30">
        <v>0</v>
      </c>
      <c r="R170" s="30">
        <v>0</v>
      </c>
      <c r="S170" s="30">
        <v>0</v>
      </c>
      <c r="T170" s="30">
        <v>0</v>
      </c>
      <c r="U170" s="30">
        <v>0</v>
      </c>
      <c r="V170" s="30">
        <v>0</v>
      </c>
      <c r="W170" s="30">
        <v>0</v>
      </c>
      <c r="X170" s="30">
        <v>0</v>
      </c>
      <c r="Y170" s="30">
        <v>0</v>
      </c>
      <c r="Z170" s="30">
        <v>27127.058404605796</v>
      </c>
      <c r="AA170" s="30">
        <v>0</v>
      </c>
      <c r="AB170" s="30">
        <v>67669.506202723322</v>
      </c>
      <c r="AC170" s="30">
        <v>0</v>
      </c>
      <c r="AD170" s="30">
        <v>0</v>
      </c>
      <c r="AE170" s="30">
        <v>0</v>
      </c>
      <c r="AF170" s="30">
        <v>145041.22630741764</v>
      </c>
      <c r="AG170" s="30">
        <v>0</v>
      </c>
      <c r="AH170" s="30">
        <v>0</v>
      </c>
      <c r="AI170" s="30">
        <v>0</v>
      </c>
      <c r="AJ170" s="30">
        <v>7098</v>
      </c>
      <c r="AK170" s="30">
        <v>0</v>
      </c>
      <c r="AL170" s="30">
        <v>0</v>
      </c>
      <c r="AM170" s="30">
        <v>0</v>
      </c>
      <c r="AN170" s="30">
        <v>0</v>
      </c>
      <c r="AO170" s="30">
        <v>0</v>
      </c>
      <c r="AP170" s="30">
        <v>0</v>
      </c>
      <c r="AQ170" s="30">
        <v>0</v>
      </c>
      <c r="AR170" s="30">
        <v>0</v>
      </c>
      <c r="AS170" s="30">
        <v>796006.44996033423</v>
      </c>
      <c r="AT170" s="30">
        <v>186579.37232302222</v>
      </c>
      <c r="AU170" s="30">
        <v>152139.22630741764</v>
      </c>
      <c r="AV170" s="30">
        <v>120172.14138028247</v>
      </c>
      <c r="AW170" s="38">
        <v>1134725.0485907742</v>
      </c>
      <c r="AX170" s="30">
        <v>1127627.0485907742</v>
      </c>
      <c r="AY170" s="30">
        <v>4955</v>
      </c>
      <c r="AZ170" s="30">
        <v>1025685</v>
      </c>
      <c r="BA170" s="30">
        <v>0</v>
      </c>
      <c r="BB170" s="30">
        <v>0</v>
      </c>
      <c r="BC170" s="30">
        <v>1134725.0485907742</v>
      </c>
      <c r="BD170" s="30">
        <v>1134725.0485907742</v>
      </c>
      <c r="BE170" s="30">
        <v>0</v>
      </c>
      <c r="BF170" s="30">
        <v>1032783</v>
      </c>
      <c r="BG170" s="30">
        <v>880643.77369258238</v>
      </c>
      <c r="BH170" s="30">
        <v>982585.82228335657</v>
      </c>
      <c r="BI170" s="30">
        <v>4746.7914119968918</v>
      </c>
      <c r="BJ170" s="30">
        <v>4798.7960210420715</v>
      </c>
      <c r="BK170" s="197">
        <v>-0.010837011787362185</v>
      </c>
      <c r="BL170" s="30">
        <v>0.010837011787362185</v>
      </c>
      <c r="BM170" s="30">
        <v>10764.954072352193</v>
      </c>
      <c r="BN170" s="38">
        <v>1145490.0026631264</v>
      </c>
      <c r="BO170" s="30">
        <v>5499.4782737349105</v>
      </c>
      <c r="BP170" s="30" t="s">
        <v>545</v>
      </c>
      <c r="BQ170" s="30">
        <v>5533.7681288073745</v>
      </c>
      <c r="BR170" s="197">
        <v>-0.0022814093361245291</v>
      </c>
      <c r="BS170" s="30">
        <v>-1936.6499999999999</v>
      </c>
      <c r="BT170" s="30">
        <v>1143553.3526631265</v>
      </c>
      <c r="BU170" s="30">
        <v>-2070</v>
      </c>
      <c r="BV170" s="38">
        <v>1141483.3526631265</v>
      </c>
      <c r="BW170" s="218">
        <v>7098</v>
      </c>
      <c r="BX170" s="219">
        <v>1134385.3526631265</v>
      </c>
      <c r="BZ170" s="23">
        <f>B170</f>
        <v>8732453</v>
      </c>
      <c r="CB170" s="495"/>
    </row>
    <row r="171" spans="1:80">
      <c r="A171" s="23">
        <v>110635</v>
      </c>
      <c r="B171" s="23">
        <v>8732070</v>
      </c>
      <c r="C171" s="23" t="s">
        <v>383</v>
      </c>
      <c r="D171" s="239">
        <v>288</v>
      </c>
      <c r="E171" s="239">
        <v>288</v>
      </c>
      <c r="F171" s="239">
        <v>0</v>
      </c>
      <c r="G171" s="30">
        <v>1107487.2347274215</v>
      </c>
      <c r="H171" s="30">
        <v>0</v>
      </c>
      <c r="I171" s="30">
        <v>0</v>
      </c>
      <c r="J171" s="30">
        <v>24245.17535552321</v>
      </c>
      <c r="K171" s="30">
        <v>0</v>
      </c>
      <c r="L171" s="30">
        <v>57216.81456813636</v>
      </c>
      <c r="M171" s="30">
        <v>0</v>
      </c>
      <c r="N171" s="30">
        <v>234.90481173151701</v>
      </c>
      <c r="O171" s="30">
        <v>0</v>
      </c>
      <c r="P171" s="30">
        <v>0</v>
      </c>
      <c r="Q171" s="30">
        <v>0</v>
      </c>
      <c r="R171" s="30">
        <v>0</v>
      </c>
      <c r="S171" s="30">
        <v>2738.8901452951391</v>
      </c>
      <c r="T171" s="30">
        <v>0</v>
      </c>
      <c r="U171" s="30">
        <v>0</v>
      </c>
      <c r="V171" s="30">
        <v>0</v>
      </c>
      <c r="W171" s="30">
        <v>0</v>
      </c>
      <c r="X171" s="30">
        <v>0</v>
      </c>
      <c r="Y171" s="30">
        <v>0</v>
      </c>
      <c r="Z171" s="30">
        <v>13229.760979552728</v>
      </c>
      <c r="AA171" s="30">
        <v>0</v>
      </c>
      <c r="AB171" s="30">
        <v>91130.381638948384</v>
      </c>
      <c r="AC171" s="30">
        <v>0</v>
      </c>
      <c r="AD171" s="30">
        <v>4552.9550488285749</v>
      </c>
      <c r="AE171" s="30">
        <v>0</v>
      </c>
      <c r="AF171" s="30">
        <v>145041.22630741764</v>
      </c>
      <c r="AG171" s="30">
        <v>0</v>
      </c>
      <c r="AH171" s="30">
        <v>0</v>
      </c>
      <c r="AI171" s="30">
        <v>0</v>
      </c>
      <c r="AJ171" s="30">
        <v>35763</v>
      </c>
      <c r="AK171" s="30">
        <v>0</v>
      </c>
      <c r="AL171" s="30">
        <v>0</v>
      </c>
      <c r="AM171" s="30">
        <v>0</v>
      </c>
      <c r="AN171" s="30">
        <v>0</v>
      </c>
      <c r="AO171" s="30">
        <v>0</v>
      </c>
      <c r="AP171" s="30">
        <v>0</v>
      </c>
      <c r="AQ171" s="30">
        <v>0</v>
      </c>
      <c r="AR171" s="30">
        <v>0</v>
      </c>
      <c r="AS171" s="30">
        <v>1107487.2347274215</v>
      </c>
      <c r="AT171" s="30">
        <v>193348.88254801591</v>
      </c>
      <c r="AU171" s="30">
        <v>180804.22630741764</v>
      </c>
      <c r="AV171" s="30">
        <v>145806.41623818121</v>
      </c>
      <c r="AW171" s="38">
        <v>1481640.3435828551</v>
      </c>
      <c r="AX171" s="30">
        <v>1445877.3435828551</v>
      </c>
      <c r="AY171" s="30">
        <v>4955</v>
      </c>
      <c r="AZ171" s="30">
        <v>1427040</v>
      </c>
      <c r="BA171" s="30">
        <v>0</v>
      </c>
      <c r="BB171" s="30">
        <v>0</v>
      </c>
      <c r="BC171" s="30">
        <v>1481640.3435828551</v>
      </c>
      <c r="BD171" s="30">
        <v>1481640.3435828551</v>
      </c>
      <c r="BE171" s="30">
        <v>0</v>
      </c>
      <c r="BF171" s="30">
        <v>1462803</v>
      </c>
      <c r="BG171" s="30">
        <v>1281998.7736925823</v>
      </c>
      <c r="BH171" s="30">
        <v>1300836.1172754373</v>
      </c>
      <c r="BI171" s="30">
        <v>4516.7920738730463</v>
      </c>
      <c r="BJ171" s="30">
        <v>4446.4149879596544</v>
      </c>
      <c r="BK171" s="197">
        <v>0.015827826710724139</v>
      </c>
      <c r="BL171" s="30">
        <v>0</v>
      </c>
      <c r="BM171" s="30">
        <v>0</v>
      </c>
      <c r="BN171" s="38">
        <v>1481640.3435828551</v>
      </c>
      <c r="BO171" s="30">
        <v>5020.4074429960247</v>
      </c>
      <c r="BP171" s="30" t="s">
        <v>545</v>
      </c>
      <c r="BQ171" s="30">
        <v>5144.5845263293577</v>
      </c>
      <c r="BR171" s="197">
        <v>0.010166594226276304</v>
      </c>
      <c r="BS171" s="30">
        <v>-2618.2500000000005</v>
      </c>
      <c r="BT171" s="30">
        <v>1479022.0935828551</v>
      </c>
      <c r="BU171" s="30">
        <v>-2880</v>
      </c>
      <c r="BV171" s="38">
        <v>1476142.0935828551</v>
      </c>
      <c r="BW171" s="218">
        <v>35763</v>
      </c>
      <c r="BX171" s="219">
        <v>1440379.0935828551</v>
      </c>
      <c r="BZ171" s="23">
        <f>B171</f>
        <v>8732070</v>
      </c>
      <c r="CB171" s="495"/>
    </row>
    <row r="172" spans="1:80">
      <c r="A172" s="23">
        <v>136775</v>
      </c>
      <c r="B172" s="23">
        <v>8735408</v>
      </c>
      <c r="C172" s="23" t="s">
        <v>384</v>
      </c>
      <c r="D172" s="239">
        <v>1194</v>
      </c>
      <c r="E172" s="239">
        <v>0</v>
      </c>
      <c r="F172" s="239">
        <v>1194</v>
      </c>
      <c r="G172" s="30">
        <v>0</v>
      </c>
      <c r="H172" s="30">
        <v>3907678.5566143878</v>
      </c>
      <c r="I172" s="30">
        <v>2890277.7812364493</v>
      </c>
      <c r="J172" s="30">
        <v>0</v>
      </c>
      <c r="K172" s="30">
        <v>90548.307960423073</v>
      </c>
      <c r="L172" s="30">
        <v>0</v>
      </c>
      <c r="M172" s="30">
        <v>293775.95593120932</v>
      </c>
      <c r="N172" s="30">
        <v>0</v>
      </c>
      <c r="O172" s="30">
        <v>0</v>
      </c>
      <c r="P172" s="30">
        <v>0</v>
      </c>
      <c r="Q172" s="30">
        <v>0</v>
      </c>
      <c r="R172" s="30">
        <v>0</v>
      </c>
      <c r="S172" s="30">
        <v>0</v>
      </c>
      <c r="T172" s="30">
        <v>1020.4414835176109</v>
      </c>
      <c r="U172" s="30">
        <v>450.19477214012289</v>
      </c>
      <c r="V172" s="30">
        <v>0</v>
      </c>
      <c r="W172" s="30">
        <v>0</v>
      </c>
      <c r="X172" s="30">
        <v>0</v>
      </c>
      <c r="Y172" s="30">
        <v>0</v>
      </c>
      <c r="Z172" s="30">
        <v>0</v>
      </c>
      <c r="AA172" s="30">
        <v>89107.42375127913</v>
      </c>
      <c r="AB172" s="30">
        <v>0</v>
      </c>
      <c r="AC172" s="30">
        <v>430688.73518737836</v>
      </c>
      <c r="AD172" s="30">
        <v>0</v>
      </c>
      <c r="AE172" s="30">
        <v>0</v>
      </c>
      <c r="AF172" s="30">
        <v>145041.22630741764</v>
      </c>
      <c r="AG172" s="30">
        <v>0</v>
      </c>
      <c r="AH172" s="30">
        <v>0</v>
      </c>
      <c r="AI172" s="30">
        <v>0</v>
      </c>
      <c r="AJ172" s="30">
        <v>38493</v>
      </c>
      <c r="AK172" s="30">
        <v>0</v>
      </c>
      <c r="AL172" s="30">
        <v>0</v>
      </c>
      <c r="AM172" s="30">
        <v>0</v>
      </c>
      <c r="AN172" s="30">
        <v>0</v>
      </c>
      <c r="AO172" s="30">
        <v>0</v>
      </c>
      <c r="AP172" s="30">
        <v>0</v>
      </c>
      <c r="AQ172" s="30">
        <v>0</v>
      </c>
      <c r="AR172" s="30">
        <v>0</v>
      </c>
      <c r="AS172" s="30">
        <v>6797956.337850837</v>
      </c>
      <c r="AT172" s="30">
        <v>905591.05908594758</v>
      </c>
      <c r="AU172" s="30">
        <v>183534.22630741764</v>
      </c>
      <c r="AV172" s="30">
        <v>742142.39228231844</v>
      </c>
      <c r="AW172" s="38">
        <v>7887081.6232442018</v>
      </c>
      <c r="AX172" s="30">
        <v>7848588.6232442018</v>
      </c>
      <c r="AY172" s="30">
        <v>6465</v>
      </c>
      <c r="AZ172" s="30">
        <v>7719210</v>
      </c>
      <c r="BA172" s="30">
        <v>0</v>
      </c>
      <c r="BB172" s="30">
        <v>0</v>
      </c>
      <c r="BC172" s="30">
        <v>7887081.6232442018</v>
      </c>
      <c r="BD172" s="30">
        <v>0</v>
      </c>
      <c r="BE172" s="30">
        <v>7887081.6232442008</v>
      </c>
      <c r="BF172" s="30">
        <v>7757703</v>
      </c>
      <c r="BG172" s="30">
        <v>7574168.7736925827</v>
      </c>
      <c r="BH172" s="30">
        <v>7703547.3969367845</v>
      </c>
      <c r="BI172" s="30">
        <v>6451.8822419906064</v>
      </c>
      <c r="BJ172" s="30">
        <v>6334.3680439212594</v>
      </c>
      <c r="BK172" s="197">
        <v>0.018551842465503537</v>
      </c>
      <c r="BL172" s="30">
        <v>0</v>
      </c>
      <c r="BM172" s="30">
        <v>0</v>
      </c>
      <c r="BN172" s="38">
        <v>7887081.6232442018</v>
      </c>
      <c r="BO172" s="30">
        <v>6573.3573058996662</v>
      </c>
      <c r="BP172" s="30" t="s">
        <v>545</v>
      </c>
      <c r="BQ172" s="30">
        <v>6605.5959993670031</v>
      </c>
      <c r="BR172" s="197">
        <v>0.017750818960023507</v>
      </c>
      <c r="BS172" s="30">
        <v>0</v>
      </c>
      <c r="BT172" s="30">
        <v>7887081.6232442018</v>
      </c>
      <c r="BU172" s="30">
        <v>0</v>
      </c>
      <c r="BV172" s="38">
        <v>7887081.6232442018</v>
      </c>
      <c r="BW172" s="218">
        <v>38493</v>
      </c>
      <c r="BX172" s="219">
        <v>7848588.6232442018</v>
      </c>
      <c r="BZ172" s="23">
        <f>B172</f>
        <v>8735408</v>
      </c>
      <c r="CB172" s="495"/>
    </row>
    <row r="173" spans="1:80">
      <c r="A173" s="23">
        <v>110714</v>
      </c>
      <c r="B173" s="23">
        <v>8732255</v>
      </c>
      <c r="C173" s="23" t="s">
        <v>385</v>
      </c>
      <c r="D173" s="239">
        <v>197</v>
      </c>
      <c r="E173" s="239">
        <v>197</v>
      </c>
      <c r="F173" s="239">
        <v>0</v>
      </c>
      <c r="G173" s="30">
        <v>757552.03208785434</v>
      </c>
      <c r="H173" s="30">
        <v>0</v>
      </c>
      <c r="I173" s="30">
        <v>0</v>
      </c>
      <c r="J173" s="30">
        <v>17317.982396802247</v>
      </c>
      <c r="K173" s="30">
        <v>0</v>
      </c>
      <c r="L173" s="30">
        <v>37084.972405273504</v>
      </c>
      <c r="M173" s="30">
        <v>0</v>
      </c>
      <c r="N173" s="30">
        <v>234.90481173151738</v>
      </c>
      <c r="O173" s="30">
        <v>284.884558908436</v>
      </c>
      <c r="P173" s="30">
        <v>0</v>
      </c>
      <c r="Q173" s="30">
        <v>0</v>
      </c>
      <c r="R173" s="30">
        <v>0</v>
      </c>
      <c r="S173" s="30">
        <v>0</v>
      </c>
      <c r="T173" s="30">
        <v>0</v>
      </c>
      <c r="U173" s="30">
        <v>0</v>
      </c>
      <c r="V173" s="30">
        <v>0</v>
      </c>
      <c r="W173" s="30">
        <v>0</v>
      </c>
      <c r="X173" s="30">
        <v>0</v>
      </c>
      <c r="Y173" s="30">
        <v>0</v>
      </c>
      <c r="Z173" s="30">
        <v>9991.0289486461425</v>
      </c>
      <c r="AA173" s="30">
        <v>0</v>
      </c>
      <c r="AB173" s="30">
        <v>90383.296701384519</v>
      </c>
      <c r="AC173" s="30">
        <v>0</v>
      </c>
      <c r="AD173" s="30">
        <v>0</v>
      </c>
      <c r="AE173" s="30">
        <v>0</v>
      </c>
      <c r="AF173" s="30">
        <v>145041.22630741764</v>
      </c>
      <c r="AG173" s="30">
        <v>0</v>
      </c>
      <c r="AH173" s="30">
        <v>0</v>
      </c>
      <c r="AI173" s="30">
        <v>0</v>
      </c>
      <c r="AJ173" s="30">
        <v>16342.25</v>
      </c>
      <c r="AK173" s="30">
        <v>0</v>
      </c>
      <c r="AL173" s="30">
        <v>0</v>
      </c>
      <c r="AM173" s="30">
        <v>0</v>
      </c>
      <c r="AN173" s="30">
        <v>0</v>
      </c>
      <c r="AO173" s="30">
        <v>0</v>
      </c>
      <c r="AP173" s="30">
        <v>0</v>
      </c>
      <c r="AQ173" s="30">
        <v>0</v>
      </c>
      <c r="AR173" s="30">
        <v>0</v>
      </c>
      <c r="AS173" s="30">
        <v>757552.03208785434</v>
      </c>
      <c r="AT173" s="30">
        <v>155297.06982274636</v>
      </c>
      <c r="AU173" s="30">
        <v>161383.47630741764</v>
      </c>
      <c r="AV173" s="30">
        <v>126515.51549308623</v>
      </c>
      <c r="AW173" s="38">
        <v>1074232.5782180184</v>
      </c>
      <c r="AX173" s="30">
        <v>1057890.3282180184</v>
      </c>
      <c r="AY173" s="30">
        <v>4955</v>
      </c>
      <c r="AZ173" s="30">
        <v>976135</v>
      </c>
      <c r="BA173" s="30">
        <v>0</v>
      </c>
      <c r="BB173" s="30">
        <v>0</v>
      </c>
      <c r="BC173" s="30">
        <v>1074232.5782180184</v>
      </c>
      <c r="BD173" s="30">
        <v>1074232.5782180184</v>
      </c>
      <c r="BE173" s="30">
        <v>0</v>
      </c>
      <c r="BF173" s="30">
        <v>992477.25</v>
      </c>
      <c r="BG173" s="30">
        <v>831093.77369258238</v>
      </c>
      <c r="BH173" s="30">
        <v>912849.10191060079</v>
      </c>
      <c r="BI173" s="30">
        <v>4633.7517863482271</v>
      </c>
      <c r="BJ173" s="30">
        <v>4641.7898958593969</v>
      </c>
      <c r="BK173" s="197">
        <v>-0.0017316831850446232</v>
      </c>
      <c r="BL173" s="30">
        <v>0.0017316831850446232</v>
      </c>
      <c r="BM173" s="30">
        <v>1583.5075737004408</v>
      </c>
      <c r="BN173" s="38">
        <v>1075816.0857917189</v>
      </c>
      <c r="BO173" s="30">
        <v>5378.0397755924814</v>
      </c>
      <c r="BP173" s="30" t="s">
        <v>545</v>
      </c>
      <c r="BQ173" s="30">
        <v>5460.9953593488272</v>
      </c>
      <c r="BR173" s="197">
        <v>-0.0023530516983446548</v>
      </c>
      <c r="BS173" s="30">
        <v>-1797.85</v>
      </c>
      <c r="BT173" s="30">
        <v>1074018.2357917188</v>
      </c>
      <c r="BU173" s="30">
        <v>-1970</v>
      </c>
      <c r="BV173" s="38">
        <v>1072048.2357917188</v>
      </c>
      <c r="BW173" s="218">
        <v>16342.25</v>
      </c>
      <c r="BX173" s="219">
        <v>1055705.9857917188</v>
      </c>
      <c r="BZ173" s="23">
        <f>B173</f>
        <v>8732255</v>
      </c>
      <c r="CB173" s="495"/>
    </row>
    <row r="174" spans="1:80">
      <c r="A174" s="23">
        <v>143575</v>
      </c>
      <c r="B174" s="23">
        <v>8732220</v>
      </c>
      <c r="C174" s="23" t="s">
        <v>386</v>
      </c>
      <c r="D174" s="239">
        <v>268</v>
      </c>
      <c r="E174" s="239">
        <v>268</v>
      </c>
      <c r="F174" s="239">
        <v>0</v>
      </c>
      <c r="G174" s="30">
        <v>1030578.3989824618</v>
      </c>
      <c r="H174" s="30">
        <v>0</v>
      </c>
      <c r="I174" s="30">
        <v>0</v>
      </c>
      <c r="J174" s="30">
        <v>30182.769320141055</v>
      </c>
      <c r="K174" s="30">
        <v>0</v>
      </c>
      <c r="L174" s="30">
        <v>65693.379689341877</v>
      </c>
      <c r="M174" s="30">
        <v>0</v>
      </c>
      <c r="N174" s="30">
        <v>471.56921006776486</v>
      </c>
      <c r="O174" s="30">
        <v>285.95154227513444</v>
      </c>
      <c r="P174" s="30">
        <v>446.48574144713967</v>
      </c>
      <c r="Q174" s="30">
        <v>0</v>
      </c>
      <c r="R174" s="30">
        <v>0</v>
      </c>
      <c r="S174" s="30">
        <v>0</v>
      </c>
      <c r="T174" s="30">
        <v>0</v>
      </c>
      <c r="U174" s="30">
        <v>0</v>
      </c>
      <c r="V174" s="30">
        <v>0</v>
      </c>
      <c r="W174" s="30">
        <v>0</v>
      </c>
      <c r="X174" s="30">
        <v>0</v>
      </c>
      <c r="Y174" s="30">
        <v>0</v>
      </c>
      <c r="Z174" s="30">
        <v>4811.9368965019939</v>
      </c>
      <c r="AA174" s="30">
        <v>0</v>
      </c>
      <c r="AB174" s="30">
        <v>129783.5005160561</v>
      </c>
      <c r="AC174" s="30">
        <v>0</v>
      </c>
      <c r="AD174" s="30">
        <v>0</v>
      </c>
      <c r="AE174" s="30">
        <v>0</v>
      </c>
      <c r="AF174" s="30">
        <v>145041.22630741764</v>
      </c>
      <c r="AG174" s="30">
        <v>0</v>
      </c>
      <c r="AH174" s="30">
        <v>0</v>
      </c>
      <c r="AI174" s="30">
        <v>0</v>
      </c>
      <c r="AJ174" s="30">
        <v>7371</v>
      </c>
      <c r="AK174" s="30">
        <v>0</v>
      </c>
      <c r="AL174" s="30">
        <v>0</v>
      </c>
      <c r="AM174" s="30">
        <v>0</v>
      </c>
      <c r="AN174" s="30">
        <v>0</v>
      </c>
      <c r="AO174" s="30">
        <v>0</v>
      </c>
      <c r="AP174" s="30">
        <v>0</v>
      </c>
      <c r="AQ174" s="30">
        <v>0</v>
      </c>
      <c r="AR174" s="30">
        <v>0</v>
      </c>
      <c r="AS174" s="30">
        <v>1030578.3989824618</v>
      </c>
      <c r="AT174" s="30">
        <v>231675.59291583108</v>
      </c>
      <c r="AU174" s="30">
        <v>152412.22630741764</v>
      </c>
      <c r="AV174" s="30">
        <v>181497.25624664541</v>
      </c>
      <c r="AW174" s="38">
        <v>1414666.2182057106</v>
      </c>
      <c r="AX174" s="30">
        <v>1407295.2182057106</v>
      </c>
      <c r="AY174" s="30">
        <v>4955</v>
      </c>
      <c r="AZ174" s="30">
        <v>1327940</v>
      </c>
      <c r="BA174" s="30">
        <v>0</v>
      </c>
      <c r="BB174" s="30">
        <v>0</v>
      </c>
      <c r="BC174" s="30">
        <v>1414666.2182057106</v>
      </c>
      <c r="BD174" s="30">
        <v>1414666.2182057106</v>
      </c>
      <c r="BE174" s="30">
        <v>0</v>
      </c>
      <c r="BF174" s="30">
        <v>1335311</v>
      </c>
      <c r="BG174" s="30">
        <v>1182898.7736925823</v>
      </c>
      <c r="BH174" s="30">
        <v>1262253.9918982929</v>
      </c>
      <c r="BI174" s="30">
        <v>4709.9029548443768</v>
      </c>
      <c r="BJ174" s="30">
        <v>4467.5466153574444</v>
      </c>
      <c r="BK174" s="197">
        <v>0.054248194893774325</v>
      </c>
      <c r="BL174" s="30">
        <v>0</v>
      </c>
      <c r="BM174" s="30">
        <v>0</v>
      </c>
      <c r="BN174" s="38">
        <v>1414666.2182057106</v>
      </c>
      <c r="BO174" s="30">
        <v>5251.1015604690692</v>
      </c>
      <c r="BP174" s="30" t="s">
        <v>545</v>
      </c>
      <c r="BQ174" s="30">
        <v>5278.6052918123532</v>
      </c>
      <c r="BR174" s="197">
        <v>0.050646051312279505</v>
      </c>
      <c r="BS174" s="30">
        <v>0</v>
      </c>
      <c r="BT174" s="30">
        <v>1414666.2182057106</v>
      </c>
      <c r="BU174" s="30">
        <v>0</v>
      </c>
      <c r="BV174" s="38">
        <v>1414666.2182057106</v>
      </c>
      <c r="BW174" s="218">
        <v>7371</v>
      </c>
      <c r="BX174" s="219">
        <v>1407295.2182057106</v>
      </c>
      <c r="BZ174" s="23">
        <f>B174</f>
        <v>8732220</v>
      </c>
      <c r="CB174" s="495"/>
    </row>
    <row r="175" spans="1:80">
      <c r="A175" s="23">
        <v>136974</v>
      </c>
      <c r="B175" s="23">
        <v>8735403</v>
      </c>
      <c r="C175" s="23" t="s">
        <v>387</v>
      </c>
      <c r="D175" s="239">
        <v>906</v>
      </c>
      <c r="E175" s="239">
        <v>0</v>
      </c>
      <c r="F175" s="239">
        <v>906</v>
      </c>
      <c r="G175" s="30">
        <v>0</v>
      </c>
      <c r="H175" s="30">
        <v>3127226.8060561744</v>
      </c>
      <c r="I175" s="30">
        <v>2010362.3467796866</v>
      </c>
      <c r="J175" s="30">
        <v>0</v>
      </c>
      <c r="K175" s="30">
        <v>87579.510978114369</v>
      </c>
      <c r="L175" s="30">
        <v>0</v>
      </c>
      <c r="M175" s="30">
        <v>279786.62469639041</v>
      </c>
      <c r="N175" s="30">
        <v>0</v>
      </c>
      <c r="O175" s="30">
        <v>0</v>
      </c>
      <c r="P175" s="30">
        <v>0</v>
      </c>
      <c r="Q175" s="30">
        <v>0</v>
      </c>
      <c r="R175" s="30">
        <v>0</v>
      </c>
      <c r="S175" s="30">
        <v>0</v>
      </c>
      <c r="T175" s="30">
        <v>6464.5185654625666</v>
      </c>
      <c r="U175" s="30">
        <v>3152.2033252642605</v>
      </c>
      <c r="V175" s="30">
        <v>1906.3324871836235</v>
      </c>
      <c r="W175" s="30">
        <v>695.48613049481469</v>
      </c>
      <c r="X175" s="30">
        <v>745.521103911708</v>
      </c>
      <c r="Y175" s="30">
        <v>0</v>
      </c>
      <c r="Z175" s="30">
        <v>0</v>
      </c>
      <c r="AA175" s="30">
        <v>23915.309024155558</v>
      </c>
      <c r="AB175" s="30">
        <v>0</v>
      </c>
      <c r="AC175" s="30">
        <v>376679.65665844729</v>
      </c>
      <c r="AD175" s="30">
        <v>0</v>
      </c>
      <c r="AE175" s="30">
        <v>0</v>
      </c>
      <c r="AF175" s="30">
        <v>145041.22630741764</v>
      </c>
      <c r="AG175" s="30">
        <v>0</v>
      </c>
      <c r="AH175" s="30">
        <v>0</v>
      </c>
      <c r="AI175" s="30">
        <v>0</v>
      </c>
      <c r="AJ175" s="30">
        <v>33033</v>
      </c>
      <c r="AK175" s="30">
        <v>0</v>
      </c>
      <c r="AL175" s="30">
        <v>0</v>
      </c>
      <c r="AM175" s="30">
        <v>0</v>
      </c>
      <c r="AN175" s="30">
        <v>0</v>
      </c>
      <c r="AO175" s="30">
        <v>0</v>
      </c>
      <c r="AP175" s="30">
        <v>0</v>
      </c>
      <c r="AQ175" s="30">
        <v>0</v>
      </c>
      <c r="AR175" s="30">
        <v>0</v>
      </c>
      <c r="AS175" s="30">
        <v>5137589.1528358608</v>
      </c>
      <c r="AT175" s="30">
        <v>780925.16296942462</v>
      </c>
      <c r="AU175" s="30">
        <v>178074.22630741764</v>
      </c>
      <c r="AV175" s="30">
        <v>628642.88254856993</v>
      </c>
      <c r="AW175" s="38">
        <v>6096588.5421127025</v>
      </c>
      <c r="AX175" s="30">
        <v>6063555.5421127025</v>
      </c>
      <c r="AY175" s="30">
        <v>6465</v>
      </c>
      <c r="AZ175" s="30">
        <v>5857290</v>
      </c>
      <c r="BA175" s="30">
        <v>0</v>
      </c>
      <c r="BB175" s="30">
        <v>0</v>
      </c>
      <c r="BC175" s="30">
        <v>6096588.5421127025</v>
      </c>
      <c r="BD175" s="30">
        <v>0</v>
      </c>
      <c r="BE175" s="30">
        <v>6096588.5421127034</v>
      </c>
      <c r="BF175" s="30">
        <v>5890323</v>
      </c>
      <c r="BG175" s="30">
        <v>5712248.7736925827</v>
      </c>
      <c r="BH175" s="30">
        <v>5918514.3158052852</v>
      </c>
      <c r="BI175" s="30">
        <v>6532.5765075113522</v>
      </c>
      <c r="BJ175" s="30">
        <v>6444.9885317768831</v>
      </c>
      <c r="BK175" s="197">
        <v>0.013590090238736419</v>
      </c>
      <c r="BL175" s="30">
        <v>0</v>
      </c>
      <c r="BM175" s="30">
        <v>0</v>
      </c>
      <c r="BN175" s="38">
        <v>6096588.5421127025</v>
      </c>
      <c r="BO175" s="30">
        <v>6692.6661612722983</v>
      </c>
      <c r="BP175" s="30" t="s">
        <v>545</v>
      </c>
      <c r="BQ175" s="30">
        <v>6729.1264261729611</v>
      </c>
      <c r="BR175" s="197">
        <v>0.011209438597449051</v>
      </c>
      <c r="BS175" s="30">
        <v>0</v>
      </c>
      <c r="BT175" s="30">
        <v>6096588.5421127025</v>
      </c>
      <c r="BU175" s="30">
        <v>0</v>
      </c>
      <c r="BV175" s="38">
        <v>6096588.5421127025</v>
      </c>
      <c r="BW175" s="218">
        <v>33033</v>
      </c>
      <c r="BX175" s="219">
        <v>6063555.5421127025</v>
      </c>
      <c r="BZ175" s="23">
        <f>B175</f>
        <v>8735403</v>
      </c>
      <c r="CB175" s="495"/>
    </row>
    <row r="176" spans="1:80">
      <c r="A176" s="23">
        <v>110663</v>
      </c>
      <c r="B176" s="23">
        <v>8732115</v>
      </c>
      <c r="C176" s="23" t="s">
        <v>388</v>
      </c>
      <c r="D176" s="239">
        <v>355</v>
      </c>
      <c r="E176" s="239">
        <v>355</v>
      </c>
      <c r="F176" s="239">
        <v>0</v>
      </c>
      <c r="G176" s="30">
        <v>1365131.8344730369</v>
      </c>
      <c r="H176" s="30">
        <v>0</v>
      </c>
      <c r="I176" s="30">
        <v>0</v>
      </c>
      <c r="J176" s="30">
        <v>75209.523551827035</v>
      </c>
      <c r="K176" s="30">
        <v>0</v>
      </c>
      <c r="L176" s="30">
        <v>163173.87858320354</v>
      </c>
      <c r="M176" s="30">
        <v>0</v>
      </c>
      <c r="N176" s="30">
        <v>20671.623432373515</v>
      </c>
      <c r="O176" s="30">
        <v>48145.490455525651</v>
      </c>
      <c r="P176" s="30">
        <v>2224.0987493728726</v>
      </c>
      <c r="Q176" s="30">
        <v>0</v>
      </c>
      <c r="R176" s="30">
        <v>0</v>
      </c>
      <c r="S176" s="30">
        <v>0</v>
      </c>
      <c r="T176" s="30">
        <v>0</v>
      </c>
      <c r="U176" s="30">
        <v>0</v>
      </c>
      <c r="V176" s="30">
        <v>0</v>
      </c>
      <c r="W176" s="30">
        <v>0</v>
      </c>
      <c r="X176" s="30">
        <v>0</v>
      </c>
      <c r="Y176" s="30">
        <v>0</v>
      </c>
      <c r="Z176" s="30">
        <v>36748.953503762837</v>
      </c>
      <c r="AA176" s="30">
        <v>0</v>
      </c>
      <c r="AB176" s="30">
        <v>180323.57483538223</v>
      </c>
      <c r="AC176" s="30">
        <v>0</v>
      </c>
      <c r="AD176" s="30">
        <v>12250.535830534493</v>
      </c>
      <c r="AE176" s="30">
        <v>0</v>
      </c>
      <c r="AF176" s="30">
        <v>145041.22630741764</v>
      </c>
      <c r="AG176" s="30">
        <v>0</v>
      </c>
      <c r="AH176" s="30">
        <v>0</v>
      </c>
      <c r="AI176" s="30">
        <v>0</v>
      </c>
      <c r="AJ176" s="30">
        <v>66066</v>
      </c>
      <c r="AK176" s="30">
        <v>0</v>
      </c>
      <c r="AL176" s="30">
        <v>0</v>
      </c>
      <c r="AM176" s="30">
        <v>0</v>
      </c>
      <c r="AN176" s="30">
        <v>47806</v>
      </c>
      <c r="AO176" s="30">
        <v>0</v>
      </c>
      <c r="AP176" s="30">
        <v>0</v>
      </c>
      <c r="AQ176" s="30">
        <v>0</v>
      </c>
      <c r="AR176" s="30">
        <v>0</v>
      </c>
      <c r="AS176" s="30">
        <v>1365131.8344730369</v>
      </c>
      <c r="AT176" s="30">
        <v>538747.67894198222</v>
      </c>
      <c r="AU176" s="30">
        <v>258913.22630741764</v>
      </c>
      <c r="AV176" s="30">
        <v>312048.09790576081</v>
      </c>
      <c r="AW176" s="38">
        <v>2162792.7397224368</v>
      </c>
      <c r="AX176" s="30">
        <v>2048920.7397224368</v>
      </c>
      <c r="AY176" s="30">
        <v>4955</v>
      </c>
      <c r="AZ176" s="30">
        <v>1759025</v>
      </c>
      <c r="BA176" s="30">
        <v>0</v>
      </c>
      <c r="BB176" s="30">
        <v>0</v>
      </c>
      <c r="BC176" s="30">
        <v>2162792.7397224368</v>
      </c>
      <c r="BD176" s="30">
        <v>2162792.7397224368</v>
      </c>
      <c r="BE176" s="30">
        <v>0</v>
      </c>
      <c r="BF176" s="30">
        <v>1872897</v>
      </c>
      <c r="BG176" s="30">
        <v>1661789.7736925823</v>
      </c>
      <c r="BH176" s="30">
        <v>1951685.513415019</v>
      </c>
      <c r="BI176" s="30">
        <v>5497.7056715916033</v>
      </c>
      <c r="BJ176" s="30">
        <v>5395.4239786907065</v>
      </c>
      <c r="BK176" s="197">
        <v>0.018957118718539938</v>
      </c>
      <c r="BL176" s="30">
        <v>0</v>
      </c>
      <c r="BM176" s="30">
        <v>0</v>
      </c>
      <c r="BN176" s="38">
        <v>2162792.7397224368</v>
      </c>
      <c r="BO176" s="30">
        <v>5771.6077175279906</v>
      </c>
      <c r="BP176" s="30" t="s">
        <v>545</v>
      </c>
      <c r="BQ176" s="30">
        <v>6092.3739147110891</v>
      </c>
      <c r="BR176" s="197">
        <v>0.018381580192612379</v>
      </c>
      <c r="BS176" s="30">
        <v>-3653.3000000000006</v>
      </c>
      <c r="BT176" s="30">
        <v>2159139.4397224369</v>
      </c>
      <c r="BU176" s="30">
        <v>-3550</v>
      </c>
      <c r="BV176" s="38">
        <v>2155589.4397224369</v>
      </c>
      <c r="BW176" s="218">
        <v>66066</v>
      </c>
      <c r="BX176" s="219">
        <v>2089523.4397224369</v>
      </c>
      <c r="BZ176" s="23">
        <f>B176</f>
        <v>8732115</v>
      </c>
      <c r="CB176" s="495"/>
    </row>
    <row r="177" spans="1:80">
      <c r="A177" s="23">
        <v>138053</v>
      </c>
      <c r="B177" s="23">
        <v>8734051</v>
      </c>
      <c r="C177" s="23" t="s">
        <v>389</v>
      </c>
      <c r="D177" s="239">
        <v>1026.5</v>
      </c>
      <c r="E177" s="239">
        <v>0</v>
      </c>
      <c r="F177" s="239">
        <v>1026.5</v>
      </c>
      <c r="G177" s="30">
        <v>0</v>
      </c>
      <c r="H177" s="30">
        <v>3422606.1144271651</v>
      </c>
      <c r="I177" s="30">
        <v>2413656.9209057027</v>
      </c>
      <c r="J177" s="30">
        <v>0</v>
      </c>
      <c r="K177" s="30">
        <v>126348.6943652755</v>
      </c>
      <c r="L177" s="30">
        <v>0</v>
      </c>
      <c r="M177" s="30">
        <v>401657.56218320882</v>
      </c>
      <c r="N177" s="30">
        <v>0</v>
      </c>
      <c r="O177" s="30">
        <v>0</v>
      </c>
      <c r="P177" s="30">
        <v>0</v>
      </c>
      <c r="Q177" s="30">
        <v>0</v>
      </c>
      <c r="R177" s="30">
        <v>0</v>
      </c>
      <c r="S177" s="30">
        <v>0</v>
      </c>
      <c r="T177" s="30">
        <v>29043.572868705098</v>
      </c>
      <c r="U177" s="30">
        <v>99761.011849438728</v>
      </c>
      <c r="V177" s="30">
        <v>3874.5102461402857</v>
      </c>
      <c r="W177" s="30">
        <v>53007.571280856209</v>
      </c>
      <c r="X177" s="30">
        <v>0</v>
      </c>
      <c r="Y177" s="30">
        <v>0</v>
      </c>
      <c r="Z177" s="30">
        <v>0</v>
      </c>
      <c r="AA177" s="30">
        <v>8191.2127838824408</v>
      </c>
      <c r="AB177" s="30">
        <v>0</v>
      </c>
      <c r="AC177" s="30">
        <v>439246.93926226592</v>
      </c>
      <c r="AD177" s="30">
        <v>0</v>
      </c>
      <c r="AE177" s="30">
        <v>0</v>
      </c>
      <c r="AF177" s="30">
        <v>145041.22630741764</v>
      </c>
      <c r="AG177" s="30">
        <v>0</v>
      </c>
      <c r="AH177" s="30">
        <v>0</v>
      </c>
      <c r="AI177" s="30">
        <v>0</v>
      </c>
      <c r="AJ177" s="30">
        <v>39857.7664</v>
      </c>
      <c r="AK177" s="30">
        <v>0</v>
      </c>
      <c r="AL177" s="30">
        <v>0</v>
      </c>
      <c r="AM177" s="30">
        <v>0</v>
      </c>
      <c r="AN177" s="30">
        <v>0</v>
      </c>
      <c r="AO177" s="30">
        <v>0</v>
      </c>
      <c r="AP177" s="30">
        <v>0</v>
      </c>
      <c r="AQ177" s="30">
        <v>0</v>
      </c>
      <c r="AR177" s="30">
        <v>0</v>
      </c>
      <c r="AS177" s="30">
        <v>5836263.0353328679</v>
      </c>
      <c r="AT177" s="30">
        <v>1161131.0748397731</v>
      </c>
      <c r="AU177" s="30">
        <v>184898.99270741764</v>
      </c>
      <c r="AV177" s="30">
        <v>864763.08601428429</v>
      </c>
      <c r="AW177" s="38">
        <v>7182293.1028800579</v>
      </c>
      <c r="AX177" s="30">
        <v>7142435.3364800578</v>
      </c>
      <c r="AY177" s="30">
        <v>6465</v>
      </c>
      <c r="AZ177" s="30">
        <v>6636322.5</v>
      </c>
      <c r="BA177" s="30">
        <v>0</v>
      </c>
      <c r="BB177" s="30">
        <v>0</v>
      </c>
      <c r="BC177" s="30">
        <v>7182293.1028800579</v>
      </c>
      <c r="BD177" s="30">
        <v>0</v>
      </c>
      <c r="BE177" s="30">
        <v>7182293.1028800579</v>
      </c>
      <c r="BF177" s="30">
        <v>6676180.2664</v>
      </c>
      <c r="BG177" s="30">
        <v>6491281.2736925827</v>
      </c>
      <c r="BH177" s="30">
        <v>6997394.1101726405</v>
      </c>
      <c r="BI177" s="30">
        <v>6816.7502291014516</v>
      </c>
      <c r="BJ177" s="30">
        <v>6700.62537844694</v>
      </c>
      <c r="BK177" s="197">
        <v>0.017330449636542265</v>
      </c>
      <c r="BL177" s="30">
        <v>0</v>
      </c>
      <c r="BM177" s="30">
        <v>0</v>
      </c>
      <c r="BN177" s="38">
        <v>7182293.1028800579</v>
      </c>
      <c r="BO177" s="30">
        <v>6958.0470886313278</v>
      </c>
      <c r="BP177" s="30" t="s">
        <v>545</v>
      </c>
      <c r="BQ177" s="30">
        <v>6996.8758917487166</v>
      </c>
      <c r="BR177" s="197">
        <v>0.017450077913880868</v>
      </c>
      <c r="BS177" s="30">
        <v>0</v>
      </c>
      <c r="BT177" s="30">
        <v>7182293.1028800579</v>
      </c>
      <c r="BU177" s="30">
        <v>0</v>
      </c>
      <c r="BV177" s="38">
        <v>7182293.1028800579</v>
      </c>
      <c r="BW177" s="218">
        <v>39857.7664</v>
      </c>
      <c r="BX177" s="219">
        <v>7142435.3364800578</v>
      </c>
      <c r="BZ177" s="23">
        <f>B177</f>
        <v>8734051</v>
      </c>
      <c r="CB177" s="495"/>
    </row>
    <row r="178" spans="1:80">
      <c r="A178" s="23">
        <v>136610</v>
      </c>
      <c r="B178" s="23">
        <v>8735415</v>
      </c>
      <c r="C178" s="23" t="s">
        <v>390</v>
      </c>
      <c r="D178" s="239">
        <v>1436</v>
      </c>
      <c r="E178" s="239">
        <v>0</v>
      </c>
      <c r="F178" s="239">
        <v>1436</v>
      </c>
      <c r="G178" s="30">
        <v>0</v>
      </c>
      <c r="H178" s="30">
        <v>4753167.9530524528</v>
      </c>
      <c r="I178" s="30">
        <v>3415782.8323703492</v>
      </c>
      <c r="J178" s="30">
        <v>0</v>
      </c>
      <c r="K178" s="30">
        <v>126173.87174813077</v>
      </c>
      <c r="L178" s="30">
        <v>0</v>
      </c>
      <c r="M178" s="30">
        <v>411908.08635857463</v>
      </c>
      <c r="N178" s="30">
        <v>0</v>
      </c>
      <c r="O178" s="30">
        <v>0</v>
      </c>
      <c r="P178" s="30">
        <v>0</v>
      </c>
      <c r="Q178" s="30">
        <v>0</v>
      </c>
      <c r="R178" s="30">
        <v>0</v>
      </c>
      <c r="S178" s="30">
        <v>0</v>
      </c>
      <c r="T178" s="30">
        <v>679.72456160609181</v>
      </c>
      <c r="U178" s="30">
        <v>2249.0886229613366</v>
      </c>
      <c r="V178" s="30">
        <v>0</v>
      </c>
      <c r="W178" s="30">
        <v>0</v>
      </c>
      <c r="X178" s="30">
        <v>0</v>
      </c>
      <c r="Y178" s="30">
        <v>0</v>
      </c>
      <c r="Z178" s="30">
        <v>0</v>
      </c>
      <c r="AA178" s="30">
        <v>17537.89328438072</v>
      </c>
      <c r="AB178" s="30">
        <v>0</v>
      </c>
      <c r="AC178" s="30">
        <v>624765.96890254982</v>
      </c>
      <c r="AD178" s="30">
        <v>0</v>
      </c>
      <c r="AE178" s="30">
        <v>0</v>
      </c>
      <c r="AF178" s="30">
        <v>145041.22630741764</v>
      </c>
      <c r="AG178" s="30">
        <v>0</v>
      </c>
      <c r="AH178" s="30">
        <v>0</v>
      </c>
      <c r="AI178" s="30">
        <v>0</v>
      </c>
      <c r="AJ178" s="30">
        <v>51051</v>
      </c>
      <c r="AK178" s="30">
        <v>0</v>
      </c>
      <c r="AL178" s="30">
        <v>0</v>
      </c>
      <c r="AM178" s="30">
        <v>0</v>
      </c>
      <c r="AN178" s="30">
        <v>0</v>
      </c>
      <c r="AO178" s="30">
        <v>0</v>
      </c>
      <c r="AP178" s="30">
        <v>0</v>
      </c>
      <c r="AQ178" s="30">
        <v>0</v>
      </c>
      <c r="AR178" s="30">
        <v>0</v>
      </c>
      <c r="AS178" s="30">
        <v>8168950.785422802</v>
      </c>
      <c r="AT178" s="30">
        <v>1183314.6334782033</v>
      </c>
      <c r="AU178" s="30">
        <v>196092.22630741764</v>
      </c>
      <c r="AV178" s="30">
        <v>1007528.8060185581</v>
      </c>
      <c r="AW178" s="38">
        <v>9548357.645208424</v>
      </c>
      <c r="AX178" s="30">
        <v>9497306.645208424</v>
      </c>
      <c r="AY178" s="30">
        <v>6465</v>
      </c>
      <c r="AZ178" s="30">
        <v>9283740</v>
      </c>
      <c r="BA178" s="30">
        <v>0</v>
      </c>
      <c r="BB178" s="30">
        <v>0</v>
      </c>
      <c r="BC178" s="30">
        <v>9548357.645208424</v>
      </c>
      <c r="BD178" s="30">
        <v>0</v>
      </c>
      <c r="BE178" s="30">
        <v>9548357.645208424</v>
      </c>
      <c r="BF178" s="30">
        <v>9334791</v>
      </c>
      <c r="BG178" s="30">
        <v>9138698.7736925818</v>
      </c>
      <c r="BH178" s="30">
        <v>9352265.4189010058</v>
      </c>
      <c r="BI178" s="30">
        <v>6512.7196510452686</v>
      </c>
      <c r="BJ178" s="30">
        <v>6427.4483570265593</v>
      </c>
      <c r="BK178" s="197">
        <v>0.013266741213951536</v>
      </c>
      <c r="BL178" s="30">
        <v>0</v>
      </c>
      <c r="BM178" s="30">
        <v>0</v>
      </c>
      <c r="BN178" s="38">
        <v>9548357.645208424</v>
      </c>
      <c r="BO178" s="30">
        <v>6613.7232905351138</v>
      </c>
      <c r="BP178" s="30" t="s">
        <v>545</v>
      </c>
      <c r="BQ178" s="30">
        <v>6649.27412618971</v>
      </c>
      <c r="BR178" s="197">
        <v>0.013024704855689961</v>
      </c>
      <c r="BS178" s="30">
        <v>0</v>
      </c>
      <c r="BT178" s="30">
        <v>9548357.645208424</v>
      </c>
      <c r="BU178" s="30">
        <v>0</v>
      </c>
      <c r="BV178" s="38">
        <v>9548357.645208424</v>
      </c>
      <c r="BW178" s="218">
        <v>51051</v>
      </c>
      <c r="BX178" s="219">
        <v>9497306.645208424</v>
      </c>
      <c r="BZ178" s="23">
        <f>B178</f>
        <v>8735415</v>
      </c>
      <c r="CB178" s="495"/>
    </row>
    <row r="179" spans="1:80">
      <c r="A179" s="23">
        <v>146968</v>
      </c>
      <c r="B179" s="23">
        <v>8732089</v>
      </c>
      <c r="C179" s="23" t="s">
        <v>391</v>
      </c>
      <c r="D179" s="239">
        <v>302</v>
      </c>
      <c r="E179" s="239">
        <v>302</v>
      </c>
      <c r="F179" s="239">
        <v>0</v>
      </c>
      <c r="G179" s="30">
        <v>1161323.4197488935</v>
      </c>
      <c r="H179" s="30">
        <v>0</v>
      </c>
      <c r="I179" s="30">
        <v>0</v>
      </c>
      <c r="J179" s="30">
        <v>26224.373343729185</v>
      </c>
      <c r="K179" s="30">
        <v>0</v>
      </c>
      <c r="L179" s="30">
        <v>57216.814568136506</v>
      </c>
      <c r="M179" s="30">
        <v>0</v>
      </c>
      <c r="N179" s="30">
        <v>0</v>
      </c>
      <c r="O179" s="30">
        <v>569.76911781687147</v>
      </c>
      <c r="P179" s="30">
        <v>0</v>
      </c>
      <c r="Q179" s="30">
        <v>0</v>
      </c>
      <c r="R179" s="30">
        <v>0</v>
      </c>
      <c r="S179" s="30">
        <v>0</v>
      </c>
      <c r="T179" s="30">
        <v>0</v>
      </c>
      <c r="U179" s="30">
        <v>0</v>
      </c>
      <c r="V179" s="30">
        <v>0</v>
      </c>
      <c r="W179" s="30">
        <v>0</v>
      </c>
      <c r="X179" s="30">
        <v>0</v>
      </c>
      <c r="Y179" s="30">
        <v>0</v>
      </c>
      <c r="Z179" s="30">
        <v>7242.6296534036273</v>
      </c>
      <c r="AA179" s="30">
        <v>0</v>
      </c>
      <c r="AB179" s="30">
        <v>116291.04322023684</v>
      </c>
      <c r="AC179" s="30">
        <v>0</v>
      </c>
      <c r="AD179" s="30">
        <v>9530.3381106835459</v>
      </c>
      <c r="AE179" s="30">
        <v>0</v>
      </c>
      <c r="AF179" s="30">
        <v>145041.22630741764</v>
      </c>
      <c r="AG179" s="30">
        <v>0</v>
      </c>
      <c r="AH179" s="30">
        <v>0</v>
      </c>
      <c r="AI179" s="30">
        <v>0</v>
      </c>
      <c r="AJ179" s="30">
        <v>5842.2</v>
      </c>
      <c r="AK179" s="30">
        <v>0</v>
      </c>
      <c r="AL179" s="30">
        <v>0</v>
      </c>
      <c r="AM179" s="30">
        <v>0</v>
      </c>
      <c r="AN179" s="30">
        <v>0</v>
      </c>
      <c r="AO179" s="30">
        <v>0</v>
      </c>
      <c r="AP179" s="30">
        <v>0</v>
      </c>
      <c r="AQ179" s="30">
        <v>0</v>
      </c>
      <c r="AR179" s="30">
        <v>0</v>
      </c>
      <c r="AS179" s="30">
        <v>1161323.4197488935</v>
      </c>
      <c r="AT179" s="30">
        <v>217074.96801400656</v>
      </c>
      <c r="AU179" s="30">
        <v>150883.42630741766</v>
      </c>
      <c r="AV179" s="30">
        <v>171515.42563974182</v>
      </c>
      <c r="AW179" s="38">
        <v>1529281.8140703177</v>
      </c>
      <c r="AX179" s="30">
        <v>1523439.6140703177</v>
      </c>
      <c r="AY179" s="30">
        <v>4955</v>
      </c>
      <c r="AZ179" s="30">
        <v>1496410</v>
      </c>
      <c r="BA179" s="30">
        <v>0</v>
      </c>
      <c r="BB179" s="30">
        <v>0</v>
      </c>
      <c r="BC179" s="30">
        <v>1529281.8140703177</v>
      </c>
      <c r="BD179" s="30">
        <v>1529281.8140703177</v>
      </c>
      <c r="BE179" s="30">
        <v>0</v>
      </c>
      <c r="BF179" s="30">
        <v>1502252.2</v>
      </c>
      <c r="BG179" s="30">
        <v>1351368.7736925823</v>
      </c>
      <c r="BH179" s="30">
        <v>1378398.3877629</v>
      </c>
      <c r="BI179" s="30">
        <v>4564.2330720625823</v>
      </c>
      <c r="BJ179" s="30">
        <v>4525.0736977586066</v>
      </c>
      <c r="BK179" s="197">
        <v>0.00865386442730699</v>
      </c>
      <c r="BL179" s="30">
        <v>0</v>
      </c>
      <c r="BM179" s="30">
        <v>0</v>
      </c>
      <c r="BN179" s="38">
        <v>1529281.8140703177</v>
      </c>
      <c r="BO179" s="30">
        <v>5044.5020333454231</v>
      </c>
      <c r="BP179" s="30" t="s">
        <v>545</v>
      </c>
      <c r="BQ179" s="30">
        <v>5063.8470664580054</v>
      </c>
      <c r="BR179" s="197">
        <v>-0.0032771612061087696</v>
      </c>
      <c r="BS179" s="30">
        <v>0</v>
      </c>
      <c r="BT179" s="30">
        <v>1529281.8140703177</v>
      </c>
      <c r="BU179" s="30">
        <v>0</v>
      </c>
      <c r="BV179" s="38">
        <v>1529281.8140703177</v>
      </c>
      <c r="BW179" s="218">
        <v>5842.2</v>
      </c>
      <c r="BX179" s="219">
        <v>1523439.6140703177</v>
      </c>
      <c r="BZ179" s="23">
        <f>B179</f>
        <v>8732089</v>
      </c>
      <c r="CB179" s="495"/>
    </row>
    <row r="180" spans="1:80">
      <c r="A180" s="23">
        <v>148983</v>
      </c>
      <c r="B180" s="23">
        <v>8732222</v>
      </c>
      <c r="C180" s="23" t="s">
        <v>392</v>
      </c>
      <c r="D180" s="239">
        <v>96</v>
      </c>
      <c r="E180" s="239">
        <v>96</v>
      </c>
      <c r="F180" s="239">
        <v>0</v>
      </c>
      <c r="G180" s="30">
        <v>369162.4115758072</v>
      </c>
      <c r="H180" s="30">
        <v>0</v>
      </c>
      <c r="I180" s="30">
        <v>0</v>
      </c>
      <c r="J180" s="30">
        <v>7916.7919528239145</v>
      </c>
      <c r="K180" s="30">
        <v>0</v>
      </c>
      <c r="L180" s="30">
        <v>16953.130242410807</v>
      </c>
      <c r="M180" s="30">
        <v>0</v>
      </c>
      <c r="N180" s="30">
        <v>0</v>
      </c>
      <c r="O180" s="30">
        <v>284.88455890843676</v>
      </c>
      <c r="P180" s="30">
        <v>0</v>
      </c>
      <c r="Q180" s="30">
        <v>0</v>
      </c>
      <c r="R180" s="30">
        <v>0</v>
      </c>
      <c r="S180" s="30">
        <v>0</v>
      </c>
      <c r="T180" s="30">
        <v>0</v>
      </c>
      <c r="U180" s="30">
        <v>0</v>
      </c>
      <c r="V180" s="30">
        <v>0</v>
      </c>
      <c r="W180" s="30">
        <v>0</v>
      </c>
      <c r="X180" s="30">
        <v>0</v>
      </c>
      <c r="Y180" s="30">
        <v>0</v>
      </c>
      <c r="Z180" s="30">
        <v>732.01106634502128</v>
      </c>
      <c r="AA180" s="30">
        <v>0</v>
      </c>
      <c r="AB180" s="30">
        <v>24665.005231809315</v>
      </c>
      <c r="AC180" s="30">
        <v>0</v>
      </c>
      <c r="AD180" s="30">
        <v>2160.72442995254</v>
      </c>
      <c r="AE180" s="30">
        <v>0</v>
      </c>
      <c r="AF180" s="30">
        <v>145041.22630741764</v>
      </c>
      <c r="AG180" s="30">
        <v>41213.206101998854</v>
      </c>
      <c r="AH180" s="30">
        <v>0</v>
      </c>
      <c r="AI180" s="30">
        <v>0</v>
      </c>
      <c r="AJ180" s="30">
        <v>20753.2104</v>
      </c>
      <c r="AK180" s="30">
        <v>0</v>
      </c>
      <c r="AL180" s="30">
        <v>0</v>
      </c>
      <c r="AM180" s="30">
        <v>0</v>
      </c>
      <c r="AN180" s="30">
        <v>0</v>
      </c>
      <c r="AO180" s="30">
        <v>0</v>
      </c>
      <c r="AP180" s="30">
        <v>0</v>
      </c>
      <c r="AQ180" s="30">
        <v>0</v>
      </c>
      <c r="AR180" s="30">
        <v>0</v>
      </c>
      <c r="AS180" s="30">
        <v>369162.4115758072</v>
      </c>
      <c r="AT180" s="30">
        <v>52712.547482250033</v>
      </c>
      <c r="AU180" s="30">
        <v>207007.64280941652</v>
      </c>
      <c r="AV180" s="30">
        <v>42132.157333546405</v>
      </c>
      <c r="AW180" s="38">
        <v>628882.60186747368</v>
      </c>
      <c r="AX180" s="30">
        <v>608129.3914674737</v>
      </c>
      <c r="AY180" s="30">
        <v>4955</v>
      </c>
      <c r="AZ180" s="30">
        <v>475680</v>
      </c>
      <c r="BA180" s="30">
        <v>0</v>
      </c>
      <c r="BB180" s="30">
        <v>0</v>
      </c>
      <c r="BC180" s="30">
        <v>628882.60186747368</v>
      </c>
      <c r="BD180" s="30">
        <v>628882.6018674738</v>
      </c>
      <c r="BE180" s="30">
        <v>0</v>
      </c>
      <c r="BF180" s="30">
        <v>496433.2104</v>
      </c>
      <c r="BG180" s="30">
        <v>289425.56759058347</v>
      </c>
      <c r="BH180" s="30">
        <v>421874.95905805717</v>
      </c>
      <c r="BI180" s="30">
        <v>4394.5308235214288</v>
      </c>
      <c r="BJ180" s="30">
        <v>4383.109757673149</v>
      </c>
      <c r="BK180" s="197">
        <v>0.0026056992591357944</v>
      </c>
      <c r="BL180" s="30">
        <v>0</v>
      </c>
      <c r="BM180" s="30">
        <v>0</v>
      </c>
      <c r="BN180" s="38">
        <v>628882.60186747368</v>
      </c>
      <c r="BO180" s="30">
        <v>6334.681161119518</v>
      </c>
      <c r="BP180" s="30" t="s">
        <v>545</v>
      </c>
      <c r="BQ180" s="30">
        <v>6550.8604361195175</v>
      </c>
      <c r="BR180" s="197">
        <v>-0.017690693615431519</v>
      </c>
      <c r="BS180" s="30">
        <v>0</v>
      </c>
      <c r="BT180" s="30">
        <v>628882.60186747368</v>
      </c>
      <c r="BU180" s="30">
        <v>0</v>
      </c>
      <c r="BV180" s="38">
        <v>628882.60186747368</v>
      </c>
      <c r="BW180" s="218">
        <v>20753.2104</v>
      </c>
      <c r="BX180" s="219">
        <v>608129.3914674737</v>
      </c>
      <c r="BZ180" s="23">
        <f>B180</f>
        <v>8732222</v>
      </c>
      <c r="CB180" s="495"/>
    </row>
    <row r="181" spans="1:80">
      <c r="A181" s="23">
        <v>110760</v>
      </c>
      <c r="B181" s="23">
        <v>8732329</v>
      </c>
      <c r="C181" s="23" t="s">
        <v>393</v>
      </c>
      <c r="D181" s="239">
        <v>142</v>
      </c>
      <c r="E181" s="239">
        <v>142</v>
      </c>
      <c r="F181" s="239">
        <v>0</v>
      </c>
      <c r="G181" s="30">
        <v>546052.73378921486</v>
      </c>
      <c r="H181" s="30">
        <v>0</v>
      </c>
      <c r="I181" s="30">
        <v>0</v>
      </c>
      <c r="J181" s="30">
        <v>21771.177870265692</v>
      </c>
      <c r="K181" s="30">
        <v>0</v>
      </c>
      <c r="L181" s="30">
        <v>46621.108166629565</v>
      </c>
      <c r="M181" s="30">
        <v>0</v>
      </c>
      <c r="N181" s="30">
        <v>939.61924692606738</v>
      </c>
      <c r="O181" s="30">
        <v>10825.613238520564</v>
      </c>
      <c r="P181" s="30">
        <v>0</v>
      </c>
      <c r="Q181" s="30">
        <v>489.80152233380176</v>
      </c>
      <c r="R181" s="30">
        <v>0</v>
      </c>
      <c r="S181" s="30">
        <v>0</v>
      </c>
      <c r="T181" s="30">
        <v>0</v>
      </c>
      <c r="U181" s="30">
        <v>0</v>
      </c>
      <c r="V181" s="30">
        <v>0</v>
      </c>
      <c r="W181" s="30">
        <v>0</v>
      </c>
      <c r="X181" s="30">
        <v>0</v>
      </c>
      <c r="Y181" s="30">
        <v>0</v>
      </c>
      <c r="Z181" s="30">
        <v>10668.098119522969</v>
      </c>
      <c r="AA181" s="30">
        <v>0</v>
      </c>
      <c r="AB181" s="30">
        <v>63714.630957290137</v>
      </c>
      <c r="AC181" s="30">
        <v>0</v>
      </c>
      <c r="AD181" s="30">
        <v>0</v>
      </c>
      <c r="AE181" s="30">
        <v>0</v>
      </c>
      <c r="AF181" s="30">
        <v>145041.22630741764</v>
      </c>
      <c r="AG181" s="30">
        <v>0</v>
      </c>
      <c r="AH181" s="30">
        <v>0</v>
      </c>
      <c r="AI181" s="30">
        <v>0</v>
      </c>
      <c r="AJ181" s="30">
        <v>42588</v>
      </c>
      <c r="AK181" s="30">
        <v>0</v>
      </c>
      <c r="AL181" s="30">
        <v>0</v>
      </c>
      <c r="AM181" s="30">
        <v>0</v>
      </c>
      <c r="AN181" s="30">
        <v>0</v>
      </c>
      <c r="AO181" s="30">
        <v>0</v>
      </c>
      <c r="AP181" s="30">
        <v>0</v>
      </c>
      <c r="AQ181" s="30">
        <v>0</v>
      </c>
      <c r="AR181" s="30">
        <v>0</v>
      </c>
      <c r="AS181" s="30">
        <v>546052.73378921486</v>
      </c>
      <c r="AT181" s="30">
        <v>155030.04912148879</v>
      </c>
      <c r="AU181" s="30">
        <v>187629.22630741764</v>
      </c>
      <c r="AV181" s="30">
        <v>101587.24441838358</v>
      </c>
      <c r="AW181" s="38">
        <v>888712.0092181213</v>
      </c>
      <c r="AX181" s="30">
        <v>846124.0092181213</v>
      </c>
      <c r="AY181" s="30">
        <v>4955</v>
      </c>
      <c r="AZ181" s="30">
        <v>703610</v>
      </c>
      <c r="BA181" s="30">
        <v>0</v>
      </c>
      <c r="BB181" s="30">
        <v>0</v>
      </c>
      <c r="BC181" s="30">
        <v>888712.0092181213</v>
      </c>
      <c r="BD181" s="30">
        <v>888712.00921812118</v>
      </c>
      <c r="BE181" s="30">
        <v>0</v>
      </c>
      <c r="BF181" s="30">
        <v>746198</v>
      </c>
      <c r="BG181" s="30">
        <v>558568.77369258238</v>
      </c>
      <c r="BH181" s="30">
        <v>701082.78291070368</v>
      </c>
      <c r="BI181" s="30">
        <v>4937.2026965542509</v>
      </c>
      <c r="BJ181" s="30">
        <v>4976.3811819610246</v>
      </c>
      <c r="BK181" s="197">
        <v>-0.0078728867372122729</v>
      </c>
      <c r="BL181" s="30">
        <v>0.0078728867372122729</v>
      </c>
      <c r="BM181" s="30">
        <v>5563.3449277618638</v>
      </c>
      <c r="BN181" s="38">
        <v>894275.35414588312</v>
      </c>
      <c r="BO181" s="30">
        <v>5997.79826863298</v>
      </c>
      <c r="BP181" s="30" t="s">
        <v>545</v>
      </c>
      <c r="BQ181" s="30">
        <v>6297.7137615907259</v>
      </c>
      <c r="BR181" s="197">
        <v>0.0023083126375200713</v>
      </c>
      <c r="BS181" s="30">
        <v>-1383.1999999999998</v>
      </c>
      <c r="BT181" s="30">
        <v>892892.15414588316</v>
      </c>
      <c r="BU181" s="30">
        <v>-1420</v>
      </c>
      <c r="BV181" s="38">
        <v>891472.15414588316</v>
      </c>
      <c r="BW181" s="218">
        <v>42588</v>
      </c>
      <c r="BX181" s="219">
        <v>848884.15414588316</v>
      </c>
      <c r="BZ181" s="23">
        <f>B181</f>
        <v>8732329</v>
      </c>
      <c r="CB181" s="495"/>
    </row>
    <row r="182" spans="1:80">
      <c r="A182" s="23">
        <v>150571</v>
      </c>
      <c r="B182" s="23">
        <v>8733360</v>
      </c>
      <c r="C182" s="23" t="s">
        <v>394</v>
      </c>
      <c r="D182" s="239">
        <v>210</v>
      </c>
      <c r="E182" s="239">
        <v>210</v>
      </c>
      <c r="F182" s="239">
        <v>0</v>
      </c>
      <c r="G182" s="30">
        <v>807542.77532207826</v>
      </c>
      <c r="H182" s="30">
        <v>0</v>
      </c>
      <c r="I182" s="30">
        <v>0</v>
      </c>
      <c r="J182" s="30">
        <v>3958.3959764119495</v>
      </c>
      <c r="K182" s="30">
        <v>0</v>
      </c>
      <c r="L182" s="30">
        <v>9536.13576135607</v>
      </c>
      <c r="M182" s="30">
        <v>0</v>
      </c>
      <c r="N182" s="30">
        <v>3523.5721759727562</v>
      </c>
      <c r="O182" s="30">
        <v>1709.3073534506163</v>
      </c>
      <c r="P182" s="30">
        <v>889.63949974914988</v>
      </c>
      <c r="Q182" s="30">
        <v>0</v>
      </c>
      <c r="R182" s="30">
        <v>0</v>
      </c>
      <c r="S182" s="30">
        <v>0</v>
      </c>
      <c r="T182" s="30">
        <v>0</v>
      </c>
      <c r="U182" s="30">
        <v>0</v>
      </c>
      <c r="V182" s="30">
        <v>0</v>
      </c>
      <c r="W182" s="30">
        <v>0</v>
      </c>
      <c r="X182" s="30">
        <v>0</v>
      </c>
      <c r="Y182" s="30">
        <v>0</v>
      </c>
      <c r="Z182" s="30">
        <v>43750.068181341252</v>
      </c>
      <c r="AA182" s="30">
        <v>0</v>
      </c>
      <c r="AB182" s="30">
        <v>72938.3122319961</v>
      </c>
      <c r="AC182" s="30">
        <v>0</v>
      </c>
      <c r="AD182" s="30">
        <v>0</v>
      </c>
      <c r="AE182" s="30">
        <v>0</v>
      </c>
      <c r="AF182" s="30">
        <v>145041.22630741764</v>
      </c>
      <c r="AG182" s="30">
        <v>0</v>
      </c>
      <c r="AH182" s="30">
        <v>0</v>
      </c>
      <c r="AI182" s="30">
        <v>0</v>
      </c>
      <c r="AJ182" s="30">
        <v>4565.85</v>
      </c>
      <c r="AK182" s="30">
        <v>0</v>
      </c>
      <c r="AL182" s="30">
        <v>0</v>
      </c>
      <c r="AM182" s="30">
        <v>0</v>
      </c>
      <c r="AN182" s="30">
        <v>0</v>
      </c>
      <c r="AO182" s="30">
        <v>0</v>
      </c>
      <c r="AP182" s="30">
        <v>0</v>
      </c>
      <c r="AQ182" s="30">
        <v>0</v>
      </c>
      <c r="AR182" s="30">
        <v>0</v>
      </c>
      <c r="AS182" s="30">
        <v>807542.77532207826</v>
      </c>
      <c r="AT182" s="30">
        <v>136305.4311802779</v>
      </c>
      <c r="AU182" s="30">
        <v>149607.07630741765</v>
      </c>
      <c r="AV182" s="30">
        <v>111181.36569053543</v>
      </c>
      <c r="AW182" s="38">
        <v>1093455.2828097737</v>
      </c>
      <c r="AX182" s="30">
        <v>1088889.4328097736</v>
      </c>
      <c r="AY182" s="30">
        <v>4955</v>
      </c>
      <c r="AZ182" s="30">
        <v>1040550</v>
      </c>
      <c r="BA182" s="30">
        <v>0</v>
      </c>
      <c r="BB182" s="30">
        <v>0</v>
      </c>
      <c r="BC182" s="30">
        <v>1093455.2828097737</v>
      </c>
      <c r="BD182" s="30">
        <v>1093455.2828097739</v>
      </c>
      <c r="BE182" s="30">
        <v>0</v>
      </c>
      <c r="BF182" s="30">
        <v>1045115.85</v>
      </c>
      <c r="BG182" s="30">
        <v>895508.77369258238</v>
      </c>
      <c r="BH182" s="30">
        <v>943848.2065023561</v>
      </c>
      <c r="BI182" s="30">
        <v>4494.5152690588384</v>
      </c>
      <c r="BJ182" s="30">
        <v>4486.5040809170578</v>
      </c>
      <c r="BK182" s="197">
        <v>0.0017856192699914151</v>
      </c>
      <c r="BL182" s="30">
        <v>0</v>
      </c>
      <c r="BM182" s="30">
        <v>0</v>
      </c>
      <c r="BN182" s="38">
        <v>1093455.2828097737</v>
      </c>
      <c r="BO182" s="30">
        <v>5185.1877752846358</v>
      </c>
      <c r="BP182" s="30" t="s">
        <v>545</v>
      </c>
      <c r="BQ182" s="30">
        <v>5206.9299181417791</v>
      </c>
      <c r="BR182" s="197">
        <v>0.00090606940924775614</v>
      </c>
      <c r="BS182" s="30">
        <v>0</v>
      </c>
      <c r="BT182" s="30">
        <v>1093455.2828097737</v>
      </c>
      <c r="BU182" s="30">
        <v>0</v>
      </c>
      <c r="BV182" s="38">
        <v>1093455.2828097737</v>
      </c>
      <c r="BW182" s="218">
        <v>4565.85</v>
      </c>
      <c r="BX182" s="219">
        <v>1088889.4328097736</v>
      </c>
      <c r="BZ182" s="23">
        <f>B182</f>
        <v>8733360</v>
      </c>
      <c r="CB182" s="495"/>
    </row>
    <row r="183" spans="1:80">
      <c r="A183" s="23">
        <v>141552</v>
      </c>
      <c r="B183" s="23">
        <v>8733083</v>
      </c>
      <c r="C183" s="23" t="s">
        <v>395</v>
      </c>
      <c r="D183" s="239">
        <v>415</v>
      </c>
      <c r="E183" s="239">
        <v>415</v>
      </c>
      <c r="F183" s="239">
        <v>0</v>
      </c>
      <c r="G183" s="30">
        <v>1595858.3417079165</v>
      </c>
      <c r="H183" s="30">
        <v>0</v>
      </c>
      <c r="I183" s="30">
        <v>0</v>
      </c>
      <c r="J183" s="30">
        <v>31667.167811295694</v>
      </c>
      <c r="K183" s="30">
        <v>0</v>
      </c>
      <c r="L183" s="30">
        <v>67812.5209696433</v>
      </c>
      <c r="M183" s="30">
        <v>0</v>
      </c>
      <c r="N183" s="30">
        <v>0</v>
      </c>
      <c r="O183" s="30">
        <v>0</v>
      </c>
      <c r="P183" s="30">
        <v>0</v>
      </c>
      <c r="Q183" s="30">
        <v>0</v>
      </c>
      <c r="R183" s="30">
        <v>0</v>
      </c>
      <c r="S183" s="30">
        <v>0</v>
      </c>
      <c r="T183" s="30">
        <v>0</v>
      </c>
      <c r="U183" s="30">
        <v>0</v>
      </c>
      <c r="V183" s="30">
        <v>0</v>
      </c>
      <c r="W183" s="30">
        <v>0</v>
      </c>
      <c r="X183" s="30">
        <v>0</v>
      </c>
      <c r="Y183" s="30">
        <v>0</v>
      </c>
      <c r="Z183" s="30">
        <v>14851.932980221933</v>
      </c>
      <c r="AA183" s="30">
        <v>0</v>
      </c>
      <c r="AB183" s="30">
        <v>146970.16250887245</v>
      </c>
      <c r="AC183" s="30">
        <v>0</v>
      </c>
      <c r="AD183" s="30">
        <v>0</v>
      </c>
      <c r="AE183" s="30">
        <v>0</v>
      </c>
      <c r="AF183" s="30">
        <v>145041.22630741764</v>
      </c>
      <c r="AG183" s="30">
        <v>0</v>
      </c>
      <c r="AH183" s="30">
        <v>0</v>
      </c>
      <c r="AI183" s="30">
        <v>0</v>
      </c>
      <c r="AJ183" s="30">
        <v>12667.2</v>
      </c>
      <c r="AK183" s="30">
        <v>0</v>
      </c>
      <c r="AL183" s="30">
        <v>0</v>
      </c>
      <c r="AM183" s="30">
        <v>0</v>
      </c>
      <c r="AN183" s="30">
        <v>0</v>
      </c>
      <c r="AO183" s="30">
        <v>0</v>
      </c>
      <c r="AP183" s="30">
        <v>0</v>
      </c>
      <c r="AQ183" s="30">
        <v>0</v>
      </c>
      <c r="AR183" s="30">
        <v>0</v>
      </c>
      <c r="AS183" s="30">
        <v>1595858.3417079165</v>
      </c>
      <c r="AT183" s="30">
        <v>261301.78427003339</v>
      </c>
      <c r="AU183" s="30">
        <v>157708.42630741766</v>
      </c>
      <c r="AV183" s="30">
        <v>220752.465055283</v>
      </c>
      <c r="AW183" s="38">
        <v>2014868.5522853676</v>
      </c>
      <c r="AX183" s="30">
        <v>2002201.3522853677</v>
      </c>
      <c r="AY183" s="30">
        <v>4955</v>
      </c>
      <c r="AZ183" s="30">
        <v>2056325</v>
      </c>
      <c r="BA183" s="30">
        <v>54123.64771463233</v>
      </c>
      <c r="BB183" s="30">
        <v>0</v>
      </c>
      <c r="BC183" s="30">
        <v>2068992.2</v>
      </c>
      <c r="BD183" s="30">
        <v>2068992.1999999997</v>
      </c>
      <c r="BE183" s="30">
        <v>0</v>
      </c>
      <c r="BF183" s="30">
        <v>2068992.2</v>
      </c>
      <c r="BG183" s="30">
        <v>1911283.7736925823</v>
      </c>
      <c r="BH183" s="30">
        <v>1911283.7736925823</v>
      </c>
      <c r="BI183" s="30">
        <v>4605.5030691387528</v>
      </c>
      <c r="BJ183" s="30">
        <v>4590.2408255859473</v>
      </c>
      <c r="BK183" s="197">
        <v>0.0033249330770912921</v>
      </c>
      <c r="BL183" s="30">
        <v>0</v>
      </c>
      <c r="BM183" s="30">
        <v>0</v>
      </c>
      <c r="BN183" s="38">
        <v>2068992.2</v>
      </c>
      <c r="BO183" s="30">
        <v>4955</v>
      </c>
      <c r="BP183" s="30" t="s">
        <v>545</v>
      </c>
      <c r="BQ183" s="30">
        <v>4985.5233734939757</v>
      </c>
      <c r="BR183" s="197">
        <v>0.003270021933637679</v>
      </c>
      <c r="BS183" s="30">
        <v>0</v>
      </c>
      <c r="BT183" s="30">
        <v>2068992.2</v>
      </c>
      <c r="BU183" s="30">
        <v>0</v>
      </c>
      <c r="BV183" s="38">
        <v>2068992.2</v>
      </c>
      <c r="BW183" s="218">
        <v>12667.2</v>
      </c>
      <c r="BX183" s="219">
        <v>2056325</v>
      </c>
      <c r="BZ183" s="23">
        <f>B183</f>
        <v>8733083</v>
      </c>
      <c r="CB183" s="495"/>
    </row>
    <row r="184" spans="1:80">
      <c r="A184" s="23">
        <v>131238</v>
      </c>
      <c r="B184" s="23">
        <v>8733384</v>
      </c>
      <c r="C184" s="23" t="s">
        <v>396</v>
      </c>
      <c r="D184" s="239">
        <v>202</v>
      </c>
      <c r="E184" s="239">
        <v>202</v>
      </c>
      <c r="F184" s="239">
        <v>0</v>
      </c>
      <c r="G184" s="30">
        <v>776779.24102409428</v>
      </c>
      <c r="H184" s="30">
        <v>0</v>
      </c>
      <c r="I184" s="30">
        <v>0</v>
      </c>
      <c r="J184" s="30">
        <v>20286.779379111245</v>
      </c>
      <c r="K184" s="30">
        <v>0</v>
      </c>
      <c r="L184" s="30">
        <v>44501.9668863283</v>
      </c>
      <c r="M184" s="30">
        <v>0</v>
      </c>
      <c r="N184" s="30">
        <v>0</v>
      </c>
      <c r="O184" s="30">
        <v>569.76911781687147</v>
      </c>
      <c r="P184" s="30">
        <v>0</v>
      </c>
      <c r="Q184" s="30">
        <v>0</v>
      </c>
      <c r="R184" s="30">
        <v>0</v>
      </c>
      <c r="S184" s="30">
        <v>0</v>
      </c>
      <c r="T184" s="30">
        <v>0</v>
      </c>
      <c r="U184" s="30">
        <v>0</v>
      </c>
      <c r="V184" s="30">
        <v>0</v>
      </c>
      <c r="W184" s="30">
        <v>0</v>
      </c>
      <c r="X184" s="30">
        <v>0</v>
      </c>
      <c r="Y184" s="30">
        <v>0</v>
      </c>
      <c r="Z184" s="30">
        <v>9241.6397126059055</v>
      </c>
      <c r="AA184" s="30">
        <v>0</v>
      </c>
      <c r="AB184" s="30">
        <v>74354.378251325979</v>
      </c>
      <c r="AC184" s="30">
        <v>0</v>
      </c>
      <c r="AD184" s="30">
        <v>0</v>
      </c>
      <c r="AE184" s="30">
        <v>0</v>
      </c>
      <c r="AF184" s="30">
        <v>145041.22630741764</v>
      </c>
      <c r="AG184" s="30">
        <v>0</v>
      </c>
      <c r="AH184" s="30">
        <v>0</v>
      </c>
      <c r="AI184" s="30">
        <v>0</v>
      </c>
      <c r="AJ184" s="30">
        <v>7480.2</v>
      </c>
      <c r="AK184" s="30">
        <v>0</v>
      </c>
      <c r="AL184" s="30">
        <v>0</v>
      </c>
      <c r="AM184" s="30">
        <v>0</v>
      </c>
      <c r="AN184" s="30">
        <v>0</v>
      </c>
      <c r="AO184" s="30">
        <v>0</v>
      </c>
      <c r="AP184" s="30">
        <v>0</v>
      </c>
      <c r="AQ184" s="30">
        <v>0</v>
      </c>
      <c r="AR184" s="30">
        <v>0</v>
      </c>
      <c r="AS184" s="30">
        <v>776779.24102409428</v>
      </c>
      <c r="AT184" s="30">
        <v>148954.53334718832</v>
      </c>
      <c r="AU184" s="30">
        <v>152521.42630741766</v>
      </c>
      <c r="AV184" s="30">
        <v>112331.74935719636</v>
      </c>
      <c r="AW184" s="38">
        <v>1078255.2006787003</v>
      </c>
      <c r="AX184" s="30">
        <v>1070775.0006787004</v>
      </c>
      <c r="AY184" s="30">
        <v>4955</v>
      </c>
      <c r="AZ184" s="30">
        <v>1000910</v>
      </c>
      <c r="BA184" s="30">
        <v>0</v>
      </c>
      <c r="BB184" s="30">
        <v>0</v>
      </c>
      <c r="BC184" s="30">
        <v>1078255.2006787003</v>
      </c>
      <c r="BD184" s="30">
        <v>1078255.2006787</v>
      </c>
      <c r="BE184" s="30">
        <v>0</v>
      </c>
      <c r="BF184" s="30">
        <v>1008390.2</v>
      </c>
      <c r="BG184" s="30">
        <v>855868.77369258238</v>
      </c>
      <c r="BH184" s="30">
        <v>925733.77437128278</v>
      </c>
      <c r="BI184" s="30">
        <v>4582.8404671845683</v>
      </c>
      <c r="BJ184" s="30">
        <v>4497.039514962913</v>
      </c>
      <c r="BK184" s="197">
        <v>0.019079430353273842</v>
      </c>
      <c r="BL184" s="30">
        <v>0</v>
      </c>
      <c r="BM184" s="30">
        <v>0</v>
      </c>
      <c r="BN184" s="38">
        <v>1078255.2006787003</v>
      </c>
      <c r="BO184" s="30">
        <v>5300.8663399935667</v>
      </c>
      <c r="BP184" s="30" t="s">
        <v>545</v>
      </c>
      <c r="BQ184" s="30">
        <v>5337.8970330628727</v>
      </c>
      <c r="BR184" s="197">
        <v>0.014463045425586296</v>
      </c>
      <c r="BS184" s="30">
        <v>-1867.2500000000002</v>
      </c>
      <c r="BT184" s="30">
        <v>1076387.9506787003</v>
      </c>
      <c r="BU184" s="30">
        <v>-2020</v>
      </c>
      <c r="BV184" s="38">
        <v>1074367.9506787003</v>
      </c>
      <c r="BW184" s="218">
        <v>7480.2</v>
      </c>
      <c r="BX184" s="219">
        <v>1066887.7506787004</v>
      </c>
      <c r="BZ184" s="23">
        <f>B184</f>
        <v>8733384</v>
      </c>
      <c r="CB184" s="495"/>
    </row>
    <row r="185" spans="1:80">
      <c r="A185" s="23">
        <v>137924</v>
      </c>
      <c r="B185" s="23">
        <v>8734602</v>
      </c>
      <c r="C185" s="23" t="s">
        <v>397</v>
      </c>
      <c r="D185" s="239">
        <v>944</v>
      </c>
      <c r="E185" s="239">
        <v>0</v>
      </c>
      <c r="F185" s="239">
        <v>944</v>
      </c>
      <c r="G185" s="30">
        <v>0</v>
      </c>
      <c r="H185" s="30">
        <v>3154325.8251727792</v>
      </c>
      <c r="I185" s="30">
        <v>2212009.633842695</v>
      </c>
      <c r="J185" s="30">
        <v>0</v>
      </c>
      <c r="K185" s="30">
        <v>69271.929587209263</v>
      </c>
      <c r="L185" s="30">
        <v>0</v>
      </c>
      <c r="M185" s="30">
        <v>228492.41016871878</v>
      </c>
      <c r="N185" s="30">
        <v>0</v>
      </c>
      <c r="O185" s="30">
        <v>0</v>
      </c>
      <c r="P185" s="30">
        <v>0</v>
      </c>
      <c r="Q185" s="30">
        <v>0</v>
      </c>
      <c r="R185" s="30">
        <v>0</v>
      </c>
      <c r="S185" s="30">
        <v>0</v>
      </c>
      <c r="T185" s="30">
        <v>39763.886853956494</v>
      </c>
      <c r="U185" s="30">
        <v>26539.245750943752</v>
      </c>
      <c r="V185" s="30">
        <v>5077.9423131749254</v>
      </c>
      <c r="W185" s="30">
        <v>0</v>
      </c>
      <c r="X185" s="30">
        <v>0</v>
      </c>
      <c r="Y185" s="30">
        <v>2848.8455890843616</v>
      </c>
      <c r="Z185" s="30">
        <v>0</v>
      </c>
      <c r="AA185" s="30">
        <v>25563.823602324523</v>
      </c>
      <c r="AB185" s="30">
        <v>0</v>
      </c>
      <c r="AC185" s="30">
        <v>275478.10936781584</v>
      </c>
      <c r="AD185" s="30">
        <v>0</v>
      </c>
      <c r="AE185" s="30">
        <v>0</v>
      </c>
      <c r="AF185" s="30">
        <v>145041.22630741764</v>
      </c>
      <c r="AG185" s="30">
        <v>0</v>
      </c>
      <c r="AH185" s="30">
        <v>0</v>
      </c>
      <c r="AI185" s="30">
        <v>0</v>
      </c>
      <c r="AJ185" s="30">
        <v>33033</v>
      </c>
      <c r="AK185" s="30">
        <v>0</v>
      </c>
      <c r="AL185" s="30">
        <v>0</v>
      </c>
      <c r="AM185" s="30">
        <v>0</v>
      </c>
      <c r="AN185" s="30">
        <v>0</v>
      </c>
      <c r="AO185" s="30">
        <v>0</v>
      </c>
      <c r="AP185" s="30">
        <v>0</v>
      </c>
      <c r="AQ185" s="30">
        <v>0</v>
      </c>
      <c r="AR185" s="30">
        <v>0</v>
      </c>
      <c r="AS185" s="30">
        <v>5366335.4590154737</v>
      </c>
      <c r="AT185" s="30">
        <v>673036.193233228</v>
      </c>
      <c r="AU185" s="30">
        <v>178074.22630741764</v>
      </c>
      <c r="AV185" s="30">
        <v>575580.40208439738</v>
      </c>
      <c r="AW185" s="38">
        <v>6217445.8785561193</v>
      </c>
      <c r="AX185" s="30">
        <v>6184412.8785561193</v>
      </c>
      <c r="AY185" s="30">
        <v>6465</v>
      </c>
      <c r="AZ185" s="30">
        <v>6102960</v>
      </c>
      <c r="BA185" s="30">
        <v>0</v>
      </c>
      <c r="BB185" s="30">
        <v>0</v>
      </c>
      <c r="BC185" s="30">
        <v>6217445.8785561193</v>
      </c>
      <c r="BD185" s="30">
        <v>0</v>
      </c>
      <c r="BE185" s="30">
        <v>6217445.8785561193</v>
      </c>
      <c r="BF185" s="30">
        <v>6135993</v>
      </c>
      <c r="BG185" s="30">
        <v>5957918.7736925827</v>
      </c>
      <c r="BH185" s="30">
        <v>6039371.652248702</v>
      </c>
      <c r="BI185" s="30">
        <v>6397.6394621278623</v>
      </c>
      <c r="BJ185" s="30">
        <v>6290.2056872352241</v>
      </c>
      <c r="BK185" s="197">
        <v>0.017079532885650246</v>
      </c>
      <c r="BL185" s="30">
        <v>0</v>
      </c>
      <c r="BM185" s="30">
        <v>0</v>
      </c>
      <c r="BN185" s="38">
        <v>6217445.8785561193</v>
      </c>
      <c r="BO185" s="30">
        <v>6551.28482897894</v>
      </c>
      <c r="BP185" s="30" t="s">
        <v>545</v>
      </c>
      <c r="BQ185" s="30">
        <v>6586.2774137247025</v>
      </c>
      <c r="BR185" s="197">
        <v>0.016323265434370349</v>
      </c>
      <c r="BS185" s="30">
        <v>0</v>
      </c>
      <c r="BT185" s="30">
        <v>6217445.8785561193</v>
      </c>
      <c r="BU185" s="30">
        <v>0</v>
      </c>
      <c r="BV185" s="38">
        <v>6217445.8785561193</v>
      </c>
      <c r="BW185" s="218">
        <v>33033</v>
      </c>
      <c r="BX185" s="219">
        <v>6184412.8785561193</v>
      </c>
      <c r="BZ185" s="23">
        <f>B185</f>
        <v>8734602</v>
      </c>
      <c r="CB185" s="495"/>
    </row>
    <row r="186" spans="1:80">
      <c r="A186" s="23">
        <v>110888</v>
      </c>
      <c r="B186" s="23">
        <v>8735200</v>
      </c>
      <c r="C186" s="23" t="s">
        <v>398</v>
      </c>
      <c r="D186" s="239">
        <v>187</v>
      </c>
      <c r="E186" s="239">
        <v>187</v>
      </c>
      <c r="F186" s="239">
        <v>0</v>
      </c>
      <c r="G186" s="30">
        <v>719097.61421537446</v>
      </c>
      <c r="H186" s="30">
        <v>0</v>
      </c>
      <c r="I186" s="30">
        <v>0</v>
      </c>
      <c r="J186" s="30">
        <v>10390.789438081394</v>
      </c>
      <c r="K186" s="30">
        <v>0</v>
      </c>
      <c r="L186" s="30">
        <v>23310.554083314732</v>
      </c>
      <c r="M186" s="30">
        <v>0</v>
      </c>
      <c r="N186" s="30">
        <v>0</v>
      </c>
      <c r="O186" s="30">
        <v>284.88455890843574</v>
      </c>
      <c r="P186" s="30">
        <v>0</v>
      </c>
      <c r="Q186" s="30">
        <v>0</v>
      </c>
      <c r="R186" s="30">
        <v>0</v>
      </c>
      <c r="S186" s="30">
        <v>0</v>
      </c>
      <c r="T186" s="30">
        <v>0</v>
      </c>
      <c r="U186" s="30">
        <v>0</v>
      </c>
      <c r="V186" s="30">
        <v>0</v>
      </c>
      <c r="W186" s="30">
        <v>0</v>
      </c>
      <c r="X186" s="30">
        <v>0</v>
      </c>
      <c r="Y186" s="30">
        <v>0</v>
      </c>
      <c r="Z186" s="30">
        <v>703.92361641010632</v>
      </c>
      <c r="AA186" s="30">
        <v>0</v>
      </c>
      <c r="AB186" s="30">
        <v>52908.493509594831</v>
      </c>
      <c r="AC186" s="30">
        <v>0</v>
      </c>
      <c r="AD186" s="30">
        <v>0</v>
      </c>
      <c r="AE186" s="30">
        <v>0</v>
      </c>
      <c r="AF186" s="30">
        <v>145041.22630741764</v>
      </c>
      <c r="AG186" s="30">
        <v>0</v>
      </c>
      <c r="AH186" s="30">
        <v>0</v>
      </c>
      <c r="AI186" s="30">
        <v>0</v>
      </c>
      <c r="AJ186" s="30">
        <v>3642.7</v>
      </c>
      <c r="AK186" s="30">
        <v>0</v>
      </c>
      <c r="AL186" s="30">
        <v>0</v>
      </c>
      <c r="AM186" s="30">
        <v>0</v>
      </c>
      <c r="AN186" s="30">
        <v>0</v>
      </c>
      <c r="AO186" s="30">
        <v>0</v>
      </c>
      <c r="AP186" s="30">
        <v>0</v>
      </c>
      <c r="AQ186" s="30">
        <v>0</v>
      </c>
      <c r="AR186" s="30">
        <v>0</v>
      </c>
      <c r="AS186" s="30">
        <v>719097.61421537446</v>
      </c>
      <c r="AT186" s="30">
        <v>87598.6452063095</v>
      </c>
      <c r="AU186" s="30">
        <v>148683.92630741766</v>
      </c>
      <c r="AV186" s="30">
        <v>85256.195849530748</v>
      </c>
      <c r="AW186" s="38">
        <v>955380.18572910165</v>
      </c>
      <c r="AX186" s="30">
        <v>951737.4857291017</v>
      </c>
      <c r="AY186" s="30">
        <v>4955</v>
      </c>
      <c r="AZ186" s="30">
        <v>926585</v>
      </c>
      <c r="BA186" s="30">
        <v>0</v>
      </c>
      <c r="BB186" s="30">
        <v>0</v>
      </c>
      <c r="BC186" s="30">
        <v>955380.18572910165</v>
      </c>
      <c r="BD186" s="30">
        <v>955380.18572910165</v>
      </c>
      <c r="BE186" s="30">
        <v>0</v>
      </c>
      <c r="BF186" s="30">
        <v>930227.7</v>
      </c>
      <c r="BG186" s="30">
        <v>781543.77369258238</v>
      </c>
      <c r="BH186" s="30">
        <v>806696.25942168408</v>
      </c>
      <c r="BI186" s="30">
        <v>4313.8837402229092</v>
      </c>
      <c r="BJ186" s="30">
        <v>4284.9908734734181</v>
      </c>
      <c r="BK186" s="197">
        <v>0.0067428070683544974</v>
      </c>
      <c r="BL186" s="30">
        <v>0</v>
      </c>
      <c r="BM186" s="30">
        <v>0</v>
      </c>
      <c r="BN186" s="38">
        <v>955380.18572910165</v>
      </c>
      <c r="BO186" s="30">
        <v>5089.5052712786191</v>
      </c>
      <c r="BP186" s="30" t="s">
        <v>545</v>
      </c>
      <c r="BQ186" s="30">
        <v>5108.9849504230033</v>
      </c>
      <c r="BR186" s="197">
        <v>0.00336912584449367</v>
      </c>
      <c r="BS186" s="30">
        <v>-1649.7500000000005</v>
      </c>
      <c r="BT186" s="30">
        <v>953730.43572910165</v>
      </c>
      <c r="BU186" s="30">
        <v>-1870</v>
      </c>
      <c r="BV186" s="38">
        <v>951860.43572910165</v>
      </c>
      <c r="BW186" s="218">
        <v>3642.7</v>
      </c>
      <c r="BX186" s="219">
        <v>948217.7357291017</v>
      </c>
      <c r="BZ186" s="23">
        <f>B186</f>
        <v>8735200</v>
      </c>
      <c r="CB186" s="495"/>
    </row>
    <row r="187" spans="1:80">
      <c r="A187" s="23">
        <v>137305</v>
      </c>
      <c r="B187" s="23">
        <v>8734064</v>
      </c>
      <c r="C187" s="23" t="s">
        <v>399</v>
      </c>
      <c r="D187" s="239">
        <v>1343</v>
      </c>
      <c r="E187" s="239">
        <v>0</v>
      </c>
      <c r="F187" s="239">
        <v>1343</v>
      </c>
      <c r="G187" s="30">
        <v>0</v>
      </c>
      <c r="H187" s="30">
        <v>4287064.8242468527</v>
      </c>
      <c r="I187" s="30">
        <v>3373009.1654175897</v>
      </c>
      <c r="J187" s="30">
        <v>0</v>
      </c>
      <c r="K187" s="30">
        <v>119741.4782864614</v>
      </c>
      <c r="L187" s="30">
        <v>0</v>
      </c>
      <c r="M187" s="30">
        <v>383929.42388893495</v>
      </c>
      <c r="N187" s="30">
        <v>0</v>
      </c>
      <c r="O187" s="30">
        <v>0</v>
      </c>
      <c r="P187" s="30">
        <v>0</v>
      </c>
      <c r="Q187" s="30">
        <v>0</v>
      </c>
      <c r="R187" s="30">
        <v>0</v>
      </c>
      <c r="S187" s="30">
        <v>0</v>
      </c>
      <c r="T187" s="30">
        <v>340.11553138486664</v>
      </c>
      <c r="U187" s="30">
        <v>5401.8349102302345</v>
      </c>
      <c r="V187" s="30">
        <v>1270.4315437022944</v>
      </c>
      <c r="W187" s="30">
        <v>2085.7084792277824</v>
      </c>
      <c r="X187" s="30">
        <v>0</v>
      </c>
      <c r="Y187" s="30">
        <v>0</v>
      </c>
      <c r="Z187" s="30">
        <v>0</v>
      </c>
      <c r="AA187" s="30">
        <v>81494.092586641</v>
      </c>
      <c r="AB187" s="30">
        <v>0</v>
      </c>
      <c r="AC187" s="30">
        <v>568626.4617543614</v>
      </c>
      <c r="AD187" s="30">
        <v>0</v>
      </c>
      <c r="AE187" s="30">
        <v>0</v>
      </c>
      <c r="AF187" s="30">
        <v>145041.22630741764</v>
      </c>
      <c r="AG187" s="30">
        <v>0</v>
      </c>
      <c r="AH187" s="30">
        <v>0</v>
      </c>
      <c r="AI187" s="30">
        <v>0</v>
      </c>
      <c r="AJ187" s="30">
        <v>51870</v>
      </c>
      <c r="AK187" s="30">
        <v>0</v>
      </c>
      <c r="AL187" s="30">
        <v>0</v>
      </c>
      <c r="AM187" s="30">
        <v>0</v>
      </c>
      <c r="AN187" s="30">
        <v>0</v>
      </c>
      <c r="AO187" s="30">
        <v>0</v>
      </c>
      <c r="AP187" s="30">
        <v>0</v>
      </c>
      <c r="AQ187" s="30">
        <v>0</v>
      </c>
      <c r="AR187" s="30">
        <v>0</v>
      </c>
      <c r="AS187" s="30">
        <v>7660073.9896644428</v>
      </c>
      <c r="AT187" s="30">
        <v>1162889.546980944</v>
      </c>
      <c r="AU187" s="30">
        <v>196911.22630741764</v>
      </c>
      <c r="AV187" s="30">
        <v>932220.07940688764</v>
      </c>
      <c r="AW187" s="38">
        <v>9019874.7629528046</v>
      </c>
      <c r="AX187" s="30">
        <v>8968004.7629528046</v>
      </c>
      <c r="AY187" s="30">
        <v>6465</v>
      </c>
      <c r="AZ187" s="30">
        <v>8682495</v>
      </c>
      <c r="BA187" s="30">
        <v>0</v>
      </c>
      <c r="BB187" s="30">
        <v>0</v>
      </c>
      <c r="BC187" s="30">
        <v>9019874.7629528046</v>
      </c>
      <c r="BD187" s="30">
        <v>0</v>
      </c>
      <c r="BE187" s="30">
        <v>9019874.7629528046</v>
      </c>
      <c r="BF187" s="30">
        <v>8734365</v>
      </c>
      <c r="BG187" s="30">
        <v>8537453.7736925818</v>
      </c>
      <c r="BH187" s="30">
        <v>8822963.5366453864</v>
      </c>
      <c r="BI187" s="30">
        <v>6569.5931024909805</v>
      </c>
      <c r="BJ187" s="30">
        <v>6454.2932995642623</v>
      </c>
      <c r="BK187" s="197">
        <v>0.017864047630823082</v>
      </c>
      <c r="BL187" s="30">
        <v>0</v>
      </c>
      <c r="BM187" s="30">
        <v>0</v>
      </c>
      <c r="BN187" s="38">
        <v>9019874.7629528046</v>
      </c>
      <c r="BO187" s="30">
        <v>6677.59103719494</v>
      </c>
      <c r="BP187" s="30" t="s">
        <v>545</v>
      </c>
      <c r="BQ187" s="30">
        <v>6716.2135241644119</v>
      </c>
      <c r="BR187" s="197">
        <v>0.01865261662190143</v>
      </c>
      <c r="BS187" s="30">
        <v>0</v>
      </c>
      <c r="BT187" s="30">
        <v>9019874.7629528046</v>
      </c>
      <c r="BU187" s="30">
        <v>0</v>
      </c>
      <c r="BV187" s="38">
        <v>9019874.7629528046</v>
      </c>
      <c r="BW187" s="218">
        <v>51870</v>
      </c>
      <c r="BX187" s="219">
        <v>8968004.7629528046</v>
      </c>
      <c r="BZ187" s="23">
        <f>B187</f>
        <v>8734064</v>
      </c>
      <c r="CB187" s="495"/>
    </row>
    <row r="188" spans="1:80">
      <c r="A188" s="23">
        <v>144289</v>
      </c>
      <c r="B188" s="23">
        <v>8733072</v>
      </c>
      <c r="C188" s="23" t="s">
        <v>400</v>
      </c>
      <c r="D188" s="239">
        <v>323</v>
      </c>
      <c r="E188" s="239">
        <v>323</v>
      </c>
      <c r="F188" s="239">
        <v>0</v>
      </c>
      <c r="G188" s="30">
        <v>1242077.6972811013</v>
      </c>
      <c r="H188" s="30">
        <v>0</v>
      </c>
      <c r="I188" s="30">
        <v>0</v>
      </c>
      <c r="J188" s="30">
        <v>47500.751716943443</v>
      </c>
      <c r="K188" s="30">
        <v>0</v>
      </c>
      <c r="L188" s="30">
        <v>101718.78145446476</v>
      </c>
      <c r="M188" s="30">
        <v>0</v>
      </c>
      <c r="N188" s="30">
        <v>6421.9588185284074</v>
      </c>
      <c r="O188" s="30">
        <v>21634.258431212762</v>
      </c>
      <c r="P188" s="30">
        <v>25222.255911383461</v>
      </c>
      <c r="Q188" s="30">
        <v>16862.069963228172</v>
      </c>
      <c r="R188" s="30">
        <v>0</v>
      </c>
      <c r="S188" s="30">
        <v>0</v>
      </c>
      <c r="T188" s="30">
        <v>0</v>
      </c>
      <c r="U188" s="30">
        <v>0</v>
      </c>
      <c r="V188" s="30">
        <v>0</v>
      </c>
      <c r="W188" s="30">
        <v>0</v>
      </c>
      <c r="X188" s="30">
        <v>0</v>
      </c>
      <c r="Y188" s="30">
        <v>0</v>
      </c>
      <c r="Z188" s="30">
        <v>46466.35138268154</v>
      </c>
      <c r="AA188" s="30">
        <v>0</v>
      </c>
      <c r="AB188" s="30">
        <v>100487.68351259024</v>
      </c>
      <c r="AC188" s="30">
        <v>0</v>
      </c>
      <c r="AD188" s="30">
        <v>7350.321498320689</v>
      </c>
      <c r="AE188" s="30">
        <v>0</v>
      </c>
      <c r="AF188" s="30">
        <v>145041.22630741764</v>
      </c>
      <c r="AG188" s="30">
        <v>0</v>
      </c>
      <c r="AH188" s="30">
        <v>0</v>
      </c>
      <c r="AI188" s="30">
        <v>0</v>
      </c>
      <c r="AJ188" s="30">
        <v>11793.6</v>
      </c>
      <c r="AK188" s="30">
        <v>0</v>
      </c>
      <c r="AL188" s="30">
        <v>0</v>
      </c>
      <c r="AM188" s="30">
        <v>0</v>
      </c>
      <c r="AN188" s="30">
        <v>0</v>
      </c>
      <c r="AO188" s="30">
        <v>0</v>
      </c>
      <c r="AP188" s="30">
        <v>0</v>
      </c>
      <c r="AQ188" s="30">
        <v>0</v>
      </c>
      <c r="AR188" s="30">
        <v>0</v>
      </c>
      <c r="AS188" s="30">
        <v>1242077.6972811013</v>
      </c>
      <c r="AT188" s="30">
        <v>373664.43268935342</v>
      </c>
      <c r="AU188" s="30">
        <v>156834.82630741765</v>
      </c>
      <c r="AV188" s="30">
        <v>217698.15206423972</v>
      </c>
      <c r="AW188" s="38">
        <v>1772576.9562778722</v>
      </c>
      <c r="AX188" s="30">
        <v>1760783.3562778721</v>
      </c>
      <c r="AY188" s="30">
        <v>4955</v>
      </c>
      <c r="AZ188" s="30">
        <v>1600465</v>
      </c>
      <c r="BA188" s="30">
        <v>0</v>
      </c>
      <c r="BB188" s="30">
        <v>0</v>
      </c>
      <c r="BC188" s="30">
        <v>1772576.9562778722</v>
      </c>
      <c r="BD188" s="30">
        <v>1772576.9562778724</v>
      </c>
      <c r="BE188" s="30">
        <v>0</v>
      </c>
      <c r="BF188" s="30">
        <v>1612258.6</v>
      </c>
      <c r="BG188" s="30">
        <v>1455423.7736925823</v>
      </c>
      <c r="BH188" s="30">
        <v>1615742.1299704544</v>
      </c>
      <c r="BI188" s="30">
        <v>5002.2976160075987</v>
      </c>
      <c r="BJ188" s="30">
        <v>4997.57178994862</v>
      </c>
      <c r="BK188" s="197">
        <v>0.00094562444675304379</v>
      </c>
      <c r="BL188" s="30">
        <v>0</v>
      </c>
      <c r="BM188" s="30">
        <v>0</v>
      </c>
      <c r="BN188" s="38">
        <v>1772576.9562778722</v>
      </c>
      <c r="BO188" s="30">
        <v>5451.34166030301</v>
      </c>
      <c r="BP188" s="30" t="s">
        <v>545</v>
      </c>
      <c r="BQ188" s="30">
        <v>5487.8543538014619</v>
      </c>
      <c r="BR188" s="197">
        <v>0.00546153975959518</v>
      </c>
      <c r="BS188" s="30">
        <v>0</v>
      </c>
      <c r="BT188" s="30">
        <v>1772576.9562778722</v>
      </c>
      <c r="BU188" s="30">
        <v>0</v>
      </c>
      <c r="BV188" s="38">
        <v>1772576.9562778722</v>
      </c>
      <c r="BW188" s="218">
        <v>11793.6</v>
      </c>
      <c r="BX188" s="219">
        <v>1760783.3562778721</v>
      </c>
      <c r="BZ188" s="23">
        <f>B188</f>
        <v>8733072</v>
      </c>
      <c r="CB188" s="495"/>
    </row>
    <row r="189" spans="1:80">
      <c r="A189" s="23">
        <v>147384</v>
      </c>
      <c r="B189" s="23">
        <v>8733366</v>
      </c>
      <c r="C189" s="23" t="s">
        <v>401</v>
      </c>
      <c r="D189" s="239">
        <v>216</v>
      </c>
      <c r="E189" s="239">
        <v>216</v>
      </c>
      <c r="F189" s="239">
        <v>0</v>
      </c>
      <c r="G189" s="30">
        <v>830615.42604556622</v>
      </c>
      <c r="H189" s="30">
        <v>0</v>
      </c>
      <c r="I189" s="30">
        <v>0</v>
      </c>
      <c r="J189" s="30">
        <v>36120.363284759049</v>
      </c>
      <c r="K189" s="30">
        <v>0</v>
      </c>
      <c r="L189" s="30">
        <v>77348.656730999166</v>
      </c>
      <c r="M189" s="30">
        <v>0</v>
      </c>
      <c r="N189" s="30">
        <v>14867.835711825541</v>
      </c>
      <c r="O189" s="30">
        <v>19462.253029056312</v>
      </c>
      <c r="P189" s="30">
        <v>446.88867894375875</v>
      </c>
      <c r="Q189" s="30">
        <v>0</v>
      </c>
      <c r="R189" s="30">
        <v>0</v>
      </c>
      <c r="S189" s="30">
        <v>0</v>
      </c>
      <c r="T189" s="30">
        <v>0</v>
      </c>
      <c r="U189" s="30">
        <v>0</v>
      </c>
      <c r="V189" s="30">
        <v>0</v>
      </c>
      <c r="W189" s="30">
        <v>0</v>
      </c>
      <c r="X189" s="30">
        <v>0</v>
      </c>
      <c r="Y189" s="30">
        <v>0</v>
      </c>
      <c r="Z189" s="30">
        <v>23058.348589868143</v>
      </c>
      <c r="AA189" s="30">
        <v>0</v>
      </c>
      <c r="AB189" s="30">
        <v>61409.034816291176</v>
      </c>
      <c r="AC189" s="30">
        <v>0</v>
      </c>
      <c r="AD189" s="30">
        <v>0</v>
      </c>
      <c r="AE189" s="30">
        <v>0</v>
      </c>
      <c r="AF189" s="30">
        <v>145041.22630741764</v>
      </c>
      <c r="AG189" s="30">
        <v>0</v>
      </c>
      <c r="AH189" s="30">
        <v>0</v>
      </c>
      <c r="AI189" s="30">
        <v>0</v>
      </c>
      <c r="AJ189" s="30">
        <v>7644</v>
      </c>
      <c r="AK189" s="30">
        <v>0</v>
      </c>
      <c r="AL189" s="30">
        <v>0</v>
      </c>
      <c r="AM189" s="30">
        <v>0</v>
      </c>
      <c r="AN189" s="30">
        <v>0</v>
      </c>
      <c r="AO189" s="30">
        <v>0</v>
      </c>
      <c r="AP189" s="30">
        <v>0</v>
      </c>
      <c r="AQ189" s="30">
        <v>0</v>
      </c>
      <c r="AR189" s="30">
        <v>0</v>
      </c>
      <c r="AS189" s="30">
        <v>830615.42604556622</v>
      </c>
      <c r="AT189" s="30">
        <v>232713.38084174314</v>
      </c>
      <c r="AU189" s="30">
        <v>152685.22630741764</v>
      </c>
      <c r="AV189" s="30">
        <v>132063.28692455884</v>
      </c>
      <c r="AW189" s="38">
        <v>1216014.033194727</v>
      </c>
      <c r="AX189" s="30">
        <v>1208370.033194727</v>
      </c>
      <c r="AY189" s="30">
        <v>4955</v>
      </c>
      <c r="AZ189" s="30">
        <v>1070280</v>
      </c>
      <c r="BA189" s="30">
        <v>0</v>
      </c>
      <c r="BB189" s="30">
        <v>0</v>
      </c>
      <c r="BC189" s="30">
        <v>1216014.033194727</v>
      </c>
      <c r="BD189" s="30">
        <v>1216014.033194727</v>
      </c>
      <c r="BE189" s="30">
        <v>0</v>
      </c>
      <c r="BF189" s="30">
        <v>1077924</v>
      </c>
      <c r="BG189" s="30">
        <v>925238.77369258238</v>
      </c>
      <c r="BH189" s="30">
        <v>1063328.8068873093</v>
      </c>
      <c r="BI189" s="30">
        <v>4922.8185504042094</v>
      </c>
      <c r="BJ189" s="30">
        <v>4884.43210947348</v>
      </c>
      <c r="BK189" s="197">
        <v>0.0078589363247117978</v>
      </c>
      <c r="BL189" s="30">
        <v>0</v>
      </c>
      <c r="BM189" s="30">
        <v>0</v>
      </c>
      <c r="BN189" s="38">
        <v>1216014.033194727</v>
      </c>
      <c r="BO189" s="30">
        <v>5594.3057092348472</v>
      </c>
      <c r="BP189" s="30" t="s">
        <v>545</v>
      </c>
      <c r="BQ189" s="30">
        <v>5629.6945981237359</v>
      </c>
      <c r="BR189" s="197">
        <v>0.021093849715579704</v>
      </c>
      <c r="BS189" s="30">
        <v>0</v>
      </c>
      <c r="BT189" s="30">
        <v>1216014.033194727</v>
      </c>
      <c r="BU189" s="30">
        <v>0</v>
      </c>
      <c r="BV189" s="38">
        <v>1216014.033194727</v>
      </c>
      <c r="BW189" s="218">
        <v>7644</v>
      </c>
      <c r="BX189" s="219">
        <v>1208370.033194727</v>
      </c>
      <c r="BZ189" s="23">
        <f>B189</f>
        <v>8733366</v>
      </c>
      <c r="CB189" s="495"/>
    </row>
    <row r="190" spans="1:80">
      <c r="A190" s="23">
        <v>146965</v>
      </c>
      <c r="B190" s="23">
        <v>8732086</v>
      </c>
      <c r="C190" s="23" t="s">
        <v>402</v>
      </c>
      <c r="D190" s="239">
        <v>90</v>
      </c>
      <c r="E190" s="239">
        <v>90</v>
      </c>
      <c r="F190" s="239">
        <v>0</v>
      </c>
      <c r="G190" s="30">
        <v>346089.76085231925</v>
      </c>
      <c r="H190" s="30">
        <v>0</v>
      </c>
      <c r="I190" s="30">
        <v>0</v>
      </c>
      <c r="J190" s="30">
        <v>12369.987426287353</v>
      </c>
      <c r="K190" s="30">
        <v>0</v>
      </c>
      <c r="L190" s="30">
        <v>27548.836643917515</v>
      </c>
      <c r="M190" s="30">
        <v>0</v>
      </c>
      <c r="N190" s="30">
        <v>4228.2866111673093</v>
      </c>
      <c r="O190" s="30">
        <v>284.88455890843545</v>
      </c>
      <c r="P190" s="30">
        <v>889.63949974914919</v>
      </c>
      <c r="Q190" s="30">
        <v>489.80152233380124</v>
      </c>
      <c r="R190" s="30">
        <v>0</v>
      </c>
      <c r="S190" s="30">
        <v>0</v>
      </c>
      <c r="T190" s="30">
        <v>0</v>
      </c>
      <c r="U190" s="30">
        <v>0</v>
      </c>
      <c r="V190" s="30">
        <v>0</v>
      </c>
      <c r="W190" s="30">
        <v>0</v>
      </c>
      <c r="X190" s="30">
        <v>0</v>
      </c>
      <c r="Y190" s="30">
        <v>0</v>
      </c>
      <c r="Z190" s="30">
        <v>13543.307153687649</v>
      </c>
      <c r="AA190" s="30">
        <v>0</v>
      </c>
      <c r="AB190" s="30">
        <v>42282.866111673116</v>
      </c>
      <c r="AC190" s="30">
        <v>0</v>
      </c>
      <c r="AD190" s="30">
        <v>7331.029315910373</v>
      </c>
      <c r="AE190" s="30">
        <v>0</v>
      </c>
      <c r="AF190" s="30">
        <v>145041.22630741764</v>
      </c>
      <c r="AG190" s="30">
        <v>0</v>
      </c>
      <c r="AH190" s="30">
        <v>0</v>
      </c>
      <c r="AI190" s="30">
        <v>0</v>
      </c>
      <c r="AJ190" s="30">
        <v>6686.6</v>
      </c>
      <c r="AK190" s="30">
        <v>0</v>
      </c>
      <c r="AL190" s="30">
        <v>0</v>
      </c>
      <c r="AM190" s="30">
        <v>0</v>
      </c>
      <c r="AN190" s="30">
        <v>0</v>
      </c>
      <c r="AO190" s="30">
        <v>0</v>
      </c>
      <c r="AP190" s="30">
        <v>0</v>
      </c>
      <c r="AQ190" s="30">
        <v>0</v>
      </c>
      <c r="AR190" s="30">
        <v>0</v>
      </c>
      <c r="AS190" s="30">
        <v>346089.76085231925</v>
      </c>
      <c r="AT190" s="30">
        <v>108968.6388436347</v>
      </c>
      <c r="AU190" s="30">
        <v>151727.82630741765</v>
      </c>
      <c r="AV190" s="30">
        <v>64537.7980969054</v>
      </c>
      <c r="AW190" s="38">
        <v>606786.22600337164</v>
      </c>
      <c r="AX190" s="30">
        <v>600099.62600337167</v>
      </c>
      <c r="AY190" s="30">
        <v>4955</v>
      </c>
      <c r="AZ190" s="30">
        <v>445950</v>
      </c>
      <c r="BA190" s="30">
        <v>0</v>
      </c>
      <c r="BB190" s="30">
        <v>0</v>
      </c>
      <c r="BC190" s="30">
        <v>606786.22600337164</v>
      </c>
      <c r="BD190" s="30">
        <v>606786.22600337164</v>
      </c>
      <c r="BE190" s="30">
        <v>0</v>
      </c>
      <c r="BF190" s="30">
        <v>452636.6</v>
      </c>
      <c r="BG190" s="30">
        <v>300908.77369258238</v>
      </c>
      <c r="BH190" s="30">
        <v>455058.39969595405</v>
      </c>
      <c r="BI190" s="30">
        <v>5056.2044410661565</v>
      </c>
      <c r="BJ190" s="30">
        <v>4926.97879992353</v>
      </c>
      <c r="BK190" s="197">
        <v>0.026228170729014021</v>
      </c>
      <c r="BL190" s="30">
        <v>0</v>
      </c>
      <c r="BM190" s="30">
        <v>0</v>
      </c>
      <c r="BN190" s="38">
        <v>606786.22600337164</v>
      </c>
      <c r="BO190" s="30">
        <v>6667.773622259685</v>
      </c>
      <c r="BP190" s="30" t="s">
        <v>545</v>
      </c>
      <c r="BQ190" s="30">
        <v>6742.06917781524</v>
      </c>
      <c r="BR190" s="197">
        <v>0.043026495316889735</v>
      </c>
      <c r="BS190" s="30">
        <v>0</v>
      </c>
      <c r="BT190" s="30">
        <v>606786.22600337164</v>
      </c>
      <c r="BU190" s="30">
        <v>0</v>
      </c>
      <c r="BV190" s="38">
        <v>606786.22600337164</v>
      </c>
      <c r="BW190" s="218">
        <v>6686.6</v>
      </c>
      <c r="BX190" s="219">
        <v>600099.62600337167</v>
      </c>
      <c r="BZ190" s="23">
        <f>B190</f>
        <v>8732086</v>
      </c>
      <c r="CB190" s="495"/>
    </row>
    <row r="191" spans="1:80">
      <c r="A191" s="23">
        <v>142034</v>
      </c>
      <c r="B191" s="23">
        <v>8732038</v>
      </c>
      <c r="C191" s="23" t="s">
        <v>403</v>
      </c>
      <c r="D191" s="239">
        <v>58</v>
      </c>
      <c r="E191" s="239">
        <v>58</v>
      </c>
      <c r="F191" s="239">
        <v>0</v>
      </c>
      <c r="G191" s="30">
        <v>223035.62366038351</v>
      </c>
      <c r="H191" s="30">
        <v>0</v>
      </c>
      <c r="I191" s="30">
        <v>0</v>
      </c>
      <c r="J191" s="30">
        <v>11380.388432184352</v>
      </c>
      <c r="K191" s="30">
        <v>0</v>
      </c>
      <c r="L191" s="30">
        <v>25429.695363616174</v>
      </c>
      <c r="M191" s="30">
        <v>0</v>
      </c>
      <c r="N191" s="30">
        <v>2919.5312315202809</v>
      </c>
      <c r="O191" s="30">
        <v>5606.1211413767141</v>
      </c>
      <c r="P191" s="30">
        <v>0</v>
      </c>
      <c r="Q191" s="30">
        <v>0</v>
      </c>
      <c r="R191" s="30">
        <v>0</v>
      </c>
      <c r="S191" s="30">
        <v>0</v>
      </c>
      <c r="T191" s="30">
        <v>0</v>
      </c>
      <c r="U191" s="30">
        <v>0</v>
      </c>
      <c r="V191" s="30">
        <v>0</v>
      </c>
      <c r="W191" s="30">
        <v>0</v>
      </c>
      <c r="X191" s="30">
        <v>0</v>
      </c>
      <c r="Y191" s="30">
        <v>0</v>
      </c>
      <c r="Z191" s="30">
        <v>8624.0053753772972</v>
      </c>
      <c r="AA191" s="30">
        <v>0</v>
      </c>
      <c r="AB191" s="30">
        <v>20840.0749092073</v>
      </c>
      <c r="AC191" s="30">
        <v>0</v>
      </c>
      <c r="AD191" s="30">
        <v>639.39804559819981</v>
      </c>
      <c r="AE191" s="30">
        <v>0</v>
      </c>
      <c r="AF191" s="30">
        <v>145041.22630741764</v>
      </c>
      <c r="AG191" s="30">
        <v>0</v>
      </c>
      <c r="AH191" s="30">
        <v>0</v>
      </c>
      <c r="AI191" s="30">
        <v>0</v>
      </c>
      <c r="AJ191" s="30">
        <v>4740.5</v>
      </c>
      <c r="AK191" s="30">
        <v>0</v>
      </c>
      <c r="AL191" s="30">
        <v>0</v>
      </c>
      <c r="AM191" s="30">
        <v>0</v>
      </c>
      <c r="AN191" s="30">
        <v>0</v>
      </c>
      <c r="AO191" s="30">
        <v>0</v>
      </c>
      <c r="AP191" s="30">
        <v>0</v>
      </c>
      <c r="AQ191" s="30">
        <v>0</v>
      </c>
      <c r="AR191" s="30">
        <v>0</v>
      </c>
      <c r="AS191" s="30">
        <v>223035.62366038351</v>
      </c>
      <c r="AT191" s="30">
        <v>75439.214498880319</v>
      </c>
      <c r="AU191" s="30">
        <v>149781.72630741764</v>
      </c>
      <c r="AV191" s="30">
        <v>39836.747514875431</v>
      </c>
      <c r="AW191" s="38">
        <v>448256.56446668145</v>
      </c>
      <c r="AX191" s="30">
        <v>443516.06446668145</v>
      </c>
      <c r="AY191" s="30">
        <v>4955</v>
      </c>
      <c r="AZ191" s="30">
        <v>287390</v>
      </c>
      <c r="BA191" s="30">
        <v>0</v>
      </c>
      <c r="BB191" s="30">
        <v>0</v>
      </c>
      <c r="BC191" s="30">
        <v>448256.56446668145</v>
      </c>
      <c r="BD191" s="30">
        <v>448256.56446668145</v>
      </c>
      <c r="BE191" s="30">
        <v>0</v>
      </c>
      <c r="BF191" s="30">
        <v>292130.5</v>
      </c>
      <c r="BG191" s="30">
        <v>142348.77369258236</v>
      </c>
      <c r="BH191" s="30">
        <v>298474.83815926383</v>
      </c>
      <c r="BI191" s="30">
        <v>5146.117899297652</v>
      </c>
      <c r="BJ191" s="30">
        <v>5201.6016944943567</v>
      </c>
      <c r="BK191" s="197">
        <v>-0.010666675084989996</v>
      </c>
      <c r="BL191" s="30">
        <v>0.010666675084989996</v>
      </c>
      <c r="BM191" s="30">
        <v>3218.0601214088729</v>
      </c>
      <c r="BN191" s="38">
        <v>451474.62458809034</v>
      </c>
      <c r="BO191" s="30">
        <v>7702.31249289811</v>
      </c>
      <c r="BP191" s="30" t="s">
        <v>545</v>
      </c>
      <c r="BQ191" s="30">
        <v>7784.045251518799</v>
      </c>
      <c r="BR191" s="197">
        <v>0.077026491028953092</v>
      </c>
      <c r="BS191" s="30">
        <v>0</v>
      </c>
      <c r="BT191" s="30">
        <v>451474.62458809034</v>
      </c>
      <c r="BU191" s="30">
        <v>0</v>
      </c>
      <c r="BV191" s="38">
        <v>451474.62458809034</v>
      </c>
      <c r="BW191" s="218">
        <v>4740.5</v>
      </c>
      <c r="BX191" s="219">
        <v>446734.12458809034</v>
      </c>
      <c r="BZ191" s="23">
        <f>B191</f>
        <v>8732038</v>
      </c>
      <c r="CB191" s="495"/>
    </row>
    <row r="192" spans="1:80">
      <c r="A192" s="23">
        <v>110750</v>
      </c>
      <c r="B192" s="23">
        <v>8732317</v>
      </c>
      <c r="C192" s="23" t="s">
        <v>404</v>
      </c>
      <c r="D192" s="239">
        <v>627</v>
      </c>
      <c r="E192" s="239">
        <v>627</v>
      </c>
      <c r="F192" s="239">
        <v>0</v>
      </c>
      <c r="G192" s="30">
        <v>2411092.0006044907</v>
      </c>
      <c r="H192" s="30">
        <v>0</v>
      </c>
      <c r="I192" s="30">
        <v>0</v>
      </c>
      <c r="J192" s="30">
        <v>45521.553728737359</v>
      </c>
      <c r="K192" s="30">
        <v>0</v>
      </c>
      <c r="L192" s="30">
        <v>98540.069534012873</v>
      </c>
      <c r="M192" s="30">
        <v>0</v>
      </c>
      <c r="N192" s="30">
        <v>4698.0962346303377</v>
      </c>
      <c r="O192" s="30">
        <v>4558.1529425349736</v>
      </c>
      <c r="P192" s="30">
        <v>444.819749874576</v>
      </c>
      <c r="Q192" s="30">
        <v>0</v>
      </c>
      <c r="R192" s="30">
        <v>0</v>
      </c>
      <c r="S192" s="30">
        <v>0</v>
      </c>
      <c r="T192" s="30">
        <v>0</v>
      </c>
      <c r="U192" s="30">
        <v>0</v>
      </c>
      <c r="V192" s="30">
        <v>0</v>
      </c>
      <c r="W192" s="30">
        <v>0</v>
      </c>
      <c r="X192" s="30">
        <v>0</v>
      </c>
      <c r="Y192" s="30">
        <v>0</v>
      </c>
      <c r="Z192" s="30">
        <v>62499.534236504136</v>
      </c>
      <c r="AA192" s="30">
        <v>0</v>
      </c>
      <c r="AB192" s="30">
        <v>212660.21565302651</v>
      </c>
      <c r="AC192" s="30">
        <v>0</v>
      </c>
      <c r="AD192" s="30">
        <v>0</v>
      </c>
      <c r="AE192" s="30">
        <v>0</v>
      </c>
      <c r="AF192" s="30">
        <v>145041.22630741764</v>
      </c>
      <c r="AG192" s="30">
        <v>0</v>
      </c>
      <c r="AH192" s="30">
        <v>0</v>
      </c>
      <c r="AI192" s="30">
        <v>0</v>
      </c>
      <c r="AJ192" s="30">
        <v>103740</v>
      </c>
      <c r="AK192" s="30">
        <v>0</v>
      </c>
      <c r="AL192" s="30">
        <v>0</v>
      </c>
      <c r="AM192" s="30">
        <v>0</v>
      </c>
      <c r="AN192" s="30">
        <v>0</v>
      </c>
      <c r="AO192" s="30">
        <v>0</v>
      </c>
      <c r="AP192" s="30">
        <v>0</v>
      </c>
      <c r="AQ192" s="30">
        <v>0</v>
      </c>
      <c r="AR192" s="30">
        <v>0</v>
      </c>
      <c r="AS192" s="30">
        <v>2411092.0006044907</v>
      </c>
      <c r="AT192" s="30">
        <v>428922.44207932078</v>
      </c>
      <c r="AU192" s="30">
        <v>248781.22630741764</v>
      </c>
      <c r="AV192" s="30">
        <v>330785.85969876108</v>
      </c>
      <c r="AW192" s="38">
        <v>3088795.668991229</v>
      </c>
      <c r="AX192" s="30">
        <v>2985055.668991229</v>
      </c>
      <c r="AY192" s="30">
        <v>4955</v>
      </c>
      <c r="AZ192" s="30">
        <v>3106785</v>
      </c>
      <c r="BA192" s="30">
        <v>121729.33100877097</v>
      </c>
      <c r="BB192" s="30">
        <v>0</v>
      </c>
      <c r="BC192" s="30">
        <v>3210525</v>
      </c>
      <c r="BD192" s="30">
        <v>3210525.0000000005</v>
      </c>
      <c r="BE192" s="30">
        <v>0</v>
      </c>
      <c r="BF192" s="30">
        <v>3210525</v>
      </c>
      <c r="BG192" s="30">
        <v>2961743.7736925823</v>
      </c>
      <c r="BH192" s="30">
        <v>2961743.7736925823</v>
      </c>
      <c r="BI192" s="30">
        <v>4723.674280211455</v>
      </c>
      <c r="BJ192" s="30">
        <v>4694.3250226784157</v>
      </c>
      <c r="BK192" s="197">
        <v>0.0062520718934569184</v>
      </c>
      <c r="BL192" s="30">
        <v>0</v>
      </c>
      <c r="BM192" s="30">
        <v>0</v>
      </c>
      <c r="BN192" s="38">
        <v>3210525</v>
      </c>
      <c r="BO192" s="30">
        <v>4955</v>
      </c>
      <c r="BP192" s="30" t="s">
        <v>545</v>
      </c>
      <c r="BQ192" s="30">
        <v>5120.454545454545</v>
      </c>
      <c r="BR192" s="197">
        <v>7.0586377249659549E-05</v>
      </c>
      <c r="BS192" s="30">
        <v>-5631.9</v>
      </c>
      <c r="BT192" s="30">
        <v>3204893.1</v>
      </c>
      <c r="BU192" s="30">
        <v>-6270</v>
      </c>
      <c r="BV192" s="38">
        <v>3198623.1</v>
      </c>
      <c r="BW192" s="218">
        <v>103740</v>
      </c>
      <c r="BX192" s="219">
        <v>3094883.1</v>
      </c>
      <c r="BZ192" s="23">
        <f>B192</f>
        <v>8732317</v>
      </c>
      <c r="CB192" s="495"/>
    </row>
    <row r="193" spans="1:80">
      <c r="A193" s="23">
        <v>110839</v>
      </c>
      <c r="B193" s="23">
        <v>8733356</v>
      </c>
      <c r="C193" s="23" t="s">
        <v>405</v>
      </c>
      <c r="D193" s="239">
        <v>148</v>
      </c>
      <c r="E193" s="239">
        <v>148</v>
      </c>
      <c r="F193" s="239">
        <v>0</v>
      </c>
      <c r="G193" s="30">
        <v>569125.38451270282</v>
      </c>
      <c r="H193" s="30">
        <v>0</v>
      </c>
      <c r="I193" s="30">
        <v>0</v>
      </c>
      <c r="J193" s="30">
        <v>15338.784408596272</v>
      </c>
      <c r="K193" s="30">
        <v>0</v>
      </c>
      <c r="L193" s="30">
        <v>32846.689844670807</v>
      </c>
      <c r="M193" s="30">
        <v>0</v>
      </c>
      <c r="N193" s="30">
        <v>1409.4288703891016</v>
      </c>
      <c r="O193" s="30">
        <v>1139.538235633742</v>
      </c>
      <c r="P193" s="30">
        <v>444.81974987457528</v>
      </c>
      <c r="Q193" s="30">
        <v>0</v>
      </c>
      <c r="R193" s="30">
        <v>0</v>
      </c>
      <c r="S193" s="30">
        <v>0</v>
      </c>
      <c r="T193" s="30">
        <v>0</v>
      </c>
      <c r="U193" s="30">
        <v>0</v>
      </c>
      <c r="V193" s="30">
        <v>0</v>
      </c>
      <c r="W193" s="30">
        <v>0</v>
      </c>
      <c r="X193" s="30">
        <v>0</v>
      </c>
      <c r="Y193" s="30">
        <v>0</v>
      </c>
      <c r="Z193" s="30">
        <v>19636.196854705224</v>
      </c>
      <c r="AA193" s="30">
        <v>0</v>
      </c>
      <c r="AB193" s="30">
        <v>58460.53677675435</v>
      </c>
      <c r="AC193" s="30">
        <v>0</v>
      </c>
      <c r="AD193" s="30">
        <v>9761.8442996069716</v>
      </c>
      <c r="AE193" s="30">
        <v>0</v>
      </c>
      <c r="AF193" s="30">
        <v>145041.22630741764</v>
      </c>
      <c r="AG193" s="30">
        <v>0</v>
      </c>
      <c r="AH193" s="30">
        <v>0</v>
      </c>
      <c r="AI193" s="30">
        <v>0</v>
      </c>
      <c r="AJ193" s="30">
        <v>3917.15</v>
      </c>
      <c r="AK193" s="30">
        <v>0</v>
      </c>
      <c r="AL193" s="30">
        <v>0</v>
      </c>
      <c r="AM193" s="30">
        <v>0</v>
      </c>
      <c r="AN193" s="30">
        <v>0</v>
      </c>
      <c r="AO193" s="30">
        <v>0</v>
      </c>
      <c r="AP193" s="30">
        <v>0</v>
      </c>
      <c r="AQ193" s="30">
        <v>0</v>
      </c>
      <c r="AR193" s="30">
        <v>0</v>
      </c>
      <c r="AS193" s="30">
        <v>569125.38451270282</v>
      </c>
      <c r="AT193" s="30">
        <v>139037.83904023105</v>
      </c>
      <c r="AU193" s="30">
        <v>148958.37630741764</v>
      </c>
      <c r="AV193" s="30">
        <v>88289.439724512238</v>
      </c>
      <c r="AW193" s="38">
        <v>857121.59986035153</v>
      </c>
      <c r="AX193" s="30">
        <v>853204.44986035151</v>
      </c>
      <c r="AY193" s="30">
        <v>4955</v>
      </c>
      <c r="AZ193" s="30">
        <v>733340</v>
      </c>
      <c r="BA193" s="30">
        <v>0</v>
      </c>
      <c r="BB193" s="30">
        <v>0</v>
      </c>
      <c r="BC193" s="30">
        <v>857121.59986035153</v>
      </c>
      <c r="BD193" s="30">
        <v>857121.59986035142</v>
      </c>
      <c r="BE193" s="30">
        <v>0</v>
      </c>
      <c r="BF193" s="30">
        <v>737257.15</v>
      </c>
      <c r="BG193" s="30">
        <v>588298.77369258238</v>
      </c>
      <c r="BH193" s="30">
        <v>708163.22355293389</v>
      </c>
      <c r="BI193" s="30">
        <v>4784.886645627932</v>
      </c>
      <c r="BJ193" s="30">
        <v>4677.6061711201373</v>
      </c>
      <c r="BK193" s="197">
        <v>0.022934909563389862</v>
      </c>
      <c r="BL193" s="30">
        <v>0</v>
      </c>
      <c r="BM193" s="30">
        <v>0</v>
      </c>
      <c r="BN193" s="38">
        <v>857121.59986035153</v>
      </c>
      <c r="BO193" s="30">
        <v>5764.8949314888614</v>
      </c>
      <c r="BP193" s="30" t="s">
        <v>545</v>
      </c>
      <c r="BQ193" s="30">
        <v>5791.3621612185916</v>
      </c>
      <c r="BR193" s="197">
        <v>0.035984296495880974</v>
      </c>
      <c r="BS193" s="30">
        <v>-1372.5499999999997</v>
      </c>
      <c r="BT193" s="30">
        <v>855749.04986035149</v>
      </c>
      <c r="BU193" s="30">
        <v>-1480</v>
      </c>
      <c r="BV193" s="38">
        <v>854269.04986035149</v>
      </c>
      <c r="BW193" s="218">
        <v>3917.15</v>
      </c>
      <c r="BX193" s="219">
        <v>850351.89986035146</v>
      </c>
      <c r="BZ193" s="23">
        <f>B193</f>
        <v>8733356</v>
      </c>
      <c r="CB193" s="495"/>
    </row>
    <row r="194" spans="1:80">
      <c r="A194" s="23">
        <v>141213</v>
      </c>
      <c r="B194" s="23">
        <v>8732032</v>
      </c>
      <c r="C194" s="23" t="s">
        <v>406</v>
      </c>
      <c r="D194" s="239">
        <v>231</v>
      </c>
      <c r="E194" s="239">
        <v>231</v>
      </c>
      <c r="F194" s="239">
        <v>0</v>
      </c>
      <c r="G194" s="30">
        <v>888297.052854286</v>
      </c>
      <c r="H194" s="30">
        <v>0</v>
      </c>
      <c r="I194" s="30">
        <v>0</v>
      </c>
      <c r="J194" s="30">
        <v>47995.5512139949</v>
      </c>
      <c r="K194" s="30">
        <v>0</v>
      </c>
      <c r="L194" s="30">
        <v>104897.49337491677</v>
      </c>
      <c r="M194" s="30">
        <v>0</v>
      </c>
      <c r="N194" s="30">
        <v>18087.670503326804</v>
      </c>
      <c r="O194" s="30">
        <v>21081.457359224223</v>
      </c>
      <c r="P194" s="30">
        <v>4893.0172486203246</v>
      </c>
      <c r="Q194" s="30">
        <v>5387.8167456718184</v>
      </c>
      <c r="R194" s="30">
        <v>25469.679161357679</v>
      </c>
      <c r="S194" s="30">
        <v>0</v>
      </c>
      <c r="T194" s="30">
        <v>0</v>
      </c>
      <c r="U194" s="30">
        <v>0</v>
      </c>
      <c r="V194" s="30">
        <v>0</v>
      </c>
      <c r="W194" s="30">
        <v>0</v>
      </c>
      <c r="X194" s="30">
        <v>0</v>
      </c>
      <c r="Y194" s="30">
        <v>0</v>
      </c>
      <c r="Z194" s="30">
        <v>15130.983151391076</v>
      </c>
      <c r="AA194" s="30">
        <v>0</v>
      </c>
      <c r="AB194" s="30">
        <v>115193.93758896414</v>
      </c>
      <c r="AC194" s="30">
        <v>0</v>
      </c>
      <c r="AD194" s="30">
        <v>3993.4817589301433</v>
      </c>
      <c r="AE194" s="30">
        <v>0</v>
      </c>
      <c r="AF194" s="30">
        <v>145041.22630741764</v>
      </c>
      <c r="AG194" s="30">
        <v>0</v>
      </c>
      <c r="AH194" s="30">
        <v>0</v>
      </c>
      <c r="AI194" s="30">
        <v>0</v>
      </c>
      <c r="AJ194" s="30">
        <v>4490.9568</v>
      </c>
      <c r="AK194" s="30">
        <v>0</v>
      </c>
      <c r="AL194" s="30">
        <v>0</v>
      </c>
      <c r="AM194" s="30">
        <v>0</v>
      </c>
      <c r="AN194" s="30">
        <v>0</v>
      </c>
      <c r="AO194" s="30">
        <v>0</v>
      </c>
      <c r="AP194" s="30">
        <v>0</v>
      </c>
      <c r="AQ194" s="30">
        <v>0</v>
      </c>
      <c r="AR194" s="30">
        <v>0</v>
      </c>
      <c r="AS194" s="30">
        <v>888297.052854286</v>
      </c>
      <c r="AT194" s="30">
        <v>362131.08810639789</v>
      </c>
      <c r="AU194" s="30">
        <v>149532.18310741766</v>
      </c>
      <c r="AV194" s="30">
        <v>222204.85492567738</v>
      </c>
      <c r="AW194" s="38">
        <v>1399960.3240681016</v>
      </c>
      <c r="AX194" s="30">
        <v>1395469.3672681015</v>
      </c>
      <c r="AY194" s="30">
        <v>4955</v>
      </c>
      <c r="AZ194" s="30">
        <v>1144605</v>
      </c>
      <c r="BA194" s="30">
        <v>0</v>
      </c>
      <c r="BB194" s="30">
        <v>0</v>
      </c>
      <c r="BC194" s="30">
        <v>1399960.3240681016</v>
      </c>
      <c r="BD194" s="30">
        <v>1399960.3240681016</v>
      </c>
      <c r="BE194" s="30">
        <v>0</v>
      </c>
      <c r="BF194" s="30">
        <v>1149095.9568</v>
      </c>
      <c r="BG194" s="30">
        <v>999563.77369258238</v>
      </c>
      <c r="BH194" s="30">
        <v>1250428.1409606838</v>
      </c>
      <c r="BI194" s="30">
        <v>5413.1088353276355</v>
      </c>
      <c r="BJ194" s="30">
        <v>5295.3065931481015</v>
      </c>
      <c r="BK194" s="197">
        <v>0.022246538535080296</v>
      </c>
      <c r="BL194" s="30">
        <v>0</v>
      </c>
      <c r="BM194" s="30">
        <v>0</v>
      </c>
      <c r="BN194" s="38">
        <v>1399960.3240681016</v>
      </c>
      <c r="BO194" s="30">
        <v>6040.9929318965433</v>
      </c>
      <c r="BP194" s="30" t="s">
        <v>545</v>
      </c>
      <c r="BQ194" s="30">
        <v>6060.4343033251153</v>
      </c>
      <c r="BR194" s="197">
        <v>0.01420860564236337</v>
      </c>
      <c r="BS194" s="30">
        <v>0</v>
      </c>
      <c r="BT194" s="30">
        <v>1399960.3240681016</v>
      </c>
      <c r="BU194" s="30">
        <v>0</v>
      </c>
      <c r="BV194" s="38">
        <v>1399960.3240681016</v>
      </c>
      <c r="BW194" s="218">
        <v>4490.9568</v>
      </c>
      <c r="BX194" s="219">
        <v>1395469.3672681015</v>
      </c>
      <c r="BZ194" s="23">
        <f>B194</f>
        <v>8732032</v>
      </c>
      <c r="CB194" s="495"/>
    </row>
    <row r="195" spans="1:80">
      <c r="A195" s="23">
        <v>137248</v>
      </c>
      <c r="B195" s="23">
        <v>8735412</v>
      </c>
      <c r="C195" s="23" t="s">
        <v>407</v>
      </c>
      <c r="D195" s="239">
        <v>1319</v>
      </c>
      <c r="E195" s="239">
        <v>0</v>
      </c>
      <c r="F195" s="239">
        <v>1319</v>
      </c>
      <c r="G195" s="30">
        <v>0</v>
      </c>
      <c r="H195" s="30">
        <v>4373781.6854199879</v>
      </c>
      <c r="I195" s="30">
        <v>3128588.2114018225</v>
      </c>
      <c r="J195" s="30">
        <v>0</v>
      </c>
      <c r="K195" s="30">
        <v>200393.79630585466</v>
      </c>
      <c r="L195" s="30">
        <v>0</v>
      </c>
      <c r="M195" s="30">
        <v>645063.60693890019</v>
      </c>
      <c r="N195" s="30">
        <v>0</v>
      </c>
      <c r="O195" s="30">
        <v>0</v>
      </c>
      <c r="P195" s="30">
        <v>0</v>
      </c>
      <c r="Q195" s="30">
        <v>0</v>
      </c>
      <c r="R195" s="30">
        <v>0</v>
      </c>
      <c r="S195" s="30">
        <v>0</v>
      </c>
      <c r="T195" s="30">
        <v>27802.86846762379</v>
      </c>
      <c r="U195" s="30">
        <v>102216.42818979327</v>
      </c>
      <c r="V195" s="30">
        <v>49361.7012971846</v>
      </c>
      <c r="W195" s="30">
        <v>95422.19054320264</v>
      </c>
      <c r="X195" s="30">
        <v>0</v>
      </c>
      <c r="Y195" s="30">
        <v>0</v>
      </c>
      <c r="Z195" s="30">
        <v>0</v>
      </c>
      <c r="AA195" s="30">
        <v>137114.43840515843</v>
      </c>
      <c r="AB195" s="30">
        <v>0</v>
      </c>
      <c r="AC195" s="30">
        <v>659572.17911256209</v>
      </c>
      <c r="AD195" s="30">
        <v>0</v>
      </c>
      <c r="AE195" s="30">
        <v>19383.848909783646</v>
      </c>
      <c r="AF195" s="30">
        <v>145041.22630741764</v>
      </c>
      <c r="AG195" s="30">
        <v>0</v>
      </c>
      <c r="AH195" s="30">
        <v>0</v>
      </c>
      <c r="AI195" s="30">
        <v>0</v>
      </c>
      <c r="AJ195" s="30">
        <v>35217</v>
      </c>
      <c r="AK195" s="30">
        <v>0</v>
      </c>
      <c r="AL195" s="30">
        <v>0</v>
      </c>
      <c r="AM195" s="30">
        <v>0</v>
      </c>
      <c r="AN195" s="30">
        <v>0</v>
      </c>
      <c r="AO195" s="30">
        <v>0</v>
      </c>
      <c r="AP195" s="30">
        <v>0</v>
      </c>
      <c r="AQ195" s="30">
        <v>0</v>
      </c>
      <c r="AR195" s="30">
        <v>0</v>
      </c>
      <c r="AS195" s="30">
        <v>7502369.89682181</v>
      </c>
      <c r="AT195" s="30">
        <v>1936331.0581700634</v>
      </c>
      <c r="AU195" s="30">
        <v>180258.22630741764</v>
      </c>
      <c r="AV195" s="30">
        <v>1250315.1066832633</v>
      </c>
      <c r="AW195" s="38">
        <v>9618959.1812992916</v>
      </c>
      <c r="AX195" s="30">
        <v>9583742.1812992916</v>
      </c>
      <c r="AY195" s="30">
        <v>6465</v>
      </c>
      <c r="AZ195" s="30">
        <v>8527335</v>
      </c>
      <c r="BA195" s="30">
        <v>0</v>
      </c>
      <c r="BB195" s="30">
        <v>0</v>
      </c>
      <c r="BC195" s="30">
        <v>9618959.1812992916</v>
      </c>
      <c r="BD195" s="30">
        <v>0</v>
      </c>
      <c r="BE195" s="30">
        <v>9618959.1812992916</v>
      </c>
      <c r="BF195" s="30">
        <v>8562552</v>
      </c>
      <c r="BG195" s="30">
        <v>8382293.7736925818</v>
      </c>
      <c r="BH195" s="30">
        <v>9438700.9549918734</v>
      </c>
      <c r="BI195" s="30">
        <v>7155.95220241992</v>
      </c>
      <c r="BJ195" s="30">
        <v>7109.2671902720531</v>
      </c>
      <c r="BK195" s="197">
        <v>0.0065667826090075477</v>
      </c>
      <c r="BL195" s="30">
        <v>0</v>
      </c>
      <c r="BM195" s="30">
        <v>0</v>
      </c>
      <c r="BN195" s="38">
        <v>9618959.1812992916</v>
      </c>
      <c r="BO195" s="30">
        <v>7265.9152246393414</v>
      </c>
      <c r="BP195" s="30" t="s">
        <v>545</v>
      </c>
      <c r="BQ195" s="30">
        <v>7292.6149971943078</v>
      </c>
      <c r="BR195" s="197">
        <v>0.0064233974652980752</v>
      </c>
      <c r="BS195" s="30">
        <v>0</v>
      </c>
      <c r="BT195" s="30">
        <v>9618959.1812992916</v>
      </c>
      <c r="BU195" s="30">
        <v>0</v>
      </c>
      <c r="BV195" s="38">
        <v>9618959.1812992916</v>
      </c>
      <c r="BW195" s="218">
        <v>35217</v>
      </c>
      <c r="BX195" s="219">
        <v>9583742.1812992916</v>
      </c>
      <c r="BZ195" s="23">
        <f>B195</f>
        <v>8735412</v>
      </c>
      <c r="CB195" s="495"/>
    </row>
    <row r="196" spans="1:80">
      <c r="A196" s="23">
        <v>110840</v>
      </c>
      <c r="B196" s="23">
        <v>8733358</v>
      </c>
      <c r="C196" s="23" t="s">
        <v>408</v>
      </c>
      <c r="D196" s="239">
        <v>234</v>
      </c>
      <c r="E196" s="239">
        <v>234</v>
      </c>
      <c r="F196" s="239">
        <v>0</v>
      </c>
      <c r="G196" s="30">
        <v>899833.37821603008</v>
      </c>
      <c r="H196" s="30">
        <v>0</v>
      </c>
      <c r="I196" s="30">
        <v>0</v>
      </c>
      <c r="J196" s="30">
        <v>36615.162781810504</v>
      </c>
      <c r="K196" s="30">
        <v>0</v>
      </c>
      <c r="L196" s="30">
        <v>79467.79801130062</v>
      </c>
      <c r="M196" s="30">
        <v>0</v>
      </c>
      <c r="N196" s="30">
        <v>15973.527197743191</v>
      </c>
      <c r="O196" s="30">
        <v>1424.422794542181</v>
      </c>
      <c r="P196" s="30">
        <v>889.63949974915045</v>
      </c>
      <c r="Q196" s="30">
        <v>0</v>
      </c>
      <c r="R196" s="30">
        <v>0</v>
      </c>
      <c r="S196" s="30">
        <v>0</v>
      </c>
      <c r="T196" s="30">
        <v>0</v>
      </c>
      <c r="U196" s="30">
        <v>0</v>
      </c>
      <c r="V196" s="30">
        <v>0</v>
      </c>
      <c r="W196" s="30">
        <v>0</v>
      </c>
      <c r="X196" s="30">
        <v>0</v>
      </c>
      <c r="Y196" s="30">
        <v>0</v>
      </c>
      <c r="Z196" s="30">
        <v>43662.307133755989</v>
      </c>
      <c r="AA196" s="30">
        <v>0</v>
      </c>
      <c r="AB196" s="30">
        <v>80329.6730264966</v>
      </c>
      <c r="AC196" s="30">
        <v>0</v>
      </c>
      <c r="AD196" s="30">
        <v>15395.161563411822</v>
      </c>
      <c r="AE196" s="30">
        <v>0</v>
      </c>
      <c r="AF196" s="30">
        <v>145041.22630741764</v>
      </c>
      <c r="AG196" s="30">
        <v>0</v>
      </c>
      <c r="AH196" s="30">
        <v>0</v>
      </c>
      <c r="AI196" s="30">
        <v>0</v>
      </c>
      <c r="AJ196" s="30">
        <v>6770.4</v>
      </c>
      <c r="AK196" s="30">
        <v>0</v>
      </c>
      <c r="AL196" s="30">
        <v>0</v>
      </c>
      <c r="AM196" s="30">
        <v>0</v>
      </c>
      <c r="AN196" s="30">
        <v>0</v>
      </c>
      <c r="AO196" s="30">
        <v>0</v>
      </c>
      <c r="AP196" s="30">
        <v>0</v>
      </c>
      <c r="AQ196" s="30">
        <v>0</v>
      </c>
      <c r="AR196" s="30">
        <v>0</v>
      </c>
      <c r="AS196" s="30">
        <v>899833.37821603008</v>
      </c>
      <c r="AT196" s="30">
        <v>273757.69200881006</v>
      </c>
      <c r="AU196" s="30">
        <v>151811.62630741764</v>
      </c>
      <c r="AV196" s="30">
        <v>141646.99635347482</v>
      </c>
      <c r="AW196" s="38">
        <v>1325402.6965322578</v>
      </c>
      <c r="AX196" s="30">
        <v>1318632.2965322579</v>
      </c>
      <c r="AY196" s="30">
        <v>4955</v>
      </c>
      <c r="AZ196" s="30">
        <v>1159470</v>
      </c>
      <c r="BA196" s="30">
        <v>0</v>
      </c>
      <c r="BB196" s="30">
        <v>0</v>
      </c>
      <c r="BC196" s="30">
        <v>1325402.6965322578</v>
      </c>
      <c r="BD196" s="30">
        <v>1325402.6965322576</v>
      </c>
      <c r="BE196" s="30">
        <v>0</v>
      </c>
      <c r="BF196" s="30">
        <v>1166240.4</v>
      </c>
      <c r="BG196" s="30">
        <v>1014428.7736925823</v>
      </c>
      <c r="BH196" s="30">
        <v>1173591.0702248402</v>
      </c>
      <c r="BI196" s="30">
        <v>5015.3464539523084</v>
      </c>
      <c r="BJ196" s="30">
        <v>4852.23100529499</v>
      </c>
      <c r="BK196" s="197">
        <v>0.033616587602552143</v>
      </c>
      <c r="BL196" s="30">
        <v>0</v>
      </c>
      <c r="BM196" s="30">
        <v>0</v>
      </c>
      <c r="BN196" s="38">
        <v>1325402.6965322578</v>
      </c>
      <c r="BO196" s="30">
        <v>5635.180754411359</v>
      </c>
      <c r="BP196" s="30" t="s">
        <v>545</v>
      </c>
      <c r="BQ196" s="30">
        <v>5664.1140877446915</v>
      </c>
      <c r="BR196" s="197">
        <v>0.043301970125786182</v>
      </c>
      <c r="BS196" s="30">
        <v>-2286.3</v>
      </c>
      <c r="BT196" s="30">
        <v>1323116.3965322578</v>
      </c>
      <c r="BU196" s="30">
        <v>-2340</v>
      </c>
      <c r="BV196" s="38">
        <v>1320776.3965322578</v>
      </c>
      <c r="BW196" s="218">
        <v>6770.4</v>
      </c>
      <c r="BX196" s="219">
        <v>1314005.9965322579</v>
      </c>
      <c r="BZ196" s="23">
        <f>B196</f>
        <v>8733358</v>
      </c>
      <c r="CB196" s="495"/>
    </row>
    <row r="197" spans="1:80">
      <c r="A197" s="23">
        <v>145424</v>
      </c>
      <c r="B197" s="23">
        <v>8732041</v>
      </c>
      <c r="C197" s="23" t="s">
        <v>409</v>
      </c>
      <c r="D197" s="239">
        <v>188</v>
      </c>
      <c r="E197" s="239">
        <v>188</v>
      </c>
      <c r="F197" s="239">
        <v>0</v>
      </c>
      <c r="G197" s="30">
        <v>722943.05600262247</v>
      </c>
      <c r="H197" s="30">
        <v>0</v>
      </c>
      <c r="I197" s="30">
        <v>0</v>
      </c>
      <c r="J197" s="30">
        <v>12864.786923338879</v>
      </c>
      <c r="K197" s="30">
        <v>0</v>
      </c>
      <c r="L197" s="30">
        <v>27548.836643917602</v>
      </c>
      <c r="M197" s="30">
        <v>0</v>
      </c>
      <c r="N197" s="30">
        <v>0</v>
      </c>
      <c r="O197" s="30">
        <v>0</v>
      </c>
      <c r="P197" s="30">
        <v>0</v>
      </c>
      <c r="Q197" s="30">
        <v>0</v>
      </c>
      <c r="R197" s="30">
        <v>0</v>
      </c>
      <c r="S197" s="30">
        <v>0</v>
      </c>
      <c r="T197" s="30">
        <v>0</v>
      </c>
      <c r="U197" s="30">
        <v>0</v>
      </c>
      <c r="V197" s="30">
        <v>0</v>
      </c>
      <c r="W197" s="30">
        <v>0</v>
      </c>
      <c r="X197" s="30">
        <v>0</v>
      </c>
      <c r="Y197" s="30">
        <v>0</v>
      </c>
      <c r="Z197" s="30">
        <v>11880.310853321482</v>
      </c>
      <c r="AA197" s="30">
        <v>0</v>
      </c>
      <c r="AB197" s="30">
        <v>69804.616957120525</v>
      </c>
      <c r="AC197" s="30">
        <v>0</v>
      </c>
      <c r="AD197" s="30">
        <v>0</v>
      </c>
      <c r="AE197" s="30">
        <v>0</v>
      </c>
      <c r="AF197" s="30">
        <v>145041.22630741764</v>
      </c>
      <c r="AG197" s="30">
        <v>0</v>
      </c>
      <c r="AH197" s="30">
        <v>0</v>
      </c>
      <c r="AI197" s="30">
        <v>0</v>
      </c>
      <c r="AJ197" s="30">
        <v>4815.35</v>
      </c>
      <c r="AK197" s="30">
        <v>0</v>
      </c>
      <c r="AL197" s="30">
        <v>0</v>
      </c>
      <c r="AM197" s="30">
        <v>0</v>
      </c>
      <c r="AN197" s="30">
        <v>0</v>
      </c>
      <c r="AO197" s="30">
        <v>0</v>
      </c>
      <c r="AP197" s="30">
        <v>0</v>
      </c>
      <c r="AQ197" s="30">
        <v>0</v>
      </c>
      <c r="AR197" s="30">
        <v>0</v>
      </c>
      <c r="AS197" s="30">
        <v>722943.05600262247</v>
      </c>
      <c r="AT197" s="30">
        <v>122098.55137769849</v>
      </c>
      <c r="AU197" s="30">
        <v>149856.57630741765</v>
      </c>
      <c r="AV197" s="30">
        <v>102763.70155395108</v>
      </c>
      <c r="AW197" s="38">
        <v>994898.18368773861</v>
      </c>
      <c r="AX197" s="30">
        <v>990082.83368773863</v>
      </c>
      <c r="AY197" s="30">
        <v>4955</v>
      </c>
      <c r="AZ197" s="30">
        <v>931540</v>
      </c>
      <c r="BA197" s="30">
        <v>0</v>
      </c>
      <c r="BB197" s="30">
        <v>0</v>
      </c>
      <c r="BC197" s="30">
        <v>994898.18368773861</v>
      </c>
      <c r="BD197" s="30">
        <v>994898.18368773861</v>
      </c>
      <c r="BE197" s="30">
        <v>0</v>
      </c>
      <c r="BF197" s="30">
        <v>936355.35</v>
      </c>
      <c r="BG197" s="30">
        <v>786498.77369258238</v>
      </c>
      <c r="BH197" s="30">
        <v>845041.607380321</v>
      </c>
      <c r="BI197" s="30">
        <v>4494.9021669166013</v>
      </c>
      <c r="BJ197" s="30">
        <v>4371.0680519827392</v>
      </c>
      <c r="BK197" s="197">
        <v>0.028330401966103071</v>
      </c>
      <c r="BL197" s="30">
        <v>0</v>
      </c>
      <c r="BM197" s="30">
        <v>0</v>
      </c>
      <c r="BN197" s="38">
        <v>994898.18368773861</v>
      </c>
      <c r="BO197" s="30">
        <v>5266.3980515305248</v>
      </c>
      <c r="BP197" s="30" t="s">
        <v>545</v>
      </c>
      <c r="BQ197" s="30">
        <v>5292.0116153603121</v>
      </c>
      <c r="BR197" s="197">
        <v>0.031872261233250265</v>
      </c>
      <c r="BS197" s="30">
        <v>0</v>
      </c>
      <c r="BT197" s="30">
        <v>994898.18368773861</v>
      </c>
      <c r="BU197" s="30">
        <v>0</v>
      </c>
      <c r="BV197" s="38">
        <v>994898.18368773861</v>
      </c>
      <c r="BW197" s="218">
        <v>4815.35</v>
      </c>
      <c r="BX197" s="219">
        <v>990082.83368773863</v>
      </c>
      <c r="BZ197" s="23">
        <f>B197</f>
        <v>8732041</v>
      </c>
      <c r="CB197" s="495"/>
    </row>
    <row r="198" spans="1:80">
      <c r="A198" s="23">
        <v>110793</v>
      </c>
      <c r="B198" s="23">
        <v>8733029</v>
      </c>
      <c r="C198" s="23" t="s">
        <v>410</v>
      </c>
      <c r="D198" s="239">
        <v>152</v>
      </c>
      <c r="E198" s="239">
        <v>152</v>
      </c>
      <c r="F198" s="239">
        <v>0</v>
      </c>
      <c r="G198" s="30">
        <v>584507.15166169475</v>
      </c>
      <c r="H198" s="30">
        <v>0</v>
      </c>
      <c r="I198" s="30">
        <v>0</v>
      </c>
      <c r="J198" s="30">
        <v>10390.78943808136</v>
      </c>
      <c r="K198" s="30">
        <v>0</v>
      </c>
      <c r="L198" s="30">
        <v>22250.983443164125</v>
      </c>
      <c r="M198" s="30">
        <v>0</v>
      </c>
      <c r="N198" s="30">
        <v>0</v>
      </c>
      <c r="O198" s="30">
        <v>0</v>
      </c>
      <c r="P198" s="30">
        <v>444.81974987457494</v>
      </c>
      <c r="Q198" s="30">
        <v>0</v>
      </c>
      <c r="R198" s="30">
        <v>0</v>
      </c>
      <c r="S198" s="30">
        <v>0</v>
      </c>
      <c r="T198" s="30">
        <v>0</v>
      </c>
      <c r="U198" s="30">
        <v>0</v>
      </c>
      <c r="V198" s="30">
        <v>0</v>
      </c>
      <c r="W198" s="30">
        <v>0</v>
      </c>
      <c r="X198" s="30">
        <v>0</v>
      </c>
      <c r="Y198" s="30">
        <v>0</v>
      </c>
      <c r="Z198" s="30">
        <v>1401.6025843970542</v>
      </c>
      <c r="AA198" s="30">
        <v>0</v>
      </c>
      <c r="AB198" s="30">
        <v>71223.575809062066</v>
      </c>
      <c r="AC198" s="30">
        <v>0</v>
      </c>
      <c r="AD198" s="30">
        <v>0</v>
      </c>
      <c r="AE198" s="30">
        <v>0</v>
      </c>
      <c r="AF198" s="30">
        <v>145041.22630741764</v>
      </c>
      <c r="AG198" s="30">
        <v>0</v>
      </c>
      <c r="AH198" s="30">
        <v>0</v>
      </c>
      <c r="AI198" s="30">
        <v>0</v>
      </c>
      <c r="AJ198" s="30">
        <v>3992</v>
      </c>
      <c r="AK198" s="30">
        <v>0</v>
      </c>
      <c r="AL198" s="30">
        <v>0</v>
      </c>
      <c r="AM198" s="30">
        <v>0</v>
      </c>
      <c r="AN198" s="30">
        <v>0</v>
      </c>
      <c r="AO198" s="30">
        <v>0</v>
      </c>
      <c r="AP198" s="30">
        <v>0</v>
      </c>
      <c r="AQ198" s="30">
        <v>0</v>
      </c>
      <c r="AR198" s="30">
        <v>0</v>
      </c>
      <c r="AS198" s="30">
        <v>584507.15166169475</v>
      </c>
      <c r="AT198" s="30">
        <v>105711.77102457918</v>
      </c>
      <c r="AU198" s="30">
        <v>149033.22630741764</v>
      </c>
      <c r="AV198" s="30">
        <v>98201.653976060334</v>
      </c>
      <c r="AW198" s="38">
        <v>839252.14899369155</v>
      </c>
      <c r="AX198" s="30">
        <v>835260.14899369155</v>
      </c>
      <c r="AY198" s="30">
        <v>4955</v>
      </c>
      <c r="AZ198" s="30">
        <v>753160</v>
      </c>
      <c r="BA198" s="30">
        <v>0</v>
      </c>
      <c r="BB198" s="30">
        <v>0</v>
      </c>
      <c r="BC198" s="30">
        <v>839252.14899369155</v>
      </c>
      <c r="BD198" s="30">
        <v>839252.14899369155</v>
      </c>
      <c r="BE198" s="30">
        <v>0</v>
      </c>
      <c r="BF198" s="30">
        <v>757152</v>
      </c>
      <c r="BG198" s="30">
        <v>608118.77369258238</v>
      </c>
      <c r="BH198" s="30">
        <v>690218.92268627393</v>
      </c>
      <c r="BI198" s="30">
        <v>4540.9139650412762</v>
      </c>
      <c r="BJ198" s="30">
        <v>4506.5711945004987</v>
      </c>
      <c r="BK198" s="197">
        <v>0.0076205986899057663</v>
      </c>
      <c r="BL198" s="30">
        <v>0</v>
      </c>
      <c r="BM198" s="30">
        <v>0</v>
      </c>
      <c r="BN198" s="38">
        <v>839252.14899369155</v>
      </c>
      <c r="BO198" s="30">
        <v>5495.1325591690229</v>
      </c>
      <c r="BP198" s="30" t="s">
        <v>545</v>
      </c>
      <c r="BQ198" s="30">
        <v>5521.3957170637605</v>
      </c>
      <c r="BR198" s="197">
        <v>-2.76932457259349E-05</v>
      </c>
      <c r="BS198" s="30">
        <v>-1359.25</v>
      </c>
      <c r="BT198" s="30">
        <v>837892.89899369155</v>
      </c>
      <c r="BU198" s="30">
        <v>-1520</v>
      </c>
      <c r="BV198" s="38">
        <v>836372.89899369155</v>
      </c>
      <c r="BW198" s="218">
        <v>3992</v>
      </c>
      <c r="BX198" s="219">
        <v>832380.89899369155</v>
      </c>
      <c r="BZ198" s="23">
        <f>B198</f>
        <v>8733029</v>
      </c>
      <c r="CB198" s="495"/>
    </row>
    <row r="199" spans="1:80">
      <c r="A199" s="23">
        <v>145719</v>
      </c>
      <c r="B199" s="23">
        <v>8732071</v>
      </c>
      <c r="C199" s="23" t="s">
        <v>411</v>
      </c>
      <c r="D199" s="239">
        <v>155</v>
      </c>
      <c r="E199" s="239">
        <v>155</v>
      </c>
      <c r="F199" s="239">
        <v>0</v>
      </c>
      <c r="G199" s="30">
        <v>596043.47702343867</v>
      </c>
      <c r="H199" s="30">
        <v>0</v>
      </c>
      <c r="I199" s="30">
        <v>0</v>
      </c>
      <c r="J199" s="30">
        <v>16823.182899750755</v>
      </c>
      <c r="K199" s="30">
        <v>0</v>
      </c>
      <c r="L199" s="30">
        <v>36025.401765122828</v>
      </c>
      <c r="M199" s="30">
        <v>0</v>
      </c>
      <c r="N199" s="30">
        <v>469.809623463034</v>
      </c>
      <c r="O199" s="30">
        <v>0</v>
      </c>
      <c r="P199" s="30">
        <v>0</v>
      </c>
      <c r="Q199" s="30">
        <v>489.80152233380204</v>
      </c>
      <c r="R199" s="30">
        <v>0</v>
      </c>
      <c r="S199" s="30">
        <v>0</v>
      </c>
      <c r="T199" s="30">
        <v>0</v>
      </c>
      <c r="U199" s="30">
        <v>0</v>
      </c>
      <c r="V199" s="30">
        <v>0</v>
      </c>
      <c r="W199" s="30">
        <v>0</v>
      </c>
      <c r="X199" s="30">
        <v>0</v>
      </c>
      <c r="Y199" s="30">
        <v>0</v>
      </c>
      <c r="Z199" s="30">
        <v>2004.0792101701356</v>
      </c>
      <c r="AA199" s="30">
        <v>0</v>
      </c>
      <c r="AB199" s="30">
        <v>60212.347767568448</v>
      </c>
      <c r="AC199" s="30">
        <v>0</v>
      </c>
      <c r="AD199" s="30">
        <v>1639.8355048747023</v>
      </c>
      <c r="AE199" s="30">
        <v>0</v>
      </c>
      <c r="AF199" s="30">
        <v>145041.22630741764</v>
      </c>
      <c r="AG199" s="30">
        <v>0</v>
      </c>
      <c r="AH199" s="30">
        <v>0</v>
      </c>
      <c r="AI199" s="30">
        <v>0</v>
      </c>
      <c r="AJ199" s="30">
        <v>4815.35</v>
      </c>
      <c r="AK199" s="30">
        <v>0</v>
      </c>
      <c r="AL199" s="30">
        <v>0</v>
      </c>
      <c r="AM199" s="30">
        <v>0</v>
      </c>
      <c r="AN199" s="30">
        <v>0</v>
      </c>
      <c r="AO199" s="30">
        <v>0</v>
      </c>
      <c r="AP199" s="30">
        <v>0</v>
      </c>
      <c r="AQ199" s="30">
        <v>0</v>
      </c>
      <c r="AR199" s="30">
        <v>0</v>
      </c>
      <c r="AS199" s="30">
        <v>596043.47702343867</v>
      </c>
      <c r="AT199" s="30">
        <v>117664.45829328371</v>
      </c>
      <c r="AU199" s="30">
        <v>149856.57630741765</v>
      </c>
      <c r="AV199" s="30">
        <v>90058.653674340982</v>
      </c>
      <c r="AW199" s="38">
        <v>863564.51162414</v>
      </c>
      <c r="AX199" s="30">
        <v>858749.16162414</v>
      </c>
      <c r="AY199" s="30">
        <v>4955</v>
      </c>
      <c r="AZ199" s="30">
        <v>768025</v>
      </c>
      <c r="BA199" s="30">
        <v>0</v>
      </c>
      <c r="BB199" s="30">
        <v>0</v>
      </c>
      <c r="BC199" s="30">
        <v>863564.51162414</v>
      </c>
      <c r="BD199" s="30">
        <v>863564.51162414</v>
      </c>
      <c r="BE199" s="30">
        <v>0</v>
      </c>
      <c r="BF199" s="30">
        <v>772840.35</v>
      </c>
      <c r="BG199" s="30">
        <v>622983.77369258238</v>
      </c>
      <c r="BH199" s="30">
        <v>713707.93531672237</v>
      </c>
      <c r="BI199" s="30">
        <v>4604.5673246240149</v>
      </c>
      <c r="BJ199" s="30">
        <v>4465.0229754250458</v>
      </c>
      <c r="BK199" s="197">
        <v>0.031252772934653304</v>
      </c>
      <c r="BL199" s="30">
        <v>0</v>
      </c>
      <c r="BM199" s="30">
        <v>0</v>
      </c>
      <c r="BN199" s="38">
        <v>863564.51162414</v>
      </c>
      <c r="BO199" s="30">
        <v>5540.3171717686455</v>
      </c>
      <c r="BP199" s="30" t="s">
        <v>545</v>
      </c>
      <c r="BQ199" s="30">
        <v>5571.3839459621931</v>
      </c>
      <c r="BR199" s="197">
        <v>0.030153209044909479</v>
      </c>
      <c r="BS199" s="30">
        <v>0</v>
      </c>
      <c r="BT199" s="30">
        <v>863564.51162414</v>
      </c>
      <c r="BU199" s="30">
        <v>0</v>
      </c>
      <c r="BV199" s="38">
        <v>863564.51162414</v>
      </c>
      <c r="BW199" s="218">
        <v>4815.35</v>
      </c>
      <c r="BX199" s="219">
        <v>858749.16162414</v>
      </c>
      <c r="BZ199" s="23">
        <f>B199</f>
        <v>8732071</v>
      </c>
      <c r="CB199" s="495"/>
    </row>
    <row r="200" spans="1:80">
      <c r="A200" s="23">
        <v>110645</v>
      </c>
      <c r="B200" s="23">
        <v>8732084</v>
      </c>
      <c r="C200" s="23" t="s">
        <v>412</v>
      </c>
      <c r="D200" s="239">
        <v>177</v>
      </c>
      <c r="E200" s="239">
        <v>177</v>
      </c>
      <c r="F200" s="239">
        <v>0</v>
      </c>
      <c r="G200" s="30">
        <v>680643.19634289457</v>
      </c>
      <c r="H200" s="30">
        <v>0</v>
      </c>
      <c r="I200" s="30">
        <v>0</v>
      </c>
      <c r="J200" s="30">
        <v>20286.779379111238</v>
      </c>
      <c r="K200" s="30">
        <v>0</v>
      </c>
      <c r="L200" s="30">
        <v>43442.3962461776</v>
      </c>
      <c r="M200" s="30">
        <v>0</v>
      </c>
      <c r="N200" s="30">
        <v>0</v>
      </c>
      <c r="O200" s="30">
        <v>0</v>
      </c>
      <c r="P200" s="30">
        <v>0</v>
      </c>
      <c r="Q200" s="30">
        <v>0</v>
      </c>
      <c r="R200" s="30">
        <v>0</v>
      </c>
      <c r="S200" s="30">
        <v>0</v>
      </c>
      <c r="T200" s="30">
        <v>0</v>
      </c>
      <c r="U200" s="30">
        <v>0</v>
      </c>
      <c r="V200" s="30">
        <v>0</v>
      </c>
      <c r="W200" s="30">
        <v>0</v>
      </c>
      <c r="X200" s="30">
        <v>0</v>
      </c>
      <c r="Y200" s="30">
        <v>0</v>
      </c>
      <c r="Z200" s="30">
        <v>4023.1468081048447</v>
      </c>
      <c r="AA200" s="30">
        <v>0</v>
      </c>
      <c r="AB200" s="30">
        <v>65832.0734877577</v>
      </c>
      <c r="AC200" s="30">
        <v>0</v>
      </c>
      <c r="AD200" s="30">
        <v>3260.3788273391037</v>
      </c>
      <c r="AE200" s="30">
        <v>0</v>
      </c>
      <c r="AF200" s="30">
        <v>145041.22630741764</v>
      </c>
      <c r="AG200" s="30">
        <v>0</v>
      </c>
      <c r="AH200" s="30">
        <v>0</v>
      </c>
      <c r="AI200" s="30">
        <v>0</v>
      </c>
      <c r="AJ200" s="30">
        <v>22205.5</v>
      </c>
      <c r="AK200" s="30">
        <v>0</v>
      </c>
      <c r="AL200" s="30">
        <v>0</v>
      </c>
      <c r="AM200" s="30">
        <v>0</v>
      </c>
      <c r="AN200" s="30">
        <v>0</v>
      </c>
      <c r="AO200" s="30">
        <v>0</v>
      </c>
      <c r="AP200" s="30">
        <v>0</v>
      </c>
      <c r="AQ200" s="30">
        <v>0</v>
      </c>
      <c r="AR200" s="30">
        <v>0</v>
      </c>
      <c r="AS200" s="30">
        <v>680643.19634289457</v>
      </c>
      <c r="AT200" s="30">
        <v>136844.77474849048</v>
      </c>
      <c r="AU200" s="30">
        <v>167246.72630741764</v>
      </c>
      <c r="AV200" s="30">
        <v>99430.718904002366</v>
      </c>
      <c r="AW200" s="38">
        <v>984734.69739880261</v>
      </c>
      <c r="AX200" s="30">
        <v>962529.19739880261</v>
      </c>
      <c r="AY200" s="30">
        <v>4955</v>
      </c>
      <c r="AZ200" s="30">
        <v>877035</v>
      </c>
      <c r="BA200" s="30">
        <v>0</v>
      </c>
      <c r="BB200" s="30">
        <v>0</v>
      </c>
      <c r="BC200" s="30">
        <v>984734.69739880261</v>
      </c>
      <c r="BD200" s="30">
        <v>984734.69739880273</v>
      </c>
      <c r="BE200" s="30">
        <v>0</v>
      </c>
      <c r="BF200" s="30">
        <v>899240.5</v>
      </c>
      <c r="BG200" s="30">
        <v>731993.77369258238</v>
      </c>
      <c r="BH200" s="30">
        <v>817487.971091385</v>
      </c>
      <c r="BI200" s="30">
        <v>4618.5761078609321</v>
      </c>
      <c r="BJ200" s="30">
        <v>4595.8976245180256</v>
      </c>
      <c r="BK200" s="197">
        <v>0.004934505769215166</v>
      </c>
      <c r="BL200" s="30">
        <v>0</v>
      </c>
      <c r="BM200" s="30">
        <v>0</v>
      </c>
      <c r="BN200" s="38">
        <v>984734.69739880261</v>
      </c>
      <c r="BO200" s="30">
        <v>5438.0180644000147</v>
      </c>
      <c r="BP200" s="30" t="s">
        <v>545</v>
      </c>
      <c r="BQ200" s="30">
        <v>5563.4728666599021</v>
      </c>
      <c r="BR200" s="197">
        <v>-0.0048490697896687029</v>
      </c>
      <c r="BS200" s="30">
        <v>-1659.75</v>
      </c>
      <c r="BT200" s="30">
        <v>983074.94739880261</v>
      </c>
      <c r="BU200" s="30">
        <v>-1770</v>
      </c>
      <c r="BV200" s="38">
        <v>981304.94739880261</v>
      </c>
      <c r="BW200" s="218">
        <v>22205.5</v>
      </c>
      <c r="BX200" s="219">
        <v>959099.44739880261</v>
      </c>
      <c r="BZ200" s="23">
        <f>B200</f>
        <v>8732084</v>
      </c>
      <c r="CB200" s="495"/>
    </row>
    <row r="201" spans="1:80">
      <c r="A201" s="23">
        <v>110772</v>
      </c>
      <c r="B201" s="23">
        <v>8732443</v>
      </c>
      <c r="C201" s="23" t="s">
        <v>413</v>
      </c>
      <c r="D201" s="239">
        <v>388</v>
      </c>
      <c r="E201" s="239">
        <v>388</v>
      </c>
      <c r="F201" s="239">
        <v>0</v>
      </c>
      <c r="G201" s="30">
        <v>1492031.4134522208</v>
      </c>
      <c r="H201" s="30">
        <v>0</v>
      </c>
      <c r="I201" s="30">
        <v>0</v>
      </c>
      <c r="J201" s="30">
        <v>22760.776864368741</v>
      </c>
      <c r="K201" s="30">
        <v>0</v>
      </c>
      <c r="L201" s="30">
        <v>49799.820087081775</v>
      </c>
      <c r="M201" s="30">
        <v>0</v>
      </c>
      <c r="N201" s="30">
        <v>2114.1433055836555</v>
      </c>
      <c r="O201" s="30">
        <v>3703.49926580967</v>
      </c>
      <c r="P201" s="30">
        <v>1334.4592496237258</v>
      </c>
      <c r="Q201" s="30">
        <v>489.80152233380255</v>
      </c>
      <c r="R201" s="30">
        <v>0</v>
      </c>
      <c r="S201" s="30">
        <v>0</v>
      </c>
      <c r="T201" s="30">
        <v>0</v>
      </c>
      <c r="U201" s="30">
        <v>0</v>
      </c>
      <c r="V201" s="30">
        <v>0</v>
      </c>
      <c r="W201" s="30">
        <v>0</v>
      </c>
      <c r="X201" s="30">
        <v>0</v>
      </c>
      <c r="Y201" s="30">
        <v>0</v>
      </c>
      <c r="Z201" s="30">
        <v>35342.61538116719</v>
      </c>
      <c r="AA201" s="30">
        <v>0</v>
      </c>
      <c r="AB201" s="30">
        <v>144183.2270320555</v>
      </c>
      <c r="AC201" s="30">
        <v>0</v>
      </c>
      <c r="AD201" s="30">
        <v>694.518566770467</v>
      </c>
      <c r="AE201" s="30">
        <v>0</v>
      </c>
      <c r="AF201" s="30">
        <v>145041.22630741764</v>
      </c>
      <c r="AG201" s="30">
        <v>0</v>
      </c>
      <c r="AH201" s="30">
        <v>0</v>
      </c>
      <c r="AI201" s="30">
        <v>0</v>
      </c>
      <c r="AJ201" s="30">
        <v>55146</v>
      </c>
      <c r="AK201" s="30">
        <v>0</v>
      </c>
      <c r="AL201" s="30">
        <v>0</v>
      </c>
      <c r="AM201" s="30">
        <v>0</v>
      </c>
      <c r="AN201" s="30">
        <v>0</v>
      </c>
      <c r="AO201" s="30">
        <v>0</v>
      </c>
      <c r="AP201" s="30">
        <v>0</v>
      </c>
      <c r="AQ201" s="30">
        <v>0</v>
      </c>
      <c r="AR201" s="30">
        <v>0</v>
      </c>
      <c r="AS201" s="30">
        <v>1492031.4134522208</v>
      </c>
      <c r="AT201" s="30">
        <v>260422.86127479453</v>
      </c>
      <c r="AU201" s="30">
        <v>200187.22630741764</v>
      </c>
      <c r="AV201" s="30">
        <v>216851.97077280254</v>
      </c>
      <c r="AW201" s="38">
        <v>1952641.501034433</v>
      </c>
      <c r="AX201" s="30">
        <v>1897495.501034433</v>
      </c>
      <c r="AY201" s="30">
        <v>4955</v>
      </c>
      <c r="AZ201" s="30">
        <v>1922540</v>
      </c>
      <c r="BA201" s="30">
        <v>25044.498965566978</v>
      </c>
      <c r="BB201" s="30">
        <v>0</v>
      </c>
      <c r="BC201" s="30">
        <v>1977686</v>
      </c>
      <c r="BD201" s="30">
        <v>1977686.0000000005</v>
      </c>
      <c r="BE201" s="30">
        <v>0</v>
      </c>
      <c r="BF201" s="30">
        <v>1977686</v>
      </c>
      <c r="BG201" s="30">
        <v>1777498.7736925823</v>
      </c>
      <c r="BH201" s="30">
        <v>1777498.7736925823</v>
      </c>
      <c r="BI201" s="30">
        <v>4581.182406424181</v>
      </c>
      <c r="BJ201" s="30">
        <v>4563.4695825570261</v>
      </c>
      <c r="BK201" s="197">
        <v>0.0038814379161983808</v>
      </c>
      <c r="BL201" s="30">
        <v>0</v>
      </c>
      <c r="BM201" s="30">
        <v>0</v>
      </c>
      <c r="BN201" s="38">
        <v>1977686</v>
      </c>
      <c r="BO201" s="30">
        <v>4955</v>
      </c>
      <c r="BP201" s="30" t="s">
        <v>545</v>
      </c>
      <c r="BQ201" s="30">
        <v>5097.1288659793818</v>
      </c>
      <c r="BR201" s="197">
        <v>0.0035558147319001421</v>
      </c>
      <c r="BS201" s="30">
        <v>-3434.3</v>
      </c>
      <c r="BT201" s="30">
        <v>1974251.7</v>
      </c>
      <c r="BU201" s="30">
        <v>-3880</v>
      </c>
      <c r="BV201" s="38">
        <v>1970371.7</v>
      </c>
      <c r="BW201" s="218">
        <v>55146</v>
      </c>
      <c r="BX201" s="219">
        <v>1915225.7</v>
      </c>
      <c r="BZ201" s="23">
        <f>B201</f>
        <v>8732443</v>
      </c>
      <c r="CB201" s="495"/>
    </row>
    <row r="202" spans="1:80">
      <c r="A202" s="23">
        <v>110802</v>
      </c>
      <c r="B202" s="23">
        <v>8733052</v>
      </c>
      <c r="C202" s="23" t="s">
        <v>414</v>
      </c>
      <c r="D202" s="239">
        <v>265</v>
      </c>
      <c r="E202" s="239">
        <v>265</v>
      </c>
      <c r="F202" s="239">
        <v>0</v>
      </c>
      <c r="G202" s="30">
        <v>1019042.0736207177</v>
      </c>
      <c r="H202" s="30">
        <v>0</v>
      </c>
      <c r="I202" s="30">
        <v>0</v>
      </c>
      <c r="J202" s="30">
        <v>27708.771834883628</v>
      </c>
      <c r="K202" s="30">
        <v>0</v>
      </c>
      <c r="L202" s="30">
        <v>60395.526488588519</v>
      </c>
      <c r="M202" s="30">
        <v>0</v>
      </c>
      <c r="N202" s="30">
        <v>939.61924692606806</v>
      </c>
      <c r="O202" s="30">
        <v>569.76911781687124</v>
      </c>
      <c r="P202" s="30">
        <v>0</v>
      </c>
      <c r="Q202" s="30">
        <v>0</v>
      </c>
      <c r="R202" s="30">
        <v>0</v>
      </c>
      <c r="S202" s="30">
        <v>0</v>
      </c>
      <c r="T202" s="30">
        <v>0</v>
      </c>
      <c r="U202" s="30">
        <v>0</v>
      </c>
      <c r="V202" s="30">
        <v>0</v>
      </c>
      <c r="W202" s="30">
        <v>0</v>
      </c>
      <c r="X202" s="30">
        <v>0</v>
      </c>
      <c r="Y202" s="30">
        <v>0</v>
      </c>
      <c r="Z202" s="30">
        <v>2765.1075916212735</v>
      </c>
      <c r="AA202" s="30">
        <v>0</v>
      </c>
      <c r="AB202" s="30">
        <v>147696.95231418897</v>
      </c>
      <c r="AC202" s="30">
        <v>0</v>
      </c>
      <c r="AD202" s="30">
        <v>10707.161237711212</v>
      </c>
      <c r="AE202" s="30">
        <v>0</v>
      </c>
      <c r="AF202" s="30">
        <v>145041.22630741764</v>
      </c>
      <c r="AG202" s="30">
        <v>0</v>
      </c>
      <c r="AH202" s="30">
        <v>0</v>
      </c>
      <c r="AI202" s="30">
        <v>0</v>
      </c>
      <c r="AJ202" s="30">
        <v>35490</v>
      </c>
      <c r="AK202" s="30">
        <v>0</v>
      </c>
      <c r="AL202" s="30">
        <v>0</v>
      </c>
      <c r="AM202" s="30">
        <v>0</v>
      </c>
      <c r="AN202" s="30">
        <v>0</v>
      </c>
      <c r="AO202" s="30">
        <v>0</v>
      </c>
      <c r="AP202" s="30">
        <v>0</v>
      </c>
      <c r="AQ202" s="30">
        <v>0</v>
      </c>
      <c r="AR202" s="30">
        <v>0</v>
      </c>
      <c r="AS202" s="30">
        <v>1019042.0736207177</v>
      </c>
      <c r="AT202" s="30">
        <v>250782.90783173655</v>
      </c>
      <c r="AU202" s="30">
        <v>180531.22630741764</v>
      </c>
      <c r="AV202" s="30">
        <v>198401.1063649221</v>
      </c>
      <c r="AW202" s="38">
        <v>1450356.2077598721</v>
      </c>
      <c r="AX202" s="30">
        <v>1414866.2077598721</v>
      </c>
      <c r="AY202" s="30">
        <v>4955</v>
      </c>
      <c r="AZ202" s="30">
        <v>1313075</v>
      </c>
      <c r="BA202" s="30">
        <v>0</v>
      </c>
      <c r="BB202" s="30">
        <v>0</v>
      </c>
      <c r="BC202" s="30">
        <v>1450356.2077598721</v>
      </c>
      <c r="BD202" s="30">
        <v>1450356.2077598721</v>
      </c>
      <c r="BE202" s="30">
        <v>0</v>
      </c>
      <c r="BF202" s="30">
        <v>1348565</v>
      </c>
      <c r="BG202" s="30">
        <v>1168033.7736925823</v>
      </c>
      <c r="BH202" s="30">
        <v>1269824.9814524543</v>
      </c>
      <c r="BI202" s="30">
        <v>4791.7923828394505</v>
      </c>
      <c r="BJ202" s="30">
        <v>4646.3416088768518</v>
      </c>
      <c r="BK202" s="197">
        <v>0.03130436506965277</v>
      </c>
      <c r="BL202" s="30">
        <v>0</v>
      </c>
      <c r="BM202" s="30">
        <v>0</v>
      </c>
      <c r="BN202" s="38">
        <v>1450356.2077598721</v>
      </c>
      <c r="BO202" s="30">
        <v>5339.1177651315929</v>
      </c>
      <c r="BP202" s="30" t="s">
        <v>545</v>
      </c>
      <c r="BQ202" s="30">
        <v>5473.0422934334792</v>
      </c>
      <c r="BR202" s="197">
        <v>0.019513178682398102</v>
      </c>
      <c r="BS202" s="30">
        <v>-2459.8999999999996</v>
      </c>
      <c r="BT202" s="30">
        <v>1447896.3077598722</v>
      </c>
      <c r="BU202" s="30">
        <v>-2650</v>
      </c>
      <c r="BV202" s="38">
        <v>1445246.3077598722</v>
      </c>
      <c r="BW202" s="218">
        <v>35490</v>
      </c>
      <c r="BX202" s="219">
        <v>1409756.3077598722</v>
      </c>
      <c r="BZ202" s="23">
        <f>B202</f>
        <v>8733052</v>
      </c>
      <c r="CB202" s="495"/>
    </row>
    <row r="203" spans="1:80">
      <c r="A203" s="23">
        <v>146469</v>
      </c>
      <c r="B203" s="23">
        <v>8733037</v>
      </c>
      <c r="C203" s="23" t="s">
        <v>415</v>
      </c>
      <c r="D203" s="239">
        <v>80</v>
      </c>
      <c r="E203" s="239">
        <v>80</v>
      </c>
      <c r="F203" s="239">
        <v>0</v>
      </c>
      <c r="G203" s="30">
        <v>307635.3429798393</v>
      </c>
      <c r="H203" s="30">
        <v>0</v>
      </c>
      <c r="I203" s="30">
        <v>0</v>
      </c>
      <c r="J203" s="30">
        <v>5937.593964617924</v>
      </c>
      <c r="K203" s="30">
        <v>0</v>
      </c>
      <c r="L203" s="30">
        <v>13774.418321958754</v>
      </c>
      <c r="M203" s="30">
        <v>0</v>
      </c>
      <c r="N203" s="30">
        <v>0</v>
      </c>
      <c r="O203" s="30">
        <v>584.37858237627756</v>
      </c>
      <c r="P203" s="30">
        <v>0</v>
      </c>
      <c r="Q203" s="30">
        <v>0</v>
      </c>
      <c r="R203" s="30">
        <v>0</v>
      </c>
      <c r="S203" s="30">
        <v>0</v>
      </c>
      <c r="T203" s="30">
        <v>0</v>
      </c>
      <c r="U203" s="30">
        <v>0</v>
      </c>
      <c r="V203" s="30">
        <v>0</v>
      </c>
      <c r="W203" s="30">
        <v>0</v>
      </c>
      <c r="X203" s="30">
        <v>0</v>
      </c>
      <c r="Y203" s="30">
        <v>0</v>
      </c>
      <c r="Z203" s="30">
        <v>3350.7548811567931</v>
      </c>
      <c r="AA203" s="30">
        <v>0</v>
      </c>
      <c r="AB203" s="30">
        <v>27111.543488380627</v>
      </c>
      <c r="AC203" s="30">
        <v>0</v>
      </c>
      <c r="AD203" s="30">
        <v>2122.1400651319614</v>
      </c>
      <c r="AE203" s="30">
        <v>0</v>
      </c>
      <c r="AF203" s="30">
        <v>145041.22630741764</v>
      </c>
      <c r="AG203" s="30">
        <v>0</v>
      </c>
      <c r="AH203" s="30">
        <v>0</v>
      </c>
      <c r="AI203" s="30">
        <v>0</v>
      </c>
      <c r="AJ203" s="30">
        <v>2619.75</v>
      </c>
      <c r="AK203" s="30">
        <v>0</v>
      </c>
      <c r="AL203" s="30">
        <v>0</v>
      </c>
      <c r="AM203" s="30">
        <v>0</v>
      </c>
      <c r="AN203" s="30">
        <v>0</v>
      </c>
      <c r="AO203" s="30">
        <v>0</v>
      </c>
      <c r="AP203" s="30">
        <v>0</v>
      </c>
      <c r="AQ203" s="30">
        <v>0</v>
      </c>
      <c r="AR203" s="30">
        <v>0</v>
      </c>
      <c r="AS203" s="30">
        <v>307635.3429798393</v>
      </c>
      <c r="AT203" s="30">
        <v>52880.82930362234</v>
      </c>
      <c r="AU203" s="30">
        <v>147660.97630741764</v>
      </c>
      <c r="AV203" s="30">
        <v>41826.442373014077</v>
      </c>
      <c r="AW203" s="38">
        <v>508177.14859087928</v>
      </c>
      <c r="AX203" s="30">
        <v>505557.39859087928</v>
      </c>
      <c r="AY203" s="30">
        <v>4955</v>
      </c>
      <c r="AZ203" s="30">
        <v>396400</v>
      </c>
      <c r="BA203" s="30">
        <v>0</v>
      </c>
      <c r="BB203" s="30">
        <v>0</v>
      </c>
      <c r="BC203" s="30">
        <v>508177.14859087928</v>
      </c>
      <c r="BD203" s="30">
        <v>508177.14859087928</v>
      </c>
      <c r="BE203" s="30">
        <v>0</v>
      </c>
      <c r="BF203" s="30">
        <v>399019.75</v>
      </c>
      <c r="BG203" s="30">
        <v>251358.77369258236</v>
      </c>
      <c r="BH203" s="30">
        <v>360516.17228346167</v>
      </c>
      <c r="BI203" s="30">
        <v>4506.4521535432705</v>
      </c>
      <c r="BJ203" s="30">
        <v>4572.5452787362628</v>
      </c>
      <c r="BK203" s="197">
        <v>-0.01445434023373058</v>
      </c>
      <c r="BL203" s="30">
        <v>0.01445434023373058</v>
      </c>
      <c r="BM203" s="30">
        <v>5287.45001543939</v>
      </c>
      <c r="BN203" s="38">
        <v>513464.5986063187</v>
      </c>
      <c r="BO203" s="30">
        <v>6385.5606075789838</v>
      </c>
      <c r="BP203" s="30" t="s">
        <v>545</v>
      </c>
      <c r="BQ203" s="30">
        <v>6418.3074825789836</v>
      </c>
      <c r="BR203" s="197">
        <v>0.017077995133001789</v>
      </c>
      <c r="BS203" s="30">
        <v>0</v>
      </c>
      <c r="BT203" s="30">
        <v>513464.5986063187</v>
      </c>
      <c r="BU203" s="30">
        <v>0</v>
      </c>
      <c r="BV203" s="38">
        <v>513464.5986063187</v>
      </c>
      <c r="BW203" s="218">
        <v>2619.75</v>
      </c>
      <c r="BX203" s="219">
        <v>510844.8486063187</v>
      </c>
      <c r="BZ203" s="23">
        <f>B203</f>
        <v>8733037</v>
      </c>
      <c r="CB203" s="495"/>
    </row>
    <row r="204" spans="1:80">
      <c r="A204" s="23">
        <v>146357</v>
      </c>
      <c r="B204" s="23">
        <v>8732081</v>
      </c>
      <c r="C204" s="23" t="s">
        <v>416</v>
      </c>
      <c r="D204" s="239">
        <v>94</v>
      </c>
      <c r="E204" s="239">
        <v>94</v>
      </c>
      <c r="F204" s="239">
        <v>0</v>
      </c>
      <c r="G204" s="30">
        <v>361471.52800131124</v>
      </c>
      <c r="H204" s="30">
        <v>0</v>
      </c>
      <c r="I204" s="30">
        <v>0</v>
      </c>
      <c r="J204" s="30">
        <v>8906.390946926902</v>
      </c>
      <c r="K204" s="30">
        <v>0</v>
      </c>
      <c r="L204" s="30">
        <v>20131.842162862784</v>
      </c>
      <c r="M204" s="30">
        <v>0</v>
      </c>
      <c r="N204" s="30">
        <v>0</v>
      </c>
      <c r="O204" s="30">
        <v>0</v>
      </c>
      <c r="P204" s="30">
        <v>0</v>
      </c>
      <c r="Q204" s="30">
        <v>0</v>
      </c>
      <c r="R204" s="30">
        <v>0</v>
      </c>
      <c r="S204" s="30">
        <v>0</v>
      </c>
      <c r="T204" s="30">
        <v>0</v>
      </c>
      <c r="U204" s="30">
        <v>0</v>
      </c>
      <c r="V204" s="30">
        <v>0</v>
      </c>
      <c r="W204" s="30">
        <v>0</v>
      </c>
      <c r="X204" s="30">
        <v>0</v>
      </c>
      <c r="Y204" s="30">
        <v>0</v>
      </c>
      <c r="Z204" s="30">
        <v>1950.2562276314359</v>
      </c>
      <c r="AA204" s="30">
        <v>0</v>
      </c>
      <c r="AB204" s="30">
        <v>32415.498293299763</v>
      </c>
      <c r="AC204" s="30">
        <v>0</v>
      </c>
      <c r="AD204" s="30">
        <v>0</v>
      </c>
      <c r="AE204" s="30">
        <v>0</v>
      </c>
      <c r="AF204" s="30">
        <v>145041.22630741764</v>
      </c>
      <c r="AG204" s="30">
        <v>30349.159839200554</v>
      </c>
      <c r="AH204" s="30">
        <v>0</v>
      </c>
      <c r="AI204" s="30">
        <v>0</v>
      </c>
      <c r="AJ204" s="30">
        <v>2495</v>
      </c>
      <c r="AK204" s="30">
        <v>0</v>
      </c>
      <c r="AL204" s="30">
        <v>0</v>
      </c>
      <c r="AM204" s="30">
        <v>0</v>
      </c>
      <c r="AN204" s="30">
        <v>0</v>
      </c>
      <c r="AO204" s="30">
        <v>0</v>
      </c>
      <c r="AP204" s="30">
        <v>0</v>
      </c>
      <c r="AQ204" s="30">
        <v>0</v>
      </c>
      <c r="AR204" s="30">
        <v>0</v>
      </c>
      <c r="AS204" s="30">
        <v>361471.52800131124</v>
      </c>
      <c r="AT204" s="30">
        <v>63403.987630720883</v>
      </c>
      <c r="AU204" s="30">
        <v>177885.3861466182</v>
      </c>
      <c r="AV204" s="30">
        <v>49778.182724331185</v>
      </c>
      <c r="AW204" s="38">
        <v>602760.90177865035</v>
      </c>
      <c r="AX204" s="30">
        <v>600265.90177865035</v>
      </c>
      <c r="AY204" s="30">
        <v>4955</v>
      </c>
      <c r="AZ204" s="30">
        <v>465770</v>
      </c>
      <c r="BA204" s="30">
        <v>0</v>
      </c>
      <c r="BB204" s="30">
        <v>0</v>
      </c>
      <c r="BC204" s="30">
        <v>602760.90177865035</v>
      </c>
      <c r="BD204" s="30">
        <v>602760.90177865024</v>
      </c>
      <c r="BE204" s="30">
        <v>0</v>
      </c>
      <c r="BF204" s="30">
        <v>468265</v>
      </c>
      <c r="BG204" s="30">
        <v>290379.61385338183</v>
      </c>
      <c r="BH204" s="30">
        <v>424875.51563203218</v>
      </c>
      <c r="BI204" s="30">
        <v>4519.9522939577892</v>
      </c>
      <c r="BJ204" s="30">
        <v>4461.6008537699236</v>
      </c>
      <c r="BK204" s="197">
        <v>0.013078588179523122</v>
      </c>
      <c r="BL204" s="30">
        <v>0</v>
      </c>
      <c r="BM204" s="30">
        <v>0</v>
      </c>
      <c r="BN204" s="38">
        <v>602760.90177865035</v>
      </c>
      <c r="BO204" s="30">
        <v>6385.8074657303232</v>
      </c>
      <c r="BP204" s="30" t="s">
        <v>545</v>
      </c>
      <c r="BQ204" s="30">
        <v>6412.3500189218121</v>
      </c>
      <c r="BR204" s="197">
        <v>0.046967521800311385</v>
      </c>
      <c r="BS204" s="30">
        <v>0</v>
      </c>
      <c r="BT204" s="30">
        <v>602760.90177865035</v>
      </c>
      <c r="BU204" s="30">
        <v>0</v>
      </c>
      <c r="BV204" s="38">
        <v>602760.90177865035</v>
      </c>
      <c r="BW204" s="218">
        <v>2495</v>
      </c>
      <c r="BX204" s="219">
        <v>600265.90177865035</v>
      </c>
      <c r="BZ204" s="23">
        <f>B204</f>
        <v>8732081</v>
      </c>
      <c r="CB204" s="495"/>
    </row>
    <row r="205" spans="1:80">
      <c r="A205" s="23">
        <v>110620</v>
      </c>
      <c r="B205" s="23">
        <v>8732046</v>
      </c>
      <c r="C205" s="23" t="s">
        <v>417</v>
      </c>
      <c r="D205" s="239">
        <v>309</v>
      </c>
      <c r="E205" s="239">
        <v>309</v>
      </c>
      <c r="F205" s="239">
        <v>0</v>
      </c>
      <c r="G205" s="30">
        <v>1188241.5122596293</v>
      </c>
      <c r="H205" s="30">
        <v>0</v>
      </c>
      <c r="I205" s="30">
        <v>0</v>
      </c>
      <c r="J205" s="30">
        <v>10390.789438081369</v>
      </c>
      <c r="K205" s="30">
        <v>0</v>
      </c>
      <c r="L205" s="30">
        <v>23310.5540833148</v>
      </c>
      <c r="M205" s="30">
        <v>0</v>
      </c>
      <c r="N205" s="30">
        <v>469.80962346303414</v>
      </c>
      <c r="O205" s="30">
        <v>569.76911781687136</v>
      </c>
      <c r="P205" s="30">
        <v>0</v>
      </c>
      <c r="Q205" s="30">
        <v>0</v>
      </c>
      <c r="R205" s="30">
        <v>0</v>
      </c>
      <c r="S205" s="30">
        <v>0</v>
      </c>
      <c r="T205" s="30">
        <v>0</v>
      </c>
      <c r="U205" s="30">
        <v>0</v>
      </c>
      <c r="V205" s="30">
        <v>0</v>
      </c>
      <c r="W205" s="30">
        <v>0</v>
      </c>
      <c r="X205" s="30">
        <v>0</v>
      </c>
      <c r="Y205" s="30">
        <v>0</v>
      </c>
      <c r="Z205" s="30">
        <v>12389.698540061619</v>
      </c>
      <c r="AA205" s="30">
        <v>0</v>
      </c>
      <c r="AB205" s="30">
        <v>76307.019373149829</v>
      </c>
      <c r="AC205" s="30">
        <v>0</v>
      </c>
      <c r="AD205" s="30">
        <v>0</v>
      </c>
      <c r="AE205" s="30">
        <v>0</v>
      </c>
      <c r="AF205" s="30">
        <v>145041.22630741764</v>
      </c>
      <c r="AG205" s="30">
        <v>0</v>
      </c>
      <c r="AH205" s="30">
        <v>0</v>
      </c>
      <c r="AI205" s="30">
        <v>0</v>
      </c>
      <c r="AJ205" s="30">
        <v>45318</v>
      </c>
      <c r="AK205" s="30">
        <v>0</v>
      </c>
      <c r="AL205" s="30">
        <v>0</v>
      </c>
      <c r="AM205" s="30">
        <v>0</v>
      </c>
      <c r="AN205" s="30">
        <v>0</v>
      </c>
      <c r="AO205" s="30">
        <v>0</v>
      </c>
      <c r="AP205" s="30">
        <v>0</v>
      </c>
      <c r="AQ205" s="30">
        <v>0</v>
      </c>
      <c r="AR205" s="30">
        <v>0</v>
      </c>
      <c r="AS205" s="30">
        <v>1188241.5122596293</v>
      </c>
      <c r="AT205" s="30">
        <v>123437.64017588753</v>
      </c>
      <c r="AU205" s="30">
        <v>190359.22630741764</v>
      </c>
      <c r="AV205" s="30">
        <v>127986.49827163454</v>
      </c>
      <c r="AW205" s="38">
        <v>1502038.3787429347</v>
      </c>
      <c r="AX205" s="30">
        <v>1456720.3787429347</v>
      </c>
      <c r="AY205" s="30">
        <v>4955</v>
      </c>
      <c r="AZ205" s="30">
        <v>1531095</v>
      </c>
      <c r="BA205" s="30">
        <v>74374.62125706533</v>
      </c>
      <c r="BB205" s="30">
        <v>0</v>
      </c>
      <c r="BC205" s="30">
        <v>1576413</v>
      </c>
      <c r="BD205" s="30">
        <v>1576413</v>
      </c>
      <c r="BE205" s="30">
        <v>0</v>
      </c>
      <c r="BF205" s="30">
        <v>1576413</v>
      </c>
      <c r="BG205" s="30">
        <v>1386053.7736925823</v>
      </c>
      <c r="BH205" s="30">
        <v>1386053.7736925823</v>
      </c>
      <c r="BI205" s="30">
        <v>4485.6109180989715</v>
      </c>
      <c r="BJ205" s="30">
        <v>4455.0616212871555</v>
      </c>
      <c r="BK205" s="197">
        <v>0.0068572108331443737</v>
      </c>
      <c r="BL205" s="30">
        <v>0</v>
      </c>
      <c r="BM205" s="30">
        <v>0</v>
      </c>
      <c r="BN205" s="38">
        <v>1576413</v>
      </c>
      <c r="BO205" s="30">
        <v>4955</v>
      </c>
      <c r="BP205" s="30" t="s">
        <v>545</v>
      </c>
      <c r="BQ205" s="30">
        <v>5101.6601941747576</v>
      </c>
      <c r="BR205" s="197">
        <v>0.0027696942719046547</v>
      </c>
      <c r="BS205" s="30">
        <v>-2662.3500000000004</v>
      </c>
      <c r="BT205" s="30">
        <v>1573750.65</v>
      </c>
      <c r="BU205" s="30">
        <v>-3090</v>
      </c>
      <c r="BV205" s="38">
        <v>1570660.65</v>
      </c>
      <c r="BW205" s="218">
        <v>45318</v>
      </c>
      <c r="BX205" s="219">
        <v>1525342.65</v>
      </c>
      <c r="BZ205" s="23">
        <f>B205</f>
        <v>8732046</v>
      </c>
      <c r="CB205" s="495"/>
    </row>
    <row r="206" spans="1:80">
      <c r="A206" s="23">
        <v>136580</v>
      </c>
      <c r="B206" s="23">
        <v>8734007</v>
      </c>
      <c r="C206" s="23" t="s">
        <v>418</v>
      </c>
      <c r="D206" s="239">
        <v>1241</v>
      </c>
      <c r="E206" s="239">
        <v>0</v>
      </c>
      <c r="F206" s="239">
        <v>1241</v>
      </c>
      <c r="G206" s="30">
        <v>0</v>
      </c>
      <c r="H206" s="30">
        <v>4097371.69043062</v>
      </c>
      <c r="I206" s="30">
        <v>2963604.0674411794</v>
      </c>
      <c r="J206" s="30">
        <v>0</v>
      </c>
      <c r="K206" s="30">
        <v>91043.107457475082</v>
      </c>
      <c r="L206" s="30">
        <v>0</v>
      </c>
      <c r="M206" s="30">
        <v>298439.06634281646</v>
      </c>
      <c r="N206" s="30">
        <v>0</v>
      </c>
      <c r="O206" s="30">
        <v>0</v>
      </c>
      <c r="P206" s="30">
        <v>0</v>
      </c>
      <c r="Q206" s="30">
        <v>0</v>
      </c>
      <c r="R206" s="30">
        <v>0</v>
      </c>
      <c r="S206" s="30">
        <v>0</v>
      </c>
      <c r="T206" s="30">
        <v>1359.4491232121845</v>
      </c>
      <c r="U206" s="30">
        <v>3148.7240721458684</v>
      </c>
      <c r="V206" s="30">
        <v>1269.4855782937314</v>
      </c>
      <c r="W206" s="30">
        <v>0</v>
      </c>
      <c r="X206" s="30">
        <v>0</v>
      </c>
      <c r="Y206" s="30">
        <v>0</v>
      </c>
      <c r="Z206" s="30">
        <v>0</v>
      </c>
      <c r="AA206" s="30">
        <v>60830.536297795414</v>
      </c>
      <c r="AB206" s="30">
        <v>0</v>
      </c>
      <c r="AC206" s="30">
        <v>486886.43852488929</v>
      </c>
      <c r="AD206" s="30">
        <v>0</v>
      </c>
      <c r="AE206" s="30">
        <v>0</v>
      </c>
      <c r="AF206" s="30">
        <v>145041.22630741764</v>
      </c>
      <c r="AG206" s="30">
        <v>0</v>
      </c>
      <c r="AH206" s="30">
        <v>0</v>
      </c>
      <c r="AI206" s="30">
        <v>0</v>
      </c>
      <c r="AJ206" s="30">
        <v>51870</v>
      </c>
      <c r="AK206" s="30">
        <v>0</v>
      </c>
      <c r="AL206" s="30">
        <v>0</v>
      </c>
      <c r="AM206" s="30">
        <v>0</v>
      </c>
      <c r="AN206" s="30">
        <v>0</v>
      </c>
      <c r="AO206" s="30">
        <v>0</v>
      </c>
      <c r="AP206" s="30">
        <v>0</v>
      </c>
      <c r="AQ206" s="30">
        <v>0</v>
      </c>
      <c r="AR206" s="30">
        <v>0</v>
      </c>
      <c r="AS206" s="30">
        <v>7060975.7578717992</v>
      </c>
      <c r="AT206" s="30">
        <v>942976.80739662808</v>
      </c>
      <c r="AU206" s="30">
        <v>196911.22630741764</v>
      </c>
      <c r="AV206" s="30">
        <v>812606.93030002923</v>
      </c>
      <c r="AW206" s="38">
        <v>8200863.7915758444</v>
      </c>
      <c r="AX206" s="30">
        <v>8148993.7915758444</v>
      </c>
      <c r="AY206" s="30">
        <v>6465</v>
      </c>
      <c r="AZ206" s="30">
        <v>8023065</v>
      </c>
      <c r="BA206" s="30">
        <v>0</v>
      </c>
      <c r="BB206" s="30">
        <v>0</v>
      </c>
      <c r="BC206" s="30">
        <v>8200863.7915758444</v>
      </c>
      <c r="BD206" s="30">
        <v>0</v>
      </c>
      <c r="BE206" s="30">
        <v>8200863.7915758444</v>
      </c>
      <c r="BF206" s="30">
        <v>8074935</v>
      </c>
      <c r="BG206" s="30">
        <v>7878023.7736925827</v>
      </c>
      <c r="BH206" s="30">
        <v>8003952.5652684271</v>
      </c>
      <c r="BI206" s="30">
        <v>6449.5991662114639</v>
      </c>
      <c r="BJ206" s="30">
        <v>6363.1547785654748</v>
      </c>
      <c r="BK206" s="197">
        <v>0.013585146150645312</v>
      </c>
      <c r="BL206" s="30">
        <v>0</v>
      </c>
      <c r="BM206" s="30">
        <v>0</v>
      </c>
      <c r="BN206" s="38">
        <v>8200863.7915758444</v>
      </c>
      <c r="BO206" s="30">
        <v>6566.4736434938313</v>
      </c>
      <c r="BP206" s="30" t="s">
        <v>545</v>
      </c>
      <c r="BQ206" s="30">
        <v>6608.2705814470946</v>
      </c>
      <c r="BR206" s="197">
        <v>0.013756549723036526</v>
      </c>
      <c r="BS206" s="30">
        <v>0</v>
      </c>
      <c r="BT206" s="30">
        <v>8200863.7915758444</v>
      </c>
      <c r="BU206" s="30">
        <v>0</v>
      </c>
      <c r="BV206" s="38">
        <v>8200863.7915758444</v>
      </c>
      <c r="BW206" s="218">
        <v>51870</v>
      </c>
      <c r="BX206" s="219">
        <v>8148993.7915758444</v>
      </c>
      <c r="BZ206" s="23">
        <f>B206</f>
        <v>8734007</v>
      </c>
      <c r="CB206" s="495"/>
    </row>
    <row r="207" spans="1:80">
      <c r="A207" s="23">
        <v>110834</v>
      </c>
      <c r="B207" s="23">
        <v>8733325</v>
      </c>
      <c r="C207" s="23" t="s">
        <v>419</v>
      </c>
      <c r="D207" s="239">
        <v>169</v>
      </c>
      <c r="E207" s="239">
        <v>169</v>
      </c>
      <c r="F207" s="239">
        <v>0</v>
      </c>
      <c r="G207" s="30">
        <v>649879.6620449106</v>
      </c>
      <c r="H207" s="30">
        <v>0</v>
      </c>
      <c r="I207" s="30">
        <v>0</v>
      </c>
      <c r="J207" s="30">
        <v>32161.967308347124</v>
      </c>
      <c r="K207" s="30">
        <v>0</v>
      </c>
      <c r="L207" s="30">
        <v>68872.091609793846</v>
      </c>
      <c r="M207" s="30">
        <v>0</v>
      </c>
      <c r="N207" s="30">
        <v>7047.1443519455042</v>
      </c>
      <c r="O207" s="30">
        <v>2279.0764712674877</v>
      </c>
      <c r="P207" s="30">
        <v>7561.93574786775</v>
      </c>
      <c r="Q207" s="30">
        <v>0</v>
      </c>
      <c r="R207" s="30">
        <v>0</v>
      </c>
      <c r="S207" s="30">
        <v>0</v>
      </c>
      <c r="T207" s="30">
        <v>0</v>
      </c>
      <c r="U207" s="30">
        <v>0</v>
      </c>
      <c r="V207" s="30">
        <v>0</v>
      </c>
      <c r="W207" s="30">
        <v>0</v>
      </c>
      <c r="X207" s="30">
        <v>0</v>
      </c>
      <c r="Y207" s="30">
        <v>0</v>
      </c>
      <c r="Z207" s="30">
        <v>6700.9513031667293</v>
      </c>
      <c r="AA207" s="30">
        <v>0</v>
      </c>
      <c r="AB207" s="30">
        <v>56646.471556670847</v>
      </c>
      <c r="AC207" s="30">
        <v>0</v>
      </c>
      <c r="AD207" s="30">
        <v>0</v>
      </c>
      <c r="AE207" s="30">
        <v>0</v>
      </c>
      <c r="AF207" s="30">
        <v>145041.22630741764</v>
      </c>
      <c r="AG207" s="30">
        <v>0</v>
      </c>
      <c r="AH207" s="30">
        <v>0</v>
      </c>
      <c r="AI207" s="30">
        <v>0</v>
      </c>
      <c r="AJ207" s="30">
        <v>4391.2</v>
      </c>
      <c r="AK207" s="30">
        <v>0</v>
      </c>
      <c r="AL207" s="30">
        <v>0</v>
      </c>
      <c r="AM207" s="30">
        <v>0</v>
      </c>
      <c r="AN207" s="30">
        <v>0</v>
      </c>
      <c r="AO207" s="30">
        <v>0</v>
      </c>
      <c r="AP207" s="30">
        <v>0</v>
      </c>
      <c r="AQ207" s="30">
        <v>0</v>
      </c>
      <c r="AR207" s="30">
        <v>0</v>
      </c>
      <c r="AS207" s="30">
        <v>649879.6620449106</v>
      </c>
      <c r="AT207" s="30">
        <v>181269.6383490593</v>
      </c>
      <c r="AU207" s="30">
        <v>149432.42630741766</v>
      </c>
      <c r="AV207" s="30">
        <v>105411.18135859192</v>
      </c>
      <c r="AW207" s="38">
        <v>980581.72670138755</v>
      </c>
      <c r="AX207" s="30">
        <v>976190.5267013876</v>
      </c>
      <c r="AY207" s="30">
        <v>4955</v>
      </c>
      <c r="AZ207" s="30">
        <v>837395</v>
      </c>
      <c r="BA207" s="30">
        <v>0</v>
      </c>
      <c r="BB207" s="30">
        <v>0</v>
      </c>
      <c r="BC207" s="30">
        <v>980581.72670138755</v>
      </c>
      <c r="BD207" s="30">
        <v>980581.72670138755</v>
      </c>
      <c r="BE207" s="30">
        <v>0</v>
      </c>
      <c r="BF207" s="30">
        <v>841786.2</v>
      </c>
      <c r="BG207" s="30">
        <v>692353.77369258238</v>
      </c>
      <c r="BH207" s="30">
        <v>831149.30039397</v>
      </c>
      <c r="BI207" s="30">
        <v>4918.0431975974552</v>
      </c>
      <c r="BJ207" s="30">
        <v>4902.8537496718991</v>
      </c>
      <c r="BK207" s="197">
        <v>0.0030980830147284339</v>
      </c>
      <c r="BL207" s="30">
        <v>0</v>
      </c>
      <c r="BM207" s="30">
        <v>0</v>
      </c>
      <c r="BN207" s="38">
        <v>980581.72670138755</v>
      </c>
      <c r="BO207" s="30">
        <v>5776.27530592537</v>
      </c>
      <c r="BP207" s="30" t="s">
        <v>545</v>
      </c>
      <c r="BQ207" s="30">
        <v>5802.2587378780327</v>
      </c>
      <c r="BR207" s="197">
        <v>0.0072523464659897119</v>
      </c>
      <c r="BS207" s="30">
        <v>-1704.9500000000003</v>
      </c>
      <c r="BT207" s="30">
        <v>978876.7767013876</v>
      </c>
      <c r="BU207" s="30">
        <v>-1690</v>
      </c>
      <c r="BV207" s="38">
        <v>977186.7767013876</v>
      </c>
      <c r="BW207" s="218">
        <v>4391.2</v>
      </c>
      <c r="BX207" s="219">
        <v>972795.57670138765</v>
      </c>
      <c r="BZ207" s="23">
        <f>B207</f>
        <v>8733325</v>
      </c>
      <c r="CB207" s="495"/>
    </row>
    <row r="208" spans="1:80">
      <c r="A208" s="23">
        <v>110685</v>
      </c>
      <c r="B208" s="23">
        <v>8732217</v>
      </c>
      <c r="C208" s="23" t="s">
        <v>420</v>
      </c>
      <c r="D208" s="239">
        <v>138</v>
      </c>
      <c r="E208" s="239">
        <v>138</v>
      </c>
      <c r="F208" s="239">
        <v>0</v>
      </c>
      <c r="G208" s="30">
        <v>530670.96664022282</v>
      </c>
      <c r="H208" s="30">
        <v>0</v>
      </c>
      <c r="I208" s="30">
        <v>0</v>
      </c>
      <c r="J208" s="30">
        <v>19297.180385008262</v>
      </c>
      <c r="K208" s="30">
        <v>0</v>
      </c>
      <c r="L208" s="30">
        <v>43442.396246177559</v>
      </c>
      <c r="M208" s="30">
        <v>0</v>
      </c>
      <c r="N208" s="30">
        <v>0</v>
      </c>
      <c r="O208" s="30">
        <v>1139.5382356337427</v>
      </c>
      <c r="P208" s="30">
        <v>0</v>
      </c>
      <c r="Q208" s="30">
        <v>0</v>
      </c>
      <c r="R208" s="30">
        <v>0</v>
      </c>
      <c r="S208" s="30">
        <v>0</v>
      </c>
      <c r="T208" s="30">
        <v>0</v>
      </c>
      <c r="U208" s="30">
        <v>0</v>
      </c>
      <c r="V208" s="30">
        <v>0</v>
      </c>
      <c r="W208" s="30">
        <v>0</v>
      </c>
      <c r="X208" s="30">
        <v>0</v>
      </c>
      <c r="Y208" s="30">
        <v>0</v>
      </c>
      <c r="Z208" s="30">
        <v>2782.2624004723975</v>
      </c>
      <c r="AA208" s="30">
        <v>0</v>
      </c>
      <c r="AB208" s="30">
        <v>66275.465524634943</v>
      </c>
      <c r="AC208" s="30">
        <v>0</v>
      </c>
      <c r="AD208" s="30">
        <v>6482.1732898576229</v>
      </c>
      <c r="AE208" s="30">
        <v>0</v>
      </c>
      <c r="AF208" s="30">
        <v>145041.22630741764</v>
      </c>
      <c r="AG208" s="30">
        <v>9039.32773240866</v>
      </c>
      <c r="AH208" s="30">
        <v>0</v>
      </c>
      <c r="AI208" s="30">
        <v>0</v>
      </c>
      <c r="AJ208" s="30">
        <v>24950</v>
      </c>
      <c r="AK208" s="30">
        <v>0</v>
      </c>
      <c r="AL208" s="30">
        <v>0</v>
      </c>
      <c r="AM208" s="30">
        <v>0</v>
      </c>
      <c r="AN208" s="30">
        <v>0</v>
      </c>
      <c r="AO208" s="30">
        <v>0</v>
      </c>
      <c r="AP208" s="30">
        <v>0</v>
      </c>
      <c r="AQ208" s="30">
        <v>0</v>
      </c>
      <c r="AR208" s="30">
        <v>0</v>
      </c>
      <c r="AS208" s="30">
        <v>530670.96664022282</v>
      </c>
      <c r="AT208" s="30">
        <v>139419.01608178453</v>
      </c>
      <c r="AU208" s="30">
        <v>179030.5540398263</v>
      </c>
      <c r="AV208" s="30">
        <v>94630.915530087746</v>
      </c>
      <c r="AW208" s="38">
        <v>849120.53676183359</v>
      </c>
      <c r="AX208" s="30">
        <v>824170.53676183359</v>
      </c>
      <c r="AY208" s="30">
        <v>4955</v>
      </c>
      <c r="AZ208" s="30">
        <v>683790</v>
      </c>
      <c r="BA208" s="30">
        <v>0</v>
      </c>
      <c r="BB208" s="30">
        <v>0</v>
      </c>
      <c r="BC208" s="30">
        <v>849120.53676183359</v>
      </c>
      <c r="BD208" s="30">
        <v>849120.53676183359</v>
      </c>
      <c r="BE208" s="30">
        <v>0</v>
      </c>
      <c r="BF208" s="30">
        <v>708740</v>
      </c>
      <c r="BG208" s="30">
        <v>529709.44596017373</v>
      </c>
      <c r="BH208" s="30">
        <v>670089.98272200732</v>
      </c>
      <c r="BI208" s="30">
        <v>4855.724512478314</v>
      </c>
      <c r="BJ208" s="30">
        <v>4783.0057798542184</v>
      </c>
      <c r="BK208" s="197">
        <v>0.01520356361064484</v>
      </c>
      <c r="BL208" s="30">
        <v>0</v>
      </c>
      <c r="BM208" s="30">
        <v>0</v>
      </c>
      <c r="BN208" s="38">
        <v>849120.53676183359</v>
      </c>
      <c r="BO208" s="30">
        <v>5972.2502663900987</v>
      </c>
      <c r="BP208" s="30" t="s">
        <v>545</v>
      </c>
      <c r="BQ208" s="30">
        <v>6153.0473678393737</v>
      </c>
      <c r="BR208" s="197">
        <v>0.0051212155213582466</v>
      </c>
      <c r="BS208" s="30">
        <v>-1326.7500000000002</v>
      </c>
      <c r="BT208" s="30">
        <v>847793.78676183359</v>
      </c>
      <c r="BU208" s="30">
        <v>-1380</v>
      </c>
      <c r="BV208" s="38">
        <v>846413.78676183359</v>
      </c>
      <c r="BW208" s="218">
        <v>24950</v>
      </c>
      <c r="BX208" s="219">
        <v>821463.78676183359</v>
      </c>
      <c r="BZ208" s="23">
        <f>B208</f>
        <v>8732217</v>
      </c>
      <c r="CB208" s="495"/>
    </row>
    <row r="209" spans="1:80">
      <c r="A209" s="23">
        <v>135132</v>
      </c>
      <c r="B209" s="23">
        <v>8733943</v>
      </c>
      <c r="C209" s="23" t="s">
        <v>421</v>
      </c>
      <c r="D209" s="239">
        <v>410</v>
      </c>
      <c r="E209" s="239">
        <v>410</v>
      </c>
      <c r="F209" s="239">
        <v>0</v>
      </c>
      <c r="G209" s="30">
        <v>1576631.1327716766</v>
      </c>
      <c r="H209" s="30">
        <v>0</v>
      </c>
      <c r="I209" s="30">
        <v>0</v>
      </c>
      <c r="J209" s="30">
        <v>32656.766805398674</v>
      </c>
      <c r="K209" s="30">
        <v>0</v>
      </c>
      <c r="L209" s="30">
        <v>69931.662249944638</v>
      </c>
      <c r="M209" s="30">
        <v>0</v>
      </c>
      <c r="N209" s="30">
        <v>0</v>
      </c>
      <c r="O209" s="30">
        <v>0</v>
      </c>
      <c r="P209" s="30">
        <v>0</v>
      </c>
      <c r="Q209" s="30">
        <v>0</v>
      </c>
      <c r="R209" s="30">
        <v>0</v>
      </c>
      <c r="S209" s="30">
        <v>0</v>
      </c>
      <c r="T209" s="30">
        <v>0</v>
      </c>
      <c r="U209" s="30">
        <v>0</v>
      </c>
      <c r="V209" s="30">
        <v>0</v>
      </c>
      <c r="W209" s="30">
        <v>0</v>
      </c>
      <c r="X209" s="30">
        <v>0</v>
      </c>
      <c r="Y209" s="30">
        <v>0</v>
      </c>
      <c r="Z209" s="30">
        <v>22618.081064457798</v>
      </c>
      <c r="AA209" s="30">
        <v>0</v>
      </c>
      <c r="AB209" s="30">
        <v>131010.45296466435</v>
      </c>
      <c r="AC209" s="30">
        <v>0</v>
      </c>
      <c r="AD209" s="30">
        <v>0</v>
      </c>
      <c r="AE209" s="30">
        <v>0</v>
      </c>
      <c r="AF209" s="30">
        <v>145041.22630741764</v>
      </c>
      <c r="AG209" s="30">
        <v>0</v>
      </c>
      <c r="AH209" s="30">
        <v>0</v>
      </c>
      <c r="AI209" s="30">
        <v>0</v>
      </c>
      <c r="AJ209" s="30">
        <v>75348</v>
      </c>
      <c r="AK209" s="30">
        <v>0</v>
      </c>
      <c r="AL209" s="30">
        <v>0</v>
      </c>
      <c r="AM209" s="30">
        <v>0</v>
      </c>
      <c r="AN209" s="30">
        <v>0</v>
      </c>
      <c r="AO209" s="30">
        <v>0</v>
      </c>
      <c r="AP209" s="30">
        <v>0</v>
      </c>
      <c r="AQ209" s="30">
        <v>0</v>
      </c>
      <c r="AR209" s="30">
        <v>0</v>
      </c>
      <c r="AS209" s="30">
        <v>1576631.1327716766</v>
      </c>
      <c r="AT209" s="30">
        <v>256216.96308446547</v>
      </c>
      <c r="AU209" s="30">
        <v>220389.22630741764</v>
      </c>
      <c r="AV209" s="30">
        <v>204334.54118106575</v>
      </c>
      <c r="AW209" s="38">
        <v>2053237.32216356</v>
      </c>
      <c r="AX209" s="30">
        <v>1977889.32216356</v>
      </c>
      <c r="AY209" s="30">
        <v>4955</v>
      </c>
      <c r="AZ209" s="30">
        <v>2031550</v>
      </c>
      <c r="BA209" s="30">
        <v>53660.677836440038</v>
      </c>
      <c r="BB209" s="30">
        <v>0</v>
      </c>
      <c r="BC209" s="30">
        <v>2106898</v>
      </c>
      <c r="BD209" s="30">
        <v>2106898</v>
      </c>
      <c r="BE209" s="30">
        <v>0</v>
      </c>
      <c r="BF209" s="30">
        <v>2106898</v>
      </c>
      <c r="BG209" s="30">
        <v>1886508.7736925823</v>
      </c>
      <c r="BH209" s="30">
        <v>1886508.7736925823</v>
      </c>
      <c r="BI209" s="30">
        <v>4601.240911445323</v>
      </c>
      <c r="BJ209" s="30">
        <v>4587.7779748023549</v>
      </c>
      <c r="BK209" s="197">
        <v>0.002934522271328547</v>
      </c>
      <c r="BL209" s="30">
        <v>0</v>
      </c>
      <c r="BM209" s="30">
        <v>0</v>
      </c>
      <c r="BN209" s="38">
        <v>2106898</v>
      </c>
      <c r="BO209" s="30">
        <v>4955</v>
      </c>
      <c r="BP209" s="30" t="s">
        <v>545</v>
      </c>
      <c r="BQ209" s="30">
        <v>5138.7756097560978</v>
      </c>
      <c r="BR209" s="197">
        <v>0.005158275992982464</v>
      </c>
      <c r="BS209" s="30">
        <v>-3709.9000000000015</v>
      </c>
      <c r="BT209" s="30">
        <v>2103188.1</v>
      </c>
      <c r="BU209" s="30">
        <v>-4100</v>
      </c>
      <c r="BV209" s="38">
        <v>2099088.1</v>
      </c>
      <c r="BW209" s="218">
        <v>75348</v>
      </c>
      <c r="BX209" s="219">
        <v>2023740.1</v>
      </c>
      <c r="BZ209" s="23">
        <f>B209</f>
        <v>8733943</v>
      </c>
      <c r="CB209" s="495"/>
    </row>
    <row r="210" spans="1:80">
      <c r="A210" s="23">
        <v>110847</v>
      </c>
      <c r="B210" s="23">
        <v>8733368</v>
      </c>
      <c r="C210" s="23" t="s">
        <v>422</v>
      </c>
      <c r="D210" s="239">
        <v>135</v>
      </c>
      <c r="E210" s="239">
        <v>135</v>
      </c>
      <c r="F210" s="239">
        <v>0</v>
      </c>
      <c r="G210" s="30">
        <v>519134.6412784789</v>
      </c>
      <c r="H210" s="30">
        <v>0</v>
      </c>
      <c r="I210" s="30">
        <v>0</v>
      </c>
      <c r="J210" s="30">
        <v>4453.1954734634446</v>
      </c>
      <c r="K210" s="30">
        <v>0</v>
      </c>
      <c r="L210" s="30">
        <v>9536.1357613560649</v>
      </c>
      <c r="M210" s="30">
        <v>0</v>
      </c>
      <c r="N210" s="30">
        <v>3053.7625525097233</v>
      </c>
      <c r="O210" s="30">
        <v>854.65367672530647</v>
      </c>
      <c r="P210" s="30">
        <v>0</v>
      </c>
      <c r="Q210" s="30">
        <v>0</v>
      </c>
      <c r="R210" s="30">
        <v>0</v>
      </c>
      <c r="S210" s="30">
        <v>0</v>
      </c>
      <c r="T210" s="30">
        <v>0</v>
      </c>
      <c r="U210" s="30">
        <v>0</v>
      </c>
      <c r="V210" s="30">
        <v>0</v>
      </c>
      <c r="W210" s="30">
        <v>0</v>
      </c>
      <c r="X210" s="30">
        <v>0</v>
      </c>
      <c r="Y210" s="30">
        <v>0</v>
      </c>
      <c r="Z210" s="30">
        <v>686.2603746984588</v>
      </c>
      <c r="AA210" s="30">
        <v>0</v>
      </c>
      <c r="AB210" s="30">
        <v>40108.060574488452</v>
      </c>
      <c r="AC210" s="30">
        <v>0</v>
      </c>
      <c r="AD210" s="30">
        <v>0</v>
      </c>
      <c r="AE210" s="30">
        <v>0</v>
      </c>
      <c r="AF210" s="30">
        <v>145041.22630741764</v>
      </c>
      <c r="AG210" s="30">
        <v>11337.46190166511</v>
      </c>
      <c r="AH210" s="30">
        <v>0</v>
      </c>
      <c r="AI210" s="30">
        <v>0</v>
      </c>
      <c r="AJ210" s="30">
        <v>3318.35</v>
      </c>
      <c r="AK210" s="30">
        <v>0</v>
      </c>
      <c r="AL210" s="30">
        <v>0</v>
      </c>
      <c r="AM210" s="30">
        <v>0</v>
      </c>
      <c r="AN210" s="30">
        <v>0</v>
      </c>
      <c r="AO210" s="30">
        <v>0</v>
      </c>
      <c r="AP210" s="30">
        <v>0</v>
      </c>
      <c r="AQ210" s="30">
        <v>0</v>
      </c>
      <c r="AR210" s="30">
        <v>0</v>
      </c>
      <c r="AS210" s="30">
        <v>519134.6412784789</v>
      </c>
      <c r="AT210" s="30">
        <v>58692.068413241454</v>
      </c>
      <c r="AU210" s="30">
        <v>159697.03820908276</v>
      </c>
      <c r="AV210" s="30">
        <v>65203.691521035835</v>
      </c>
      <c r="AW210" s="38">
        <v>737523.74790080311</v>
      </c>
      <c r="AX210" s="30">
        <v>734205.39790080313</v>
      </c>
      <c r="AY210" s="30">
        <v>4955</v>
      </c>
      <c r="AZ210" s="30">
        <v>668925</v>
      </c>
      <c r="BA210" s="30">
        <v>0</v>
      </c>
      <c r="BB210" s="30">
        <v>0</v>
      </c>
      <c r="BC210" s="30">
        <v>737523.74790080311</v>
      </c>
      <c r="BD210" s="30">
        <v>737523.74790080311</v>
      </c>
      <c r="BE210" s="30">
        <v>0</v>
      </c>
      <c r="BF210" s="30">
        <v>672243.35</v>
      </c>
      <c r="BG210" s="30">
        <v>512546.31179091724</v>
      </c>
      <c r="BH210" s="30">
        <v>577826.70969172043</v>
      </c>
      <c r="BI210" s="30">
        <v>4280.1978495683</v>
      </c>
      <c r="BJ210" s="30">
        <v>4229.7467064094772</v>
      </c>
      <c r="BK210" s="197">
        <v>0.011927698432242348</v>
      </c>
      <c r="BL210" s="30">
        <v>0</v>
      </c>
      <c r="BM210" s="30">
        <v>0</v>
      </c>
      <c r="BN210" s="38">
        <v>737523.74790080311</v>
      </c>
      <c r="BO210" s="30">
        <v>5438.5585029689119</v>
      </c>
      <c r="BP210" s="30" t="s">
        <v>545</v>
      </c>
      <c r="BQ210" s="30">
        <v>5463.1388733392823</v>
      </c>
      <c r="BR210" s="197">
        <v>0.015054287567435098</v>
      </c>
      <c r="BS210" s="30">
        <v>-1162.35</v>
      </c>
      <c r="BT210" s="30">
        <v>736361.39790080313</v>
      </c>
      <c r="BU210" s="30">
        <v>-1350</v>
      </c>
      <c r="BV210" s="38">
        <v>735011.39790080313</v>
      </c>
      <c r="BW210" s="218">
        <v>3318.35</v>
      </c>
      <c r="BX210" s="219">
        <v>731693.04790080315</v>
      </c>
      <c r="BZ210" s="23">
        <f>B210</f>
        <v>8733368</v>
      </c>
      <c r="CB210" s="495"/>
    </row>
    <row r="211" spans="1:80">
      <c r="A211" s="23">
        <v>146515</v>
      </c>
      <c r="B211" s="23">
        <v>8732085</v>
      </c>
      <c r="C211" s="23" t="s">
        <v>423</v>
      </c>
      <c r="D211" s="239">
        <v>250</v>
      </c>
      <c r="E211" s="239">
        <v>250</v>
      </c>
      <c r="F211" s="239">
        <v>0</v>
      </c>
      <c r="G211" s="30">
        <v>961360.44681199791</v>
      </c>
      <c r="H211" s="30">
        <v>0</v>
      </c>
      <c r="I211" s="30">
        <v>0</v>
      </c>
      <c r="J211" s="30">
        <v>59870.739143230734</v>
      </c>
      <c r="K211" s="30">
        <v>0</v>
      </c>
      <c r="L211" s="30">
        <v>128208.04745823148</v>
      </c>
      <c r="M211" s="30">
        <v>0</v>
      </c>
      <c r="N211" s="30">
        <v>27483.862972587511</v>
      </c>
      <c r="O211" s="30">
        <v>18517.496329048328</v>
      </c>
      <c r="P211" s="30">
        <v>11120.493746864378</v>
      </c>
      <c r="Q211" s="30">
        <v>0</v>
      </c>
      <c r="R211" s="30">
        <v>0</v>
      </c>
      <c r="S211" s="30">
        <v>0</v>
      </c>
      <c r="T211" s="30">
        <v>0</v>
      </c>
      <c r="U211" s="30">
        <v>0</v>
      </c>
      <c r="V211" s="30">
        <v>0</v>
      </c>
      <c r="W211" s="30">
        <v>0</v>
      </c>
      <c r="X211" s="30">
        <v>0</v>
      </c>
      <c r="Y211" s="30">
        <v>0</v>
      </c>
      <c r="Z211" s="30">
        <v>15404.793696309302</v>
      </c>
      <c r="AA211" s="30">
        <v>0</v>
      </c>
      <c r="AB211" s="30">
        <v>135276.18748232076</v>
      </c>
      <c r="AC211" s="30">
        <v>0</v>
      </c>
      <c r="AD211" s="30">
        <v>12539.918566688866</v>
      </c>
      <c r="AE211" s="30">
        <v>0</v>
      </c>
      <c r="AF211" s="30">
        <v>145041.22630741764</v>
      </c>
      <c r="AG211" s="30">
        <v>0</v>
      </c>
      <c r="AH211" s="30">
        <v>0</v>
      </c>
      <c r="AI211" s="30">
        <v>0</v>
      </c>
      <c r="AJ211" s="30">
        <v>7480.2</v>
      </c>
      <c r="AK211" s="30">
        <v>0</v>
      </c>
      <c r="AL211" s="30">
        <v>0</v>
      </c>
      <c r="AM211" s="30">
        <v>0</v>
      </c>
      <c r="AN211" s="30">
        <v>0</v>
      </c>
      <c r="AO211" s="30">
        <v>0</v>
      </c>
      <c r="AP211" s="30">
        <v>0</v>
      </c>
      <c r="AQ211" s="30">
        <v>0</v>
      </c>
      <c r="AR211" s="30">
        <v>0</v>
      </c>
      <c r="AS211" s="30">
        <v>961360.44681199791</v>
      </c>
      <c r="AT211" s="30">
        <v>408421.53939528135</v>
      </c>
      <c r="AU211" s="30">
        <v>152521.42630741766</v>
      </c>
      <c r="AV211" s="30">
        <v>235379.87380132207</v>
      </c>
      <c r="AW211" s="38">
        <v>1522303.4125146971</v>
      </c>
      <c r="AX211" s="30">
        <v>1514823.2125146971</v>
      </c>
      <c r="AY211" s="30">
        <v>4955</v>
      </c>
      <c r="AZ211" s="30">
        <v>1238750</v>
      </c>
      <c r="BA211" s="30">
        <v>0</v>
      </c>
      <c r="BB211" s="30">
        <v>0</v>
      </c>
      <c r="BC211" s="30">
        <v>1522303.4125146971</v>
      </c>
      <c r="BD211" s="30">
        <v>1522303.4125146971</v>
      </c>
      <c r="BE211" s="30">
        <v>0</v>
      </c>
      <c r="BF211" s="30">
        <v>1246230.2</v>
      </c>
      <c r="BG211" s="30">
        <v>1093708.7736925823</v>
      </c>
      <c r="BH211" s="30">
        <v>1369781.9862072794</v>
      </c>
      <c r="BI211" s="30">
        <v>5479.127944829118</v>
      </c>
      <c r="BJ211" s="30">
        <v>5370.8092201238869</v>
      </c>
      <c r="BK211" s="197">
        <v>0.020168045496639794</v>
      </c>
      <c r="BL211" s="30">
        <v>0</v>
      </c>
      <c r="BM211" s="30">
        <v>0</v>
      </c>
      <c r="BN211" s="38">
        <v>1522303.4125146971</v>
      </c>
      <c r="BO211" s="30">
        <v>6059.2928500587886</v>
      </c>
      <c r="BP211" s="30" t="s">
        <v>545</v>
      </c>
      <c r="BQ211" s="30">
        <v>6089.2136500587885</v>
      </c>
      <c r="BR211" s="197">
        <v>0.023574873306718258</v>
      </c>
      <c r="BS211" s="30">
        <v>0</v>
      </c>
      <c r="BT211" s="30">
        <v>1522303.4125146971</v>
      </c>
      <c r="BU211" s="30">
        <v>0</v>
      </c>
      <c r="BV211" s="38">
        <v>1522303.4125146971</v>
      </c>
      <c r="BW211" s="218">
        <v>7480.2</v>
      </c>
      <c r="BX211" s="219">
        <v>1514823.2125146971</v>
      </c>
      <c r="BZ211" s="23">
        <f>B211</f>
        <v>8732085</v>
      </c>
      <c r="CB211" s="495"/>
    </row>
    <row r="212" spans="1:80">
      <c r="A212" s="23">
        <v>110668</v>
      </c>
      <c r="B212" s="23">
        <v>8732123</v>
      </c>
      <c r="C212" s="23" t="s">
        <v>424</v>
      </c>
      <c r="D212" s="239">
        <v>209</v>
      </c>
      <c r="E212" s="239">
        <v>209</v>
      </c>
      <c r="F212" s="239">
        <v>0</v>
      </c>
      <c r="G212" s="30">
        <v>803697.33353483025</v>
      </c>
      <c r="H212" s="30">
        <v>0</v>
      </c>
      <c r="I212" s="30">
        <v>0</v>
      </c>
      <c r="J212" s="30">
        <v>49974.749202200823</v>
      </c>
      <c r="K212" s="30">
        <v>0</v>
      </c>
      <c r="L212" s="30">
        <v>107016.63465521792</v>
      </c>
      <c r="M212" s="30">
        <v>0</v>
      </c>
      <c r="N212" s="30">
        <v>14799.003139085602</v>
      </c>
      <c r="O212" s="30">
        <v>24500.072066125493</v>
      </c>
      <c r="P212" s="30">
        <v>0</v>
      </c>
      <c r="Q212" s="30">
        <v>0</v>
      </c>
      <c r="R212" s="30">
        <v>0</v>
      </c>
      <c r="S212" s="30">
        <v>0</v>
      </c>
      <c r="T212" s="30">
        <v>0</v>
      </c>
      <c r="U212" s="30">
        <v>0</v>
      </c>
      <c r="V212" s="30">
        <v>0</v>
      </c>
      <c r="W212" s="30">
        <v>0</v>
      </c>
      <c r="X212" s="30">
        <v>0</v>
      </c>
      <c r="Y212" s="30">
        <v>0</v>
      </c>
      <c r="Z212" s="30">
        <v>22663.274937693703</v>
      </c>
      <c r="AA212" s="30">
        <v>0</v>
      </c>
      <c r="AB212" s="30">
        <v>93773.350587687455</v>
      </c>
      <c r="AC212" s="30">
        <v>0</v>
      </c>
      <c r="AD212" s="30">
        <v>504.00826546884133</v>
      </c>
      <c r="AE212" s="30">
        <v>0</v>
      </c>
      <c r="AF212" s="30">
        <v>145041.22630741764</v>
      </c>
      <c r="AG212" s="30">
        <v>0</v>
      </c>
      <c r="AH212" s="30">
        <v>0</v>
      </c>
      <c r="AI212" s="30">
        <v>0</v>
      </c>
      <c r="AJ212" s="30">
        <v>37401</v>
      </c>
      <c r="AK212" s="30">
        <v>0</v>
      </c>
      <c r="AL212" s="30">
        <v>0</v>
      </c>
      <c r="AM212" s="30">
        <v>0</v>
      </c>
      <c r="AN212" s="30">
        <v>0</v>
      </c>
      <c r="AO212" s="30">
        <v>0</v>
      </c>
      <c r="AP212" s="30">
        <v>0</v>
      </c>
      <c r="AQ212" s="30">
        <v>0</v>
      </c>
      <c r="AR212" s="30">
        <v>0</v>
      </c>
      <c r="AS212" s="30">
        <v>803697.33353483025</v>
      </c>
      <c r="AT212" s="30">
        <v>313231.09285347979</v>
      </c>
      <c r="AU212" s="30">
        <v>182442.22630741764</v>
      </c>
      <c r="AV212" s="30">
        <v>171094.68871873087</v>
      </c>
      <c r="AW212" s="38">
        <v>1299370.6526957278</v>
      </c>
      <c r="AX212" s="30">
        <v>1261969.6526957278</v>
      </c>
      <c r="AY212" s="30">
        <v>4955</v>
      </c>
      <c r="AZ212" s="30">
        <v>1035595</v>
      </c>
      <c r="BA212" s="30">
        <v>0</v>
      </c>
      <c r="BB212" s="30">
        <v>0</v>
      </c>
      <c r="BC212" s="30">
        <v>1299370.6526957278</v>
      </c>
      <c r="BD212" s="30">
        <v>1299370.6526957275</v>
      </c>
      <c r="BE212" s="30">
        <v>0</v>
      </c>
      <c r="BF212" s="30">
        <v>1072996</v>
      </c>
      <c r="BG212" s="30">
        <v>890553.77369258238</v>
      </c>
      <c r="BH212" s="30">
        <v>1116928.42638831</v>
      </c>
      <c r="BI212" s="30">
        <v>5344.1551501833019</v>
      </c>
      <c r="BJ212" s="30">
        <v>5158.7267520975465</v>
      </c>
      <c r="BK212" s="197">
        <v>0.03594460551925141</v>
      </c>
      <c r="BL212" s="30">
        <v>0</v>
      </c>
      <c r="BM212" s="30">
        <v>0</v>
      </c>
      <c r="BN212" s="38">
        <v>1299370.6526957278</v>
      </c>
      <c r="BO212" s="30">
        <v>6038.132309548937</v>
      </c>
      <c r="BP212" s="30" t="s">
        <v>545</v>
      </c>
      <c r="BQ212" s="30">
        <v>6217.0844626589842</v>
      </c>
      <c r="BR212" s="197">
        <v>0.032178751134605221</v>
      </c>
      <c r="BS212" s="30">
        <v>-2204.3499999999995</v>
      </c>
      <c r="BT212" s="30">
        <v>1297166.3026957277</v>
      </c>
      <c r="BU212" s="30">
        <v>-2090</v>
      </c>
      <c r="BV212" s="38">
        <v>1295076.3026957277</v>
      </c>
      <c r="BW212" s="218">
        <v>37401</v>
      </c>
      <c r="BX212" s="219">
        <v>1257675.3026957277</v>
      </c>
      <c r="BZ212" s="23">
        <f>B212</f>
        <v>8732123</v>
      </c>
      <c r="CB212" s="495"/>
    </row>
    <row r="213" spans="1:80">
      <c r="A213" s="23">
        <v>148454</v>
      </c>
      <c r="B213" s="23">
        <v>8732202</v>
      </c>
      <c r="C213" s="23" t="s">
        <v>425</v>
      </c>
      <c r="D213" s="239">
        <v>196</v>
      </c>
      <c r="E213" s="239">
        <v>196</v>
      </c>
      <c r="F213" s="239">
        <v>0</v>
      </c>
      <c r="G213" s="30">
        <v>753706.59030060633</v>
      </c>
      <c r="H213" s="30">
        <v>0</v>
      </c>
      <c r="I213" s="30">
        <v>0</v>
      </c>
      <c r="J213" s="30">
        <v>29687.969823089639</v>
      </c>
      <c r="K213" s="30">
        <v>0</v>
      </c>
      <c r="L213" s="30">
        <v>63574.238409040445</v>
      </c>
      <c r="M213" s="30">
        <v>0</v>
      </c>
      <c r="N213" s="30">
        <v>0</v>
      </c>
      <c r="O213" s="30">
        <v>0</v>
      </c>
      <c r="P213" s="30">
        <v>0</v>
      </c>
      <c r="Q213" s="30">
        <v>0</v>
      </c>
      <c r="R213" s="30">
        <v>0</v>
      </c>
      <c r="S213" s="30">
        <v>0</v>
      </c>
      <c r="T213" s="30">
        <v>0</v>
      </c>
      <c r="U213" s="30">
        <v>0</v>
      </c>
      <c r="V213" s="30">
        <v>0</v>
      </c>
      <c r="W213" s="30">
        <v>0</v>
      </c>
      <c r="X213" s="30">
        <v>0</v>
      </c>
      <c r="Y213" s="30">
        <v>0</v>
      </c>
      <c r="Z213" s="30">
        <v>14069.126486346815</v>
      </c>
      <c r="AA213" s="30">
        <v>0</v>
      </c>
      <c r="AB213" s="30">
        <v>92182.994135790374</v>
      </c>
      <c r="AC213" s="30">
        <v>0</v>
      </c>
      <c r="AD213" s="30">
        <v>4089.9426709816007</v>
      </c>
      <c r="AE213" s="30">
        <v>0</v>
      </c>
      <c r="AF213" s="30">
        <v>145041.22630741764</v>
      </c>
      <c r="AG213" s="30">
        <v>0</v>
      </c>
      <c r="AH213" s="30">
        <v>0</v>
      </c>
      <c r="AI213" s="30">
        <v>0</v>
      </c>
      <c r="AJ213" s="30">
        <v>4066.85</v>
      </c>
      <c r="AK213" s="30">
        <v>0</v>
      </c>
      <c r="AL213" s="30">
        <v>0</v>
      </c>
      <c r="AM213" s="30">
        <v>0</v>
      </c>
      <c r="AN213" s="30">
        <v>0</v>
      </c>
      <c r="AO213" s="30">
        <v>0</v>
      </c>
      <c r="AP213" s="30">
        <v>0</v>
      </c>
      <c r="AQ213" s="30">
        <v>0</v>
      </c>
      <c r="AR213" s="30">
        <v>0</v>
      </c>
      <c r="AS213" s="30">
        <v>753706.59030060633</v>
      </c>
      <c r="AT213" s="30">
        <v>203604.27152524886</v>
      </c>
      <c r="AU213" s="30">
        <v>149108.07630741765</v>
      </c>
      <c r="AV213" s="30">
        <v>131657.47857102763</v>
      </c>
      <c r="AW213" s="38">
        <v>1106418.9381332728</v>
      </c>
      <c r="AX213" s="30">
        <v>1102352.0881332727</v>
      </c>
      <c r="AY213" s="30">
        <v>4955</v>
      </c>
      <c r="AZ213" s="30">
        <v>971180</v>
      </c>
      <c r="BA213" s="30">
        <v>0</v>
      </c>
      <c r="BB213" s="30">
        <v>0</v>
      </c>
      <c r="BC213" s="30">
        <v>1106418.9381332728</v>
      </c>
      <c r="BD213" s="30">
        <v>1106418.938133273</v>
      </c>
      <c r="BE213" s="30">
        <v>0</v>
      </c>
      <c r="BF213" s="30">
        <v>975246.85</v>
      </c>
      <c r="BG213" s="30">
        <v>826138.77369258238</v>
      </c>
      <c r="BH213" s="30">
        <v>957310.86182585522</v>
      </c>
      <c r="BI213" s="30">
        <v>4884.239090948241</v>
      </c>
      <c r="BJ213" s="30">
        <v>4760.9926258337437</v>
      </c>
      <c r="BK213" s="197">
        <v>0.025886716237648967</v>
      </c>
      <c r="BL213" s="30">
        <v>0</v>
      </c>
      <c r="BM213" s="30">
        <v>0</v>
      </c>
      <c r="BN213" s="38">
        <v>1106418.9381332728</v>
      </c>
      <c r="BO213" s="30">
        <v>5624.2453476187384</v>
      </c>
      <c r="BP213" s="30" t="s">
        <v>545</v>
      </c>
      <c r="BQ213" s="30">
        <v>5644.9945823126163</v>
      </c>
      <c r="BR213" s="197">
        <v>0.025737703723514471</v>
      </c>
      <c r="BS213" s="30">
        <v>0</v>
      </c>
      <c r="BT213" s="30">
        <v>1106418.9381332728</v>
      </c>
      <c r="BU213" s="30">
        <v>0</v>
      </c>
      <c r="BV213" s="38">
        <v>1106418.9381332728</v>
      </c>
      <c r="BW213" s="218">
        <v>4066.85</v>
      </c>
      <c r="BX213" s="219">
        <v>1102352.0881332727</v>
      </c>
      <c r="BZ213" s="23">
        <f>B213</f>
        <v>8732202</v>
      </c>
      <c r="CB213" s="495"/>
    </row>
    <row r="214" spans="1:80">
      <c r="A214" s="23">
        <v>140174</v>
      </c>
      <c r="B214" s="23">
        <v>8732022</v>
      </c>
      <c r="C214" s="23" t="s">
        <v>426</v>
      </c>
      <c r="D214" s="239">
        <v>232</v>
      </c>
      <c r="E214" s="239">
        <v>232</v>
      </c>
      <c r="F214" s="239">
        <v>0</v>
      </c>
      <c r="G214" s="30">
        <v>892142.494641534</v>
      </c>
      <c r="H214" s="30">
        <v>0</v>
      </c>
      <c r="I214" s="30">
        <v>0</v>
      </c>
      <c r="J214" s="30">
        <v>41563.157752325431</v>
      </c>
      <c r="K214" s="30">
        <v>0</v>
      </c>
      <c r="L214" s="30">
        <v>89003.93377265647</v>
      </c>
      <c r="M214" s="30">
        <v>0</v>
      </c>
      <c r="N214" s="30">
        <v>27953.672596050565</v>
      </c>
      <c r="O214" s="30">
        <v>13389.5742686965</v>
      </c>
      <c r="P214" s="30">
        <v>6672.296248118626</v>
      </c>
      <c r="Q214" s="30">
        <v>5387.8167456718229</v>
      </c>
      <c r="R214" s="30">
        <v>7277.0511889593417</v>
      </c>
      <c r="S214" s="30">
        <v>0</v>
      </c>
      <c r="T214" s="30">
        <v>0</v>
      </c>
      <c r="U214" s="30">
        <v>0</v>
      </c>
      <c r="V214" s="30">
        <v>0</v>
      </c>
      <c r="W214" s="30">
        <v>0</v>
      </c>
      <c r="X214" s="30">
        <v>0</v>
      </c>
      <c r="Y214" s="30">
        <v>0</v>
      </c>
      <c r="Z214" s="30">
        <v>73653.667530249368</v>
      </c>
      <c r="AA214" s="30">
        <v>0</v>
      </c>
      <c r="AB214" s="30">
        <v>97181.599035220614</v>
      </c>
      <c r="AC214" s="30">
        <v>0</v>
      </c>
      <c r="AD214" s="30">
        <v>0</v>
      </c>
      <c r="AE214" s="30">
        <v>0</v>
      </c>
      <c r="AF214" s="30">
        <v>145041.22630741764</v>
      </c>
      <c r="AG214" s="30">
        <v>0</v>
      </c>
      <c r="AH214" s="30">
        <v>0</v>
      </c>
      <c r="AI214" s="30">
        <v>0</v>
      </c>
      <c r="AJ214" s="30">
        <v>6551.9616</v>
      </c>
      <c r="AK214" s="30">
        <v>0</v>
      </c>
      <c r="AL214" s="30">
        <v>0</v>
      </c>
      <c r="AM214" s="30">
        <v>0</v>
      </c>
      <c r="AN214" s="30">
        <v>0</v>
      </c>
      <c r="AO214" s="30">
        <v>0</v>
      </c>
      <c r="AP214" s="30">
        <v>0</v>
      </c>
      <c r="AQ214" s="30">
        <v>0</v>
      </c>
      <c r="AR214" s="30">
        <v>0</v>
      </c>
      <c r="AS214" s="30">
        <v>892142.494641534</v>
      </c>
      <c r="AT214" s="30">
        <v>362082.76913794875</v>
      </c>
      <c r="AU214" s="30">
        <v>151593.18790741765</v>
      </c>
      <c r="AV214" s="30">
        <v>191434.31625900278</v>
      </c>
      <c r="AW214" s="38">
        <v>1405818.4516869006</v>
      </c>
      <c r="AX214" s="30">
        <v>1399266.4900869005</v>
      </c>
      <c r="AY214" s="30">
        <v>4955</v>
      </c>
      <c r="AZ214" s="30">
        <v>1149560</v>
      </c>
      <c r="BA214" s="30">
        <v>0</v>
      </c>
      <c r="BB214" s="30">
        <v>0</v>
      </c>
      <c r="BC214" s="30">
        <v>1405818.4516869006</v>
      </c>
      <c r="BD214" s="30">
        <v>1405818.4516869006</v>
      </c>
      <c r="BE214" s="30">
        <v>0</v>
      </c>
      <c r="BF214" s="30">
        <v>1156111.9616</v>
      </c>
      <c r="BG214" s="30">
        <v>1004518.7736925824</v>
      </c>
      <c r="BH214" s="30">
        <v>1254225.2637794828</v>
      </c>
      <c r="BI214" s="30">
        <v>5406.1433783598395</v>
      </c>
      <c r="BJ214" s="30">
        <v>5288.9790400542342</v>
      </c>
      <c r="BK214" s="197">
        <v>0.022152543509494384</v>
      </c>
      <c r="BL214" s="30">
        <v>0</v>
      </c>
      <c r="BM214" s="30">
        <v>0</v>
      </c>
      <c r="BN214" s="38">
        <v>1405818.4516869006</v>
      </c>
      <c r="BO214" s="30">
        <v>6031.321077960778</v>
      </c>
      <c r="BP214" s="30" t="s">
        <v>545</v>
      </c>
      <c r="BQ214" s="30">
        <v>6059.5622917538822</v>
      </c>
      <c r="BR214" s="197">
        <v>0.020018517116302759</v>
      </c>
      <c r="BS214" s="30">
        <v>0</v>
      </c>
      <c r="BT214" s="30">
        <v>1405818.4516869006</v>
      </c>
      <c r="BU214" s="30">
        <v>0</v>
      </c>
      <c r="BV214" s="38">
        <v>1405818.4516869006</v>
      </c>
      <c r="BW214" s="218">
        <v>6551.9616</v>
      </c>
      <c r="BX214" s="219">
        <v>1399266.4900869005</v>
      </c>
      <c r="BZ214" s="23">
        <f>B214</f>
        <v>8732022</v>
      </c>
      <c r="CB214" s="495"/>
    </row>
    <row r="215" spans="1:80">
      <c r="A215" s="23">
        <v>142035</v>
      </c>
      <c r="B215" s="23">
        <v>8734011</v>
      </c>
      <c r="C215" s="23" t="s">
        <v>427</v>
      </c>
      <c r="D215" s="239">
        <v>985</v>
      </c>
      <c r="E215" s="239">
        <v>0</v>
      </c>
      <c r="F215" s="239">
        <v>985</v>
      </c>
      <c r="G215" s="30">
        <v>0</v>
      </c>
      <c r="H215" s="30">
        <v>3219363.4710526303</v>
      </c>
      <c r="I215" s="30">
        <v>2389214.825504126</v>
      </c>
      <c r="J215" s="30">
        <v>0</v>
      </c>
      <c r="K215" s="30">
        <v>141017.85665967586</v>
      </c>
      <c r="L215" s="30">
        <v>0</v>
      </c>
      <c r="M215" s="30">
        <v>450767.33978862793</v>
      </c>
      <c r="N215" s="30">
        <v>0</v>
      </c>
      <c r="O215" s="30">
        <v>0</v>
      </c>
      <c r="P215" s="30">
        <v>0</v>
      </c>
      <c r="Q215" s="30">
        <v>0</v>
      </c>
      <c r="R215" s="30">
        <v>0</v>
      </c>
      <c r="S215" s="30">
        <v>0</v>
      </c>
      <c r="T215" s="30">
        <v>48940.168435638567</v>
      </c>
      <c r="U215" s="30">
        <v>10345.807665622142</v>
      </c>
      <c r="V215" s="30">
        <v>7616.9134697624077</v>
      </c>
      <c r="W215" s="30">
        <v>0</v>
      </c>
      <c r="X215" s="30">
        <v>0</v>
      </c>
      <c r="Y215" s="30">
        <v>0</v>
      </c>
      <c r="Z215" s="30">
        <v>0</v>
      </c>
      <c r="AA215" s="30">
        <v>162016.65088648986</v>
      </c>
      <c r="AB215" s="30">
        <v>0</v>
      </c>
      <c r="AC215" s="30">
        <v>394700.47984558996</v>
      </c>
      <c r="AD215" s="30">
        <v>0</v>
      </c>
      <c r="AE215" s="30">
        <v>27661.485102132934</v>
      </c>
      <c r="AF215" s="30">
        <v>145041.22630741764</v>
      </c>
      <c r="AG215" s="30">
        <v>0</v>
      </c>
      <c r="AH215" s="30">
        <v>0</v>
      </c>
      <c r="AI215" s="30">
        <v>0</v>
      </c>
      <c r="AJ215" s="30">
        <v>51597</v>
      </c>
      <c r="AK215" s="30">
        <v>0</v>
      </c>
      <c r="AL215" s="30">
        <v>0</v>
      </c>
      <c r="AM215" s="30">
        <v>0</v>
      </c>
      <c r="AN215" s="30">
        <v>0</v>
      </c>
      <c r="AO215" s="30">
        <v>0</v>
      </c>
      <c r="AP215" s="30">
        <v>0</v>
      </c>
      <c r="AQ215" s="30">
        <v>0</v>
      </c>
      <c r="AR215" s="30">
        <v>0</v>
      </c>
      <c r="AS215" s="30">
        <v>5608578.2965567559</v>
      </c>
      <c r="AT215" s="30">
        <v>1243066.7018535396</v>
      </c>
      <c r="AU215" s="30">
        <v>196638.22630741764</v>
      </c>
      <c r="AV215" s="30">
        <v>728399.29853095789</v>
      </c>
      <c r="AW215" s="38">
        <v>7048283.224717713</v>
      </c>
      <c r="AX215" s="30">
        <v>6996686.224717713</v>
      </c>
      <c r="AY215" s="30">
        <v>6465</v>
      </c>
      <c r="AZ215" s="30">
        <v>6368025</v>
      </c>
      <c r="BA215" s="30">
        <v>0</v>
      </c>
      <c r="BB215" s="30">
        <v>0</v>
      </c>
      <c r="BC215" s="30">
        <v>7048283.224717713</v>
      </c>
      <c r="BD215" s="30">
        <v>0</v>
      </c>
      <c r="BE215" s="30">
        <v>7048283.224717713</v>
      </c>
      <c r="BF215" s="30">
        <v>6419622</v>
      </c>
      <c r="BG215" s="30">
        <v>6222983.7736925827</v>
      </c>
      <c r="BH215" s="30">
        <v>6851644.9984102957</v>
      </c>
      <c r="BI215" s="30">
        <v>6955.9847699596912</v>
      </c>
      <c r="BJ215" s="30">
        <v>6820.604490640364</v>
      </c>
      <c r="BK215" s="197">
        <v>0.019848721547350241</v>
      </c>
      <c r="BL215" s="30">
        <v>0</v>
      </c>
      <c r="BM215" s="30">
        <v>0</v>
      </c>
      <c r="BN215" s="38">
        <v>7048283.224717713</v>
      </c>
      <c r="BO215" s="30">
        <v>7103.2347459063076</v>
      </c>
      <c r="BP215" s="30" t="s">
        <v>545</v>
      </c>
      <c r="BQ215" s="30">
        <v>7155.6174870230589</v>
      </c>
      <c r="BR215" s="197">
        <v>0.018425455922044698</v>
      </c>
      <c r="BS215" s="30">
        <v>0</v>
      </c>
      <c r="BT215" s="30">
        <v>7048283.224717713</v>
      </c>
      <c r="BU215" s="30">
        <v>0</v>
      </c>
      <c r="BV215" s="38">
        <v>7048283.224717713</v>
      </c>
      <c r="BW215" s="218">
        <v>51597</v>
      </c>
      <c r="BX215" s="219">
        <v>6996686.224717713</v>
      </c>
      <c r="BZ215" s="23">
        <f>B215</f>
        <v>8734011</v>
      </c>
      <c r="CB215" s="495"/>
    </row>
    <row r="216" spans="1:80">
      <c r="A216" s="23">
        <v>110717</v>
      </c>
      <c r="B216" s="23">
        <v>8732260</v>
      </c>
      <c r="C216" s="23" t="s">
        <v>428</v>
      </c>
      <c r="D216" s="239">
        <v>55</v>
      </c>
      <c r="E216" s="239">
        <v>55</v>
      </c>
      <c r="F216" s="239">
        <v>0</v>
      </c>
      <c r="G216" s="30">
        <v>211499.29829863954</v>
      </c>
      <c r="H216" s="30">
        <v>0</v>
      </c>
      <c r="I216" s="30">
        <v>0</v>
      </c>
      <c r="J216" s="30">
        <v>6927.1929587209252</v>
      </c>
      <c r="K216" s="30">
        <v>0</v>
      </c>
      <c r="L216" s="30">
        <v>14833.988962109455</v>
      </c>
      <c r="M216" s="30">
        <v>0</v>
      </c>
      <c r="N216" s="30">
        <v>0</v>
      </c>
      <c r="O216" s="30">
        <v>0</v>
      </c>
      <c r="P216" s="30">
        <v>0</v>
      </c>
      <c r="Q216" s="30">
        <v>0</v>
      </c>
      <c r="R216" s="30">
        <v>0</v>
      </c>
      <c r="S216" s="30">
        <v>0</v>
      </c>
      <c r="T216" s="30">
        <v>0</v>
      </c>
      <c r="U216" s="30">
        <v>0</v>
      </c>
      <c r="V216" s="30">
        <v>0</v>
      </c>
      <c r="W216" s="30">
        <v>0</v>
      </c>
      <c r="X216" s="30">
        <v>0</v>
      </c>
      <c r="Y216" s="30">
        <v>0</v>
      </c>
      <c r="Z216" s="30">
        <v>1362.9893553038839</v>
      </c>
      <c r="AA216" s="30">
        <v>0</v>
      </c>
      <c r="AB216" s="30">
        <v>22118.075343742035</v>
      </c>
      <c r="AC216" s="30">
        <v>0</v>
      </c>
      <c r="AD216" s="30">
        <v>0</v>
      </c>
      <c r="AE216" s="30">
        <v>0</v>
      </c>
      <c r="AF216" s="30">
        <v>145041.22630741764</v>
      </c>
      <c r="AG216" s="30">
        <v>57376.7497591025</v>
      </c>
      <c r="AH216" s="30">
        <v>0</v>
      </c>
      <c r="AI216" s="30">
        <v>0</v>
      </c>
      <c r="AJ216" s="30">
        <v>12724.5</v>
      </c>
      <c r="AK216" s="30">
        <v>0</v>
      </c>
      <c r="AL216" s="30">
        <v>0</v>
      </c>
      <c r="AM216" s="30">
        <v>0</v>
      </c>
      <c r="AN216" s="30">
        <v>0</v>
      </c>
      <c r="AO216" s="30">
        <v>0</v>
      </c>
      <c r="AP216" s="30">
        <v>0</v>
      </c>
      <c r="AQ216" s="30">
        <v>0</v>
      </c>
      <c r="AR216" s="30">
        <v>0</v>
      </c>
      <c r="AS216" s="30">
        <v>211499.29829863954</v>
      </c>
      <c r="AT216" s="30">
        <v>45242.2466198763</v>
      </c>
      <c r="AU216" s="30">
        <v>215142.47606652015</v>
      </c>
      <c r="AV216" s="30">
        <v>32754.165467770654</v>
      </c>
      <c r="AW216" s="38">
        <v>471884.020985036</v>
      </c>
      <c r="AX216" s="30">
        <v>459159.520985036</v>
      </c>
      <c r="AY216" s="30">
        <v>4955</v>
      </c>
      <c r="AZ216" s="30">
        <v>272525</v>
      </c>
      <c r="BA216" s="30">
        <v>0</v>
      </c>
      <c r="BB216" s="30">
        <v>0</v>
      </c>
      <c r="BC216" s="30">
        <v>471884.020985036</v>
      </c>
      <c r="BD216" s="30">
        <v>471884.020985036</v>
      </c>
      <c r="BE216" s="30">
        <v>0</v>
      </c>
      <c r="BF216" s="30">
        <v>285249.5</v>
      </c>
      <c r="BG216" s="30">
        <v>70107.023933479853</v>
      </c>
      <c r="BH216" s="30">
        <v>256741.54491851584</v>
      </c>
      <c r="BI216" s="30">
        <v>4668.0280894275611</v>
      </c>
      <c r="BJ216" s="30">
        <v>4512.7995100656572</v>
      </c>
      <c r="BK216" s="197">
        <v>0.034397402103876207</v>
      </c>
      <c r="BL216" s="30">
        <v>0</v>
      </c>
      <c r="BM216" s="30">
        <v>0</v>
      </c>
      <c r="BN216" s="38">
        <v>471884.020985036</v>
      </c>
      <c r="BO216" s="30">
        <v>8348.3549270006533</v>
      </c>
      <c r="BP216" s="30" t="s">
        <v>545</v>
      </c>
      <c r="BQ216" s="30">
        <v>8579.7094724551989</v>
      </c>
      <c r="BR216" s="197">
        <v>0.0025403928168714618</v>
      </c>
      <c r="BS216" s="30">
        <v>-521.60000000000014</v>
      </c>
      <c r="BT216" s="30">
        <v>471362.420985036</v>
      </c>
      <c r="BU216" s="30">
        <v>-550</v>
      </c>
      <c r="BV216" s="38">
        <v>470812.420985036</v>
      </c>
      <c r="BW216" s="218">
        <v>12724.5</v>
      </c>
      <c r="BX216" s="219">
        <v>458087.920985036</v>
      </c>
      <c r="BZ216" s="23">
        <f>B216</f>
        <v>8732260</v>
      </c>
      <c r="CB216" s="495"/>
    </row>
    <row r="217" spans="1:80">
      <c r="A217" s="23">
        <v>110807</v>
      </c>
      <c r="B217" s="23">
        <v>8733058</v>
      </c>
      <c r="C217" s="23" t="s">
        <v>429</v>
      </c>
      <c r="D217" s="239">
        <v>317</v>
      </c>
      <c r="E217" s="239">
        <v>317</v>
      </c>
      <c r="F217" s="239">
        <v>0</v>
      </c>
      <c r="G217" s="30">
        <v>1219005.0465576134</v>
      </c>
      <c r="H217" s="30">
        <v>0</v>
      </c>
      <c r="I217" s="30">
        <v>0</v>
      </c>
      <c r="J217" s="30">
        <v>36120.363284758991</v>
      </c>
      <c r="K217" s="30">
        <v>0</v>
      </c>
      <c r="L217" s="30">
        <v>80527.3686514513</v>
      </c>
      <c r="M217" s="30">
        <v>0</v>
      </c>
      <c r="N217" s="30">
        <v>1178.2409069444784</v>
      </c>
      <c r="O217" s="30">
        <v>285.78609232270333</v>
      </c>
      <c r="P217" s="30">
        <v>0</v>
      </c>
      <c r="Q217" s="30">
        <v>0</v>
      </c>
      <c r="R217" s="30">
        <v>0</v>
      </c>
      <c r="S217" s="30">
        <v>0</v>
      </c>
      <c r="T217" s="30">
        <v>0</v>
      </c>
      <c r="U217" s="30">
        <v>0</v>
      </c>
      <c r="V217" s="30">
        <v>0</v>
      </c>
      <c r="W217" s="30">
        <v>0</v>
      </c>
      <c r="X217" s="30">
        <v>0</v>
      </c>
      <c r="Y217" s="30">
        <v>0</v>
      </c>
      <c r="Z217" s="30">
        <v>11172.657794103112</v>
      </c>
      <c r="AA217" s="30">
        <v>0</v>
      </c>
      <c r="AB217" s="30">
        <v>132546.77196491658</v>
      </c>
      <c r="AC217" s="30">
        <v>0</v>
      </c>
      <c r="AD217" s="30">
        <v>14553.631682578254</v>
      </c>
      <c r="AE217" s="30">
        <v>0</v>
      </c>
      <c r="AF217" s="30">
        <v>145041.22630741764</v>
      </c>
      <c r="AG217" s="30">
        <v>0</v>
      </c>
      <c r="AH217" s="30">
        <v>0</v>
      </c>
      <c r="AI217" s="30">
        <v>0</v>
      </c>
      <c r="AJ217" s="30">
        <v>37401</v>
      </c>
      <c r="AK217" s="30">
        <v>0</v>
      </c>
      <c r="AL217" s="30">
        <v>0</v>
      </c>
      <c r="AM217" s="30">
        <v>0</v>
      </c>
      <c r="AN217" s="30">
        <v>0</v>
      </c>
      <c r="AO217" s="30">
        <v>0</v>
      </c>
      <c r="AP217" s="30">
        <v>0</v>
      </c>
      <c r="AQ217" s="30">
        <v>0</v>
      </c>
      <c r="AR217" s="30">
        <v>0</v>
      </c>
      <c r="AS217" s="30">
        <v>1219005.0465576134</v>
      </c>
      <c r="AT217" s="30">
        <v>276384.8203770754</v>
      </c>
      <c r="AU217" s="30">
        <v>182442.22630741764</v>
      </c>
      <c r="AV217" s="30">
        <v>194069.76727029253</v>
      </c>
      <c r="AW217" s="38">
        <v>1677832.0932421065</v>
      </c>
      <c r="AX217" s="30">
        <v>1640431.0932421065</v>
      </c>
      <c r="AY217" s="30">
        <v>4955</v>
      </c>
      <c r="AZ217" s="30">
        <v>1570735</v>
      </c>
      <c r="BA217" s="30">
        <v>0</v>
      </c>
      <c r="BB217" s="30">
        <v>0</v>
      </c>
      <c r="BC217" s="30">
        <v>1677832.0932421065</v>
      </c>
      <c r="BD217" s="30">
        <v>1677832.0932421065</v>
      </c>
      <c r="BE217" s="30">
        <v>0</v>
      </c>
      <c r="BF217" s="30">
        <v>1608136</v>
      </c>
      <c r="BG217" s="30">
        <v>1425693.7736925823</v>
      </c>
      <c r="BH217" s="30">
        <v>1495389.8669346888</v>
      </c>
      <c r="BI217" s="30">
        <v>4717.3181922229933</v>
      </c>
      <c r="BJ217" s="30">
        <v>4572.0586019177417</v>
      </c>
      <c r="BK217" s="197">
        <v>0.031771156704842471</v>
      </c>
      <c r="BL217" s="30">
        <v>0</v>
      </c>
      <c r="BM217" s="30">
        <v>0</v>
      </c>
      <c r="BN217" s="38">
        <v>1677832.0932421065</v>
      </c>
      <c r="BO217" s="30">
        <v>5174.8614928773077</v>
      </c>
      <c r="BP217" s="30" t="s">
        <v>545</v>
      </c>
      <c r="BQ217" s="30">
        <v>5292.845720006645</v>
      </c>
      <c r="BR217" s="197">
        <v>0.023872052381550546</v>
      </c>
      <c r="BS217" s="30">
        <v>-2970.55</v>
      </c>
      <c r="BT217" s="30">
        <v>1674861.5432421064</v>
      </c>
      <c r="BU217" s="30">
        <v>-3170</v>
      </c>
      <c r="BV217" s="38">
        <v>1671691.5432421064</v>
      </c>
      <c r="BW217" s="218">
        <v>37401</v>
      </c>
      <c r="BX217" s="219">
        <v>1634290.5432421064</v>
      </c>
      <c r="BZ217" s="23">
        <f>B217</f>
        <v>8733058</v>
      </c>
      <c r="CB217" s="495"/>
    </row>
    <row r="218" spans="1:80">
      <c r="A218" s="23">
        <v>139634</v>
      </c>
      <c r="B218" s="23">
        <v>8732019</v>
      </c>
      <c r="C218" s="23" t="s">
        <v>430</v>
      </c>
      <c r="D218" s="239">
        <v>355</v>
      </c>
      <c r="E218" s="239">
        <v>355</v>
      </c>
      <c r="F218" s="239">
        <v>0</v>
      </c>
      <c r="G218" s="30">
        <v>1365131.8344730369</v>
      </c>
      <c r="H218" s="30">
        <v>0</v>
      </c>
      <c r="I218" s="30">
        <v>0</v>
      </c>
      <c r="J218" s="30">
        <v>38594.360770016523</v>
      </c>
      <c r="K218" s="30">
        <v>0</v>
      </c>
      <c r="L218" s="30">
        <v>82646.50993175256</v>
      </c>
      <c r="M218" s="30">
        <v>0</v>
      </c>
      <c r="N218" s="30">
        <v>2349.0481173151684</v>
      </c>
      <c r="O218" s="30">
        <v>854.65367672530715</v>
      </c>
      <c r="P218" s="30">
        <v>0</v>
      </c>
      <c r="Q218" s="30">
        <v>0</v>
      </c>
      <c r="R218" s="30">
        <v>0</v>
      </c>
      <c r="S218" s="30">
        <v>0</v>
      </c>
      <c r="T218" s="30">
        <v>0</v>
      </c>
      <c r="U218" s="30">
        <v>0</v>
      </c>
      <c r="V218" s="30">
        <v>0</v>
      </c>
      <c r="W218" s="30">
        <v>0</v>
      </c>
      <c r="X218" s="30">
        <v>0</v>
      </c>
      <c r="Y218" s="30">
        <v>0</v>
      </c>
      <c r="Z218" s="30">
        <v>29680.943916138134</v>
      </c>
      <c r="AA218" s="30">
        <v>0</v>
      </c>
      <c r="AB218" s="30">
        <v>138034.5912915566</v>
      </c>
      <c r="AC218" s="30">
        <v>0</v>
      </c>
      <c r="AD218" s="30">
        <v>3569.053745903751</v>
      </c>
      <c r="AE218" s="30">
        <v>0</v>
      </c>
      <c r="AF218" s="30">
        <v>145041.22630741764</v>
      </c>
      <c r="AG218" s="30">
        <v>0</v>
      </c>
      <c r="AH218" s="30">
        <v>0</v>
      </c>
      <c r="AI218" s="30">
        <v>0</v>
      </c>
      <c r="AJ218" s="30">
        <v>14851.2</v>
      </c>
      <c r="AK218" s="30">
        <v>0</v>
      </c>
      <c r="AL218" s="30">
        <v>0</v>
      </c>
      <c r="AM218" s="30">
        <v>0</v>
      </c>
      <c r="AN218" s="30">
        <v>0</v>
      </c>
      <c r="AO218" s="30">
        <v>0</v>
      </c>
      <c r="AP218" s="30">
        <v>0</v>
      </c>
      <c r="AQ218" s="30">
        <v>0</v>
      </c>
      <c r="AR218" s="30">
        <v>0</v>
      </c>
      <c r="AS218" s="30">
        <v>1365131.8344730369</v>
      </c>
      <c r="AT218" s="30">
        <v>295729.16144940804</v>
      </c>
      <c r="AU218" s="30">
        <v>159892.42630741766</v>
      </c>
      <c r="AV218" s="30">
        <v>207166.72808618535</v>
      </c>
      <c r="AW218" s="38">
        <v>1820753.4222298625</v>
      </c>
      <c r="AX218" s="30">
        <v>1805902.2222298626</v>
      </c>
      <c r="AY218" s="30">
        <v>4955</v>
      </c>
      <c r="AZ218" s="30">
        <v>1759025</v>
      </c>
      <c r="BA218" s="30">
        <v>0</v>
      </c>
      <c r="BB218" s="30">
        <v>0</v>
      </c>
      <c r="BC218" s="30">
        <v>1820753.4222298625</v>
      </c>
      <c r="BD218" s="30">
        <v>1820753.4222298623</v>
      </c>
      <c r="BE218" s="30">
        <v>0</v>
      </c>
      <c r="BF218" s="30">
        <v>1773876.2</v>
      </c>
      <c r="BG218" s="30">
        <v>1613983.7736925823</v>
      </c>
      <c r="BH218" s="30">
        <v>1660860.9959224449</v>
      </c>
      <c r="BI218" s="30">
        <v>4678.4816786547744</v>
      </c>
      <c r="BJ218" s="30">
        <v>4679.1114704214979</v>
      </c>
      <c r="BK218" s="197">
        <v>-0.00013459644436867769</v>
      </c>
      <c r="BL218" s="30">
        <v>0.00013459644436867769</v>
      </c>
      <c r="BM218" s="30">
        <v>223.57607718681723</v>
      </c>
      <c r="BN218" s="38">
        <v>1820976.9983070493</v>
      </c>
      <c r="BO218" s="30">
        <v>5087.6783050902795</v>
      </c>
      <c r="BP218" s="30" t="s">
        <v>545</v>
      </c>
      <c r="BQ218" s="30">
        <v>5129.5126712874626</v>
      </c>
      <c r="BR218" s="197">
        <v>0.002200774637581171</v>
      </c>
      <c r="BS218" s="30">
        <v>0</v>
      </c>
      <c r="BT218" s="30">
        <v>1820976.9983070493</v>
      </c>
      <c r="BU218" s="30">
        <v>0</v>
      </c>
      <c r="BV218" s="38">
        <v>1820976.9983070493</v>
      </c>
      <c r="BW218" s="218">
        <v>14851.2</v>
      </c>
      <c r="BX218" s="219">
        <v>1806125.7983070493</v>
      </c>
      <c r="BZ218" s="23">
        <f>B218</f>
        <v>8732019</v>
      </c>
      <c r="CB218" s="495"/>
    </row>
    <row r="219" spans="1:80">
      <c r="A219" s="23">
        <v>139555</v>
      </c>
      <c r="B219" s="23">
        <v>8732008</v>
      </c>
      <c r="C219" s="23" t="s">
        <v>431</v>
      </c>
      <c r="D219" s="239">
        <v>214</v>
      </c>
      <c r="E219" s="239">
        <v>214</v>
      </c>
      <c r="F219" s="239">
        <v>0</v>
      </c>
      <c r="G219" s="30">
        <v>822924.54247107019</v>
      </c>
      <c r="H219" s="30">
        <v>0</v>
      </c>
      <c r="I219" s="30">
        <v>0</v>
      </c>
      <c r="J219" s="30">
        <v>17812.781893853818</v>
      </c>
      <c r="K219" s="30">
        <v>0</v>
      </c>
      <c r="L219" s="30">
        <v>38144.54304542434</v>
      </c>
      <c r="M219" s="30">
        <v>0</v>
      </c>
      <c r="N219" s="30">
        <v>0</v>
      </c>
      <c r="O219" s="30">
        <v>0</v>
      </c>
      <c r="P219" s="30">
        <v>0</v>
      </c>
      <c r="Q219" s="30">
        <v>0</v>
      </c>
      <c r="R219" s="30">
        <v>0</v>
      </c>
      <c r="S219" s="30">
        <v>0</v>
      </c>
      <c r="T219" s="30">
        <v>0</v>
      </c>
      <c r="U219" s="30">
        <v>0</v>
      </c>
      <c r="V219" s="30">
        <v>0</v>
      </c>
      <c r="W219" s="30">
        <v>0</v>
      </c>
      <c r="X219" s="30">
        <v>0</v>
      </c>
      <c r="Y219" s="30">
        <v>0</v>
      </c>
      <c r="Z219" s="30">
        <v>20751.916982729534</v>
      </c>
      <c r="AA219" s="30">
        <v>0</v>
      </c>
      <c r="AB219" s="30">
        <v>106531.43397927767</v>
      </c>
      <c r="AC219" s="30">
        <v>0</v>
      </c>
      <c r="AD219" s="30">
        <v>0</v>
      </c>
      <c r="AE219" s="30">
        <v>0</v>
      </c>
      <c r="AF219" s="30">
        <v>145041.22630741764</v>
      </c>
      <c r="AG219" s="30">
        <v>0</v>
      </c>
      <c r="AH219" s="30">
        <v>0</v>
      </c>
      <c r="AI219" s="30">
        <v>0</v>
      </c>
      <c r="AJ219" s="30">
        <v>10043.78</v>
      </c>
      <c r="AK219" s="30">
        <v>0</v>
      </c>
      <c r="AL219" s="30">
        <v>0</v>
      </c>
      <c r="AM219" s="30">
        <v>0</v>
      </c>
      <c r="AN219" s="30">
        <v>0</v>
      </c>
      <c r="AO219" s="30">
        <v>0</v>
      </c>
      <c r="AP219" s="30">
        <v>0</v>
      </c>
      <c r="AQ219" s="30">
        <v>0</v>
      </c>
      <c r="AR219" s="30">
        <v>0</v>
      </c>
      <c r="AS219" s="30">
        <v>822924.54247107019</v>
      </c>
      <c r="AT219" s="30">
        <v>183240.67590128537</v>
      </c>
      <c r="AU219" s="30">
        <v>155085.00630741764</v>
      </c>
      <c r="AV219" s="30">
        <v>145044.1481720483</v>
      </c>
      <c r="AW219" s="38">
        <v>1161250.2246797732</v>
      </c>
      <c r="AX219" s="30">
        <v>1151206.4446797732</v>
      </c>
      <c r="AY219" s="30">
        <v>4955</v>
      </c>
      <c r="AZ219" s="30">
        <v>1060370</v>
      </c>
      <c r="BA219" s="30">
        <v>0</v>
      </c>
      <c r="BB219" s="30">
        <v>0</v>
      </c>
      <c r="BC219" s="30">
        <v>1161250.2246797732</v>
      </c>
      <c r="BD219" s="30">
        <v>1161250.2246797732</v>
      </c>
      <c r="BE219" s="30">
        <v>0</v>
      </c>
      <c r="BF219" s="30">
        <v>1070413.78</v>
      </c>
      <c r="BG219" s="30">
        <v>915328.77369258238</v>
      </c>
      <c r="BH219" s="30">
        <v>1006165.2183723556</v>
      </c>
      <c r="BI219" s="30">
        <v>4701.7066279082037</v>
      </c>
      <c r="BJ219" s="30">
        <v>4564.2165773681845</v>
      </c>
      <c r="BK219" s="197">
        <v>0.030123472059097291</v>
      </c>
      <c r="BL219" s="30">
        <v>0</v>
      </c>
      <c r="BM219" s="30">
        <v>0</v>
      </c>
      <c r="BN219" s="38">
        <v>1161250.2246797732</v>
      </c>
      <c r="BO219" s="30">
        <v>5379.4693676624911</v>
      </c>
      <c r="BP219" s="30" t="s">
        <v>545</v>
      </c>
      <c r="BQ219" s="30">
        <v>5426.4029190643605</v>
      </c>
      <c r="BR219" s="197">
        <v>0.020639671162802964</v>
      </c>
      <c r="BS219" s="30">
        <v>0</v>
      </c>
      <c r="BT219" s="30">
        <v>1161250.2246797732</v>
      </c>
      <c r="BU219" s="30">
        <v>0</v>
      </c>
      <c r="BV219" s="38">
        <v>1161250.2246797732</v>
      </c>
      <c r="BW219" s="218">
        <v>10043.78</v>
      </c>
      <c r="BX219" s="219">
        <v>1151206.4446797732</v>
      </c>
      <c r="BZ219" s="23">
        <f>B219</f>
        <v>8732008</v>
      </c>
      <c r="CB219" s="495"/>
    </row>
    <row r="220" spans="1:80">
      <c r="A220" s="23">
        <v>110765</v>
      </c>
      <c r="B220" s="23">
        <v>8732335</v>
      </c>
      <c r="C220" s="23" t="s">
        <v>432</v>
      </c>
      <c r="D220" s="239">
        <v>184</v>
      </c>
      <c r="E220" s="239">
        <v>184</v>
      </c>
      <c r="F220" s="239">
        <v>0</v>
      </c>
      <c r="G220" s="30">
        <v>707561.28885363042</v>
      </c>
      <c r="H220" s="30">
        <v>0</v>
      </c>
      <c r="I220" s="30">
        <v>0</v>
      </c>
      <c r="J220" s="30">
        <v>5442.7944675664321</v>
      </c>
      <c r="K220" s="30">
        <v>0</v>
      </c>
      <c r="L220" s="30">
        <v>13774.418321958758</v>
      </c>
      <c r="M220" s="30">
        <v>0</v>
      </c>
      <c r="N220" s="30">
        <v>1644.3336821206219</v>
      </c>
      <c r="O220" s="30">
        <v>284.88455890843568</v>
      </c>
      <c r="P220" s="30">
        <v>0</v>
      </c>
      <c r="Q220" s="30">
        <v>0</v>
      </c>
      <c r="R220" s="30">
        <v>0</v>
      </c>
      <c r="S220" s="30">
        <v>0</v>
      </c>
      <c r="T220" s="30">
        <v>0</v>
      </c>
      <c r="U220" s="30">
        <v>0</v>
      </c>
      <c r="V220" s="30">
        <v>0</v>
      </c>
      <c r="W220" s="30">
        <v>0</v>
      </c>
      <c r="X220" s="30">
        <v>0</v>
      </c>
      <c r="Y220" s="30">
        <v>0</v>
      </c>
      <c r="Z220" s="30">
        <v>27688.539069761417</v>
      </c>
      <c r="AA220" s="30">
        <v>0</v>
      </c>
      <c r="AB220" s="30">
        <v>53450.883336088147</v>
      </c>
      <c r="AC220" s="30">
        <v>0</v>
      </c>
      <c r="AD220" s="30">
        <v>0</v>
      </c>
      <c r="AE220" s="30">
        <v>0</v>
      </c>
      <c r="AF220" s="30">
        <v>145041.22630741764</v>
      </c>
      <c r="AG220" s="30">
        <v>0</v>
      </c>
      <c r="AH220" s="30">
        <v>0</v>
      </c>
      <c r="AI220" s="30">
        <v>0</v>
      </c>
      <c r="AJ220" s="30">
        <v>22455</v>
      </c>
      <c r="AK220" s="30">
        <v>0</v>
      </c>
      <c r="AL220" s="30">
        <v>0</v>
      </c>
      <c r="AM220" s="30">
        <v>0</v>
      </c>
      <c r="AN220" s="30">
        <v>0</v>
      </c>
      <c r="AO220" s="30">
        <v>0</v>
      </c>
      <c r="AP220" s="30">
        <v>0</v>
      </c>
      <c r="AQ220" s="30">
        <v>0</v>
      </c>
      <c r="AR220" s="30">
        <v>0</v>
      </c>
      <c r="AS220" s="30">
        <v>707561.28885363042</v>
      </c>
      <c r="AT220" s="30">
        <v>102285.85343640382</v>
      </c>
      <c r="AU220" s="30">
        <v>167496.22630741764</v>
      </c>
      <c r="AV220" s="30">
        <v>85121.969849957677</v>
      </c>
      <c r="AW220" s="38">
        <v>977343.36859745183</v>
      </c>
      <c r="AX220" s="30">
        <v>954888.36859745183</v>
      </c>
      <c r="AY220" s="30">
        <v>4955</v>
      </c>
      <c r="AZ220" s="30">
        <v>911720</v>
      </c>
      <c r="BA220" s="30">
        <v>0</v>
      </c>
      <c r="BB220" s="30">
        <v>0</v>
      </c>
      <c r="BC220" s="30">
        <v>977343.36859745183</v>
      </c>
      <c r="BD220" s="30">
        <v>977343.36859745183</v>
      </c>
      <c r="BE220" s="30">
        <v>0</v>
      </c>
      <c r="BF220" s="30">
        <v>934175</v>
      </c>
      <c r="BG220" s="30">
        <v>766678.77369258238</v>
      </c>
      <c r="BH220" s="30">
        <v>809847.14229003421</v>
      </c>
      <c r="BI220" s="30">
        <v>4401.3431646197514</v>
      </c>
      <c r="BJ220" s="30">
        <v>4376.4444560028141</v>
      </c>
      <c r="BK220" s="197">
        <v>0.0056892550259116659</v>
      </c>
      <c r="BL220" s="30">
        <v>0</v>
      </c>
      <c r="BM220" s="30">
        <v>0</v>
      </c>
      <c r="BN220" s="38">
        <v>977343.36859745183</v>
      </c>
      <c r="BO220" s="30">
        <v>5189.6106988991951</v>
      </c>
      <c r="BP220" s="30" t="s">
        <v>545</v>
      </c>
      <c r="BQ220" s="30">
        <v>5311.6487423774552</v>
      </c>
      <c r="BR220" s="197">
        <v>0.021694226124968408</v>
      </c>
      <c r="BS220" s="30">
        <v>-1578.3500000000001</v>
      </c>
      <c r="BT220" s="30">
        <v>975765.01859745185</v>
      </c>
      <c r="BU220" s="30">
        <v>-1840</v>
      </c>
      <c r="BV220" s="38">
        <v>973925.01859745185</v>
      </c>
      <c r="BW220" s="218">
        <v>22455</v>
      </c>
      <c r="BX220" s="219">
        <v>951470.01859745185</v>
      </c>
      <c r="BZ220" s="23">
        <f>B220</f>
        <v>8732335</v>
      </c>
      <c r="CB220" s="495"/>
    </row>
    <row r="221" spans="1:80">
      <c r="A221" s="23">
        <v>134894</v>
      </c>
      <c r="B221" s="23">
        <v>8733389</v>
      </c>
      <c r="C221" s="23" t="s">
        <v>433</v>
      </c>
      <c r="D221" s="239">
        <v>372</v>
      </c>
      <c r="E221" s="239">
        <v>372</v>
      </c>
      <c r="F221" s="239">
        <v>0</v>
      </c>
      <c r="G221" s="30">
        <v>1430504.3448562529</v>
      </c>
      <c r="H221" s="30">
        <v>0</v>
      </c>
      <c r="I221" s="30">
        <v>0</v>
      </c>
      <c r="J221" s="30">
        <v>28203.571331935153</v>
      </c>
      <c r="K221" s="30">
        <v>0</v>
      </c>
      <c r="L221" s="30">
        <v>60395.526488588417</v>
      </c>
      <c r="M221" s="30">
        <v>0</v>
      </c>
      <c r="N221" s="30">
        <v>0</v>
      </c>
      <c r="O221" s="30">
        <v>285.65244181654452</v>
      </c>
      <c r="P221" s="30">
        <v>0</v>
      </c>
      <c r="Q221" s="30">
        <v>0</v>
      </c>
      <c r="R221" s="30">
        <v>0</v>
      </c>
      <c r="S221" s="30">
        <v>0</v>
      </c>
      <c r="T221" s="30">
        <v>0</v>
      </c>
      <c r="U221" s="30">
        <v>0</v>
      </c>
      <c r="V221" s="30">
        <v>0</v>
      </c>
      <c r="W221" s="30">
        <v>0</v>
      </c>
      <c r="X221" s="30">
        <v>0</v>
      </c>
      <c r="Y221" s="30">
        <v>0</v>
      </c>
      <c r="Z221" s="30">
        <v>66576.851475609379</v>
      </c>
      <c r="AA221" s="30">
        <v>0</v>
      </c>
      <c r="AB221" s="30">
        <v>111846.61919356373</v>
      </c>
      <c r="AC221" s="30">
        <v>0</v>
      </c>
      <c r="AD221" s="30">
        <v>1682.9439124707399</v>
      </c>
      <c r="AE221" s="30">
        <v>0</v>
      </c>
      <c r="AF221" s="30">
        <v>145041.22630741764</v>
      </c>
      <c r="AG221" s="30">
        <v>0</v>
      </c>
      <c r="AH221" s="30">
        <v>0</v>
      </c>
      <c r="AI221" s="30">
        <v>0</v>
      </c>
      <c r="AJ221" s="30">
        <v>10374</v>
      </c>
      <c r="AK221" s="30">
        <v>0</v>
      </c>
      <c r="AL221" s="30">
        <v>0</v>
      </c>
      <c r="AM221" s="30">
        <v>0</v>
      </c>
      <c r="AN221" s="30">
        <v>0</v>
      </c>
      <c r="AO221" s="30">
        <v>0</v>
      </c>
      <c r="AP221" s="30">
        <v>0</v>
      </c>
      <c r="AQ221" s="30">
        <v>0</v>
      </c>
      <c r="AR221" s="30">
        <v>0</v>
      </c>
      <c r="AS221" s="30">
        <v>1430504.3448562529</v>
      </c>
      <c r="AT221" s="30">
        <v>268991.16484398395</v>
      </c>
      <c r="AU221" s="30">
        <v>155415.22630741764</v>
      </c>
      <c r="AV221" s="30">
        <v>178140.94210122863</v>
      </c>
      <c r="AW221" s="38">
        <v>1854910.7360076546</v>
      </c>
      <c r="AX221" s="30">
        <v>1844536.7360076546</v>
      </c>
      <c r="AY221" s="30">
        <v>4955</v>
      </c>
      <c r="AZ221" s="30">
        <v>1843260</v>
      </c>
      <c r="BA221" s="30">
        <v>0</v>
      </c>
      <c r="BB221" s="30">
        <v>0</v>
      </c>
      <c r="BC221" s="30">
        <v>1854910.7360076546</v>
      </c>
      <c r="BD221" s="30">
        <v>1854910.7360076548</v>
      </c>
      <c r="BE221" s="30">
        <v>0</v>
      </c>
      <c r="BF221" s="30">
        <v>1853634</v>
      </c>
      <c r="BG221" s="30">
        <v>1698218.7736925823</v>
      </c>
      <c r="BH221" s="30">
        <v>1699495.5097002368</v>
      </c>
      <c r="BI221" s="30">
        <v>4568.5363163984857</v>
      </c>
      <c r="BJ221" s="30">
        <v>4572.6619560725439</v>
      </c>
      <c r="BK221" s="197">
        <v>-0.0009022402516720762</v>
      </c>
      <c r="BL221" s="30">
        <v>0.0009022402516720762</v>
      </c>
      <c r="BM221" s="30">
        <v>1534.737958749658</v>
      </c>
      <c r="BN221" s="38">
        <v>1856445.4739664043</v>
      </c>
      <c r="BO221" s="30">
        <v>4962.55772571614</v>
      </c>
      <c r="BP221" s="30" t="s">
        <v>545</v>
      </c>
      <c r="BQ221" s="30">
        <v>4990.4448224903344</v>
      </c>
      <c r="BR221" s="197">
        <v>0.0044409742686701836</v>
      </c>
      <c r="BS221" s="30">
        <v>-3352.6500000000005</v>
      </c>
      <c r="BT221" s="30">
        <v>1853092.8239664044</v>
      </c>
      <c r="BU221" s="30">
        <v>-3720</v>
      </c>
      <c r="BV221" s="38">
        <v>1849372.8239664044</v>
      </c>
      <c r="BW221" s="218">
        <v>10374</v>
      </c>
      <c r="BX221" s="219">
        <v>1838998.8239664044</v>
      </c>
      <c r="BZ221" s="23">
        <f>B221</f>
        <v>8733389</v>
      </c>
      <c r="CB221" s="495"/>
    </row>
    <row r="222" spans="1:80">
      <c r="A222" s="23">
        <v>143941</v>
      </c>
      <c r="B222" s="23">
        <v>8732049</v>
      </c>
      <c r="C222" s="23" t="s">
        <v>434</v>
      </c>
      <c r="D222" s="239">
        <v>356</v>
      </c>
      <c r="E222" s="239">
        <v>356</v>
      </c>
      <c r="F222" s="239">
        <v>0</v>
      </c>
      <c r="G222" s="30">
        <v>1368977.2762602849</v>
      </c>
      <c r="H222" s="30">
        <v>0</v>
      </c>
      <c r="I222" s="30">
        <v>0</v>
      </c>
      <c r="J222" s="30">
        <v>52448.746687458326</v>
      </c>
      <c r="K222" s="30">
        <v>0</v>
      </c>
      <c r="L222" s="30">
        <v>113374.05849612206</v>
      </c>
      <c r="M222" s="30">
        <v>0</v>
      </c>
      <c r="N222" s="30">
        <v>234.90481173151684</v>
      </c>
      <c r="O222" s="30">
        <v>0</v>
      </c>
      <c r="P222" s="30">
        <v>0</v>
      </c>
      <c r="Q222" s="30">
        <v>0</v>
      </c>
      <c r="R222" s="30">
        <v>0</v>
      </c>
      <c r="S222" s="30">
        <v>0</v>
      </c>
      <c r="T222" s="30">
        <v>0</v>
      </c>
      <c r="U222" s="30">
        <v>0</v>
      </c>
      <c r="V222" s="30">
        <v>0</v>
      </c>
      <c r="W222" s="30">
        <v>0</v>
      </c>
      <c r="X222" s="30">
        <v>0</v>
      </c>
      <c r="Y222" s="30">
        <v>0</v>
      </c>
      <c r="Z222" s="30">
        <v>22709.66193050515</v>
      </c>
      <c r="AA222" s="30">
        <v>0</v>
      </c>
      <c r="AB222" s="30">
        <v>165411.8286933651</v>
      </c>
      <c r="AC222" s="30">
        <v>0</v>
      </c>
      <c r="AD222" s="30">
        <v>5440.3954397019461</v>
      </c>
      <c r="AE222" s="30">
        <v>0</v>
      </c>
      <c r="AF222" s="30">
        <v>145041.22630741764</v>
      </c>
      <c r="AG222" s="30">
        <v>0</v>
      </c>
      <c r="AH222" s="30">
        <v>0</v>
      </c>
      <c r="AI222" s="30">
        <v>0</v>
      </c>
      <c r="AJ222" s="30">
        <v>14196</v>
      </c>
      <c r="AK222" s="30">
        <v>0</v>
      </c>
      <c r="AL222" s="30">
        <v>0</v>
      </c>
      <c r="AM222" s="30">
        <v>0</v>
      </c>
      <c r="AN222" s="30">
        <v>0</v>
      </c>
      <c r="AO222" s="30">
        <v>0</v>
      </c>
      <c r="AP222" s="30">
        <v>0</v>
      </c>
      <c r="AQ222" s="30">
        <v>0</v>
      </c>
      <c r="AR222" s="30">
        <v>0</v>
      </c>
      <c r="AS222" s="30">
        <v>1368977.2762602849</v>
      </c>
      <c r="AT222" s="30">
        <v>359619.59605888411</v>
      </c>
      <c r="AU222" s="30">
        <v>159237.22630741764</v>
      </c>
      <c r="AV222" s="30">
        <v>236929.37887093317</v>
      </c>
      <c r="AW222" s="38">
        <v>1887834.0986265868</v>
      </c>
      <c r="AX222" s="30">
        <v>1873638.0986265868</v>
      </c>
      <c r="AY222" s="30">
        <v>4955</v>
      </c>
      <c r="AZ222" s="30">
        <v>1763980</v>
      </c>
      <c r="BA222" s="30">
        <v>0</v>
      </c>
      <c r="BB222" s="30">
        <v>0</v>
      </c>
      <c r="BC222" s="30">
        <v>1887834.0986265868</v>
      </c>
      <c r="BD222" s="30">
        <v>1887834.0986265868</v>
      </c>
      <c r="BE222" s="30">
        <v>0</v>
      </c>
      <c r="BF222" s="30">
        <v>1778176</v>
      </c>
      <c r="BG222" s="30">
        <v>1618938.7736925823</v>
      </c>
      <c r="BH222" s="30">
        <v>1728596.8723191691</v>
      </c>
      <c r="BI222" s="30">
        <v>4855.609191907778</v>
      </c>
      <c r="BJ222" s="30">
        <v>4779.6730471161</v>
      </c>
      <c r="BK222" s="197">
        <v>0.015887309454669814</v>
      </c>
      <c r="BL222" s="30">
        <v>0</v>
      </c>
      <c r="BM222" s="30">
        <v>0</v>
      </c>
      <c r="BN222" s="38">
        <v>1887834.0986265868</v>
      </c>
      <c r="BO222" s="30">
        <v>5263.0283669286146</v>
      </c>
      <c r="BP222" s="30" t="s">
        <v>545</v>
      </c>
      <c r="BQ222" s="30">
        <v>5302.9047714229964</v>
      </c>
      <c r="BR222" s="197">
        <v>0.021350623416546366</v>
      </c>
      <c r="BS222" s="30">
        <v>0</v>
      </c>
      <c r="BT222" s="30">
        <v>1887834.0986265868</v>
      </c>
      <c r="BU222" s="30">
        <v>0</v>
      </c>
      <c r="BV222" s="38">
        <v>1887834.0986265868</v>
      </c>
      <c r="BW222" s="218">
        <v>14196</v>
      </c>
      <c r="BX222" s="219">
        <v>1873638.0986265868</v>
      </c>
      <c r="BZ222" s="23">
        <f>B222</f>
        <v>8732049</v>
      </c>
      <c r="CB222" s="495"/>
    </row>
    <row r="223" spans="1:80">
      <c r="A223" s="23">
        <v>150783</v>
      </c>
      <c r="B223" s="23">
        <v>8734017</v>
      </c>
      <c r="C223" s="23" t="s">
        <v>626</v>
      </c>
      <c r="D223" s="239">
        <v>171</v>
      </c>
      <c r="E223" s="239">
        <v>0</v>
      </c>
      <c r="F223" s="239">
        <v>171</v>
      </c>
      <c r="G223" s="30">
        <v>0</v>
      </c>
      <c r="H223" s="30">
        <v>926786.45378787839</v>
      </c>
      <c r="I223" s="30">
        <v>0</v>
      </c>
      <c r="J223" s="30">
        <v>0</v>
      </c>
      <c r="K223" s="30">
        <v>33509.193661705118</v>
      </c>
      <c r="L223" s="30">
        <v>0</v>
      </c>
      <c r="M223" s="30">
        <v>107897.91120717223</v>
      </c>
      <c r="N223" s="30">
        <v>0</v>
      </c>
      <c r="O223" s="30">
        <v>0</v>
      </c>
      <c r="P223" s="30">
        <v>0</v>
      </c>
      <c r="Q223" s="30">
        <v>0</v>
      </c>
      <c r="R223" s="30">
        <v>0</v>
      </c>
      <c r="S223" s="30">
        <v>0</v>
      </c>
      <c r="T223" s="30">
        <v>20139.363867388456</v>
      </c>
      <c r="U223" s="30">
        <v>14469.879081190838</v>
      </c>
      <c r="V223" s="30">
        <v>20418.607147902629</v>
      </c>
      <c r="W223" s="30">
        <v>12938.271997158374</v>
      </c>
      <c r="X223" s="30">
        <v>7564.95432665767</v>
      </c>
      <c r="Y223" s="30">
        <v>0</v>
      </c>
      <c r="Z223" s="30">
        <v>0</v>
      </c>
      <c r="AA223" s="30">
        <v>37790.9239629231</v>
      </c>
      <c r="AB223" s="30">
        <v>0</v>
      </c>
      <c r="AC223" s="30">
        <v>38444.583242156012</v>
      </c>
      <c r="AD223" s="30">
        <v>0</v>
      </c>
      <c r="AE223" s="30">
        <v>0</v>
      </c>
      <c r="AF223" s="30">
        <v>145041.22630741764</v>
      </c>
      <c r="AG223" s="30">
        <v>15019.813662113196</v>
      </c>
      <c r="AH223" s="30">
        <v>0</v>
      </c>
      <c r="AI223" s="30">
        <v>0</v>
      </c>
      <c r="AJ223" s="30">
        <v>0</v>
      </c>
      <c r="AK223" s="30">
        <v>0</v>
      </c>
      <c r="AL223" s="30">
        <v>0</v>
      </c>
      <c r="AM223" s="30">
        <v>0</v>
      </c>
      <c r="AN223" s="30">
        <v>0</v>
      </c>
      <c r="AO223" s="30">
        <v>0</v>
      </c>
      <c r="AP223" s="30">
        <v>0</v>
      </c>
      <c r="AQ223" s="30">
        <v>0</v>
      </c>
      <c r="AR223" s="30">
        <v>0</v>
      </c>
      <c r="AS223" s="30">
        <v>926786.45378787839</v>
      </c>
      <c r="AT223" s="30">
        <v>293173.68849425443</v>
      </c>
      <c r="AU223" s="30">
        <v>160061.03996953083</v>
      </c>
      <c r="AV223" s="30">
        <v>146305.05919578235</v>
      </c>
      <c r="AW223" s="38">
        <v>1380021.1822516636</v>
      </c>
      <c r="AX223" s="30">
        <v>1380021.1822516636</v>
      </c>
      <c r="AY223" s="30">
        <v>6221</v>
      </c>
      <c r="AZ223" s="30">
        <v>1063791</v>
      </c>
      <c r="BA223" s="30">
        <v>0</v>
      </c>
      <c r="BB223" s="30">
        <v>0</v>
      </c>
      <c r="BC223" s="30">
        <v>1380021.1822516636</v>
      </c>
      <c r="BD223" s="30">
        <v>0</v>
      </c>
      <c r="BE223" s="30">
        <v>1380021.1822516639</v>
      </c>
      <c r="BF223" s="30">
        <v>1063791</v>
      </c>
      <c r="BG223" s="30">
        <v>903729.96003046911</v>
      </c>
      <c r="BH223" s="30">
        <v>1219960.1422821328</v>
      </c>
      <c r="BI223" s="30">
        <v>7134.269837907209</v>
      </c>
      <c r="BJ223" s="30">
        <v>7452.2803499262354</v>
      </c>
      <c r="BK223" s="197">
        <v>-0.042672913133518148</v>
      </c>
      <c r="BL223" s="30">
        <v>0.042672913133518148</v>
      </c>
      <c r="BM223" s="30">
        <v>54379.797555253528</v>
      </c>
      <c r="BN223" s="38">
        <v>1434400.9798069173</v>
      </c>
      <c r="BO223" s="30">
        <v>8388.3098234322642</v>
      </c>
      <c r="BP223" s="30" t="s">
        <v>545</v>
      </c>
      <c r="BQ223" s="30">
        <v>8388.3098234322642</v>
      </c>
      <c r="BR223" s="197">
        <v>-0.091263198657985711</v>
      </c>
      <c r="BS223" s="30">
        <v>0</v>
      </c>
      <c r="BT223" s="30">
        <v>1434400.9798069173</v>
      </c>
      <c r="BU223" s="30">
        <v>0</v>
      </c>
      <c r="BV223" s="38">
        <v>1434400.9798069173</v>
      </c>
      <c r="BW223" s="218">
        <v>0</v>
      </c>
      <c r="BX223" s="219">
        <v>1434400.9798069173</v>
      </c>
      <c r="BZ223" s="23">
        <f>B223</f>
        <v>8734017</v>
      </c>
      <c r="CB223" s="495"/>
    </row>
    <row r="224" spans="1:80">
      <c r="A224" s="23">
        <v>137867</v>
      </c>
      <c r="B224" s="23">
        <v>8734000</v>
      </c>
      <c r="C224" s="23" t="s">
        <v>435</v>
      </c>
      <c r="D224" s="239">
        <v>1257</v>
      </c>
      <c r="E224" s="239">
        <v>0</v>
      </c>
      <c r="F224" s="239">
        <v>1257</v>
      </c>
      <c r="G224" s="30">
        <v>0</v>
      </c>
      <c r="H224" s="30">
        <v>4102791.4942539413</v>
      </c>
      <c r="I224" s="30">
        <v>3055261.9251970924</v>
      </c>
      <c r="J224" s="30">
        <v>0</v>
      </c>
      <c r="K224" s="30">
        <v>256800.9389697251</v>
      </c>
      <c r="L224" s="30">
        <v>0</v>
      </c>
      <c r="M224" s="30">
        <v>812935.58175673254</v>
      </c>
      <c r="N224" s="30">
        <v>0</v>
      </c>
      <c r="O224" s="30">
        <v>0</v>
      </c>
      <c r="P224" s="30">
        <v>0</v>
      </c>
      <c r="Q224" s="30">
        <v>0</v>
      </c>
      <c r="R224" s="30">
        <v>0</v>
      </c>
      <c r="S224" s="30">
        <v>0</v>
      </c>
      <c r="T224" s="30">
        <v>146480.64302611275</v>
      </c>
      <c r="U224" s="30">
        <v>136744.58827604927</v>
      </c>
      <c r="V224" s="30">
        <v>111079.98810070132</v>
      </c>
      <c r="W224" s="30">
        <v>60440.50826104758</v>
      </c>
      <c r="X224" s="30">
        <v>96810.770281691075</v>
      </c>
      <c r="Y224" s="30">
        <v>0</v>
      </c>
      <c r="Z224" s="30">
        <v>0</v>
      </c>
      <c r="AA224" s="30">
        <v>54381.084175278535</v>
      </c>
      <c r="AB224" s="30">
        <v>0</v>
      </c>
      <c r="AC224" s="30">
        <v>673813.84158405382</v>
      </c>
      <c r="AD224" s="30">
        <v>0</v>
      </c>
      <c r="AE224" s="30">
        <v>0</v>
      </c>
      <c r="AF224" s="30">
        <v>145041.22630741764</v>
      </c>
      <c r="AG224" s="30">
        <v>0</v>
      </c>
      <c r="AH224" s="30">
        <v>0</v>
      </c>
      <c r="AI224" s="30">
        <v>0</v>
      </c>
      <c r="AJ224" s="30">
        <v>66611.6096</v>
      </c>
      <c r="AK224" s="30">
        <v>226978</v>
      </c>
      <c r="AL224" s="30">
        <v>0</v>
      </c>
      <c r="AM224" s="30">
        <v>0</v>
      </c>
      <c r="AN224" s="30">
        <v>0</v>
      </c>
      <c r="AO224" s="30">
        <v>0</v>
      </c>
      <c r="AP224" s="30">
        <v>0</v>
      </c>
      <c r="AQ224" s="30">
        <v>0</v>
      </c>
      <c r="AR224" s="30">
        <v>0</v>
      </c>
      <c r="AS224" s="30">
        <v>7158053.4194510337</v>
      </c>
      <c r="AT224" s="30">
        <v>2349487.944431392</v>
      </c>
      <c r="AU224" s="30">
        <v>438630.83590741764</v>
      </c>
      <c r="AV224" s="30">
        <v>1480777.0038939426</v>
      </c>
      <c r="AW224" s="38">
        <v>9946172.1997898445</v>
      </c>
      <c r="AX224" s="30">
        <v>9652582.5901898444</v>
      </c>
      <c r="AY224" s="30">
        <v>6465</v>
      </c>
      <c r="AZ224" s="30">
        <v>8126505</v>
      </c>
      <c r="BA224" s="30">
        <v>0</v>
      </c>
      <c r="BB224" s="30">
        <v>0</v>
      </c>
      <c r="BC224" s="30">
        <v>9946172.1997898445</v>
      </c>
      <c r="BD224" s="30">
        <v>0</v>
      </c>
      <c r="BE224" s="30">
        <v>9946172.1997898445</v>
      </c>
      <c r="BF224" s="30">
        <v>8420094.6096</v>
      </c>
      <c r="BG224" s="30">
        <v>7981463.7736925827</v>
      </c>
      <c r="BH224" s="30">
        <v>9507541.3638824262</v>
      </c>
      <c r="BI224" s="30">
        <v>7563.6765026908724</v>
      </c>
      <c r="BJ224" s="30">
        <v>7507.8323863649166</v>
      </c>
      <c r="BK224" s="197">
        <v>0.0074381144186669839</v>
      </c>
      <c r="BL224" s="30">
        <v>0</v>
      </c>
      <c r="BM224" s="30">
        <v>0</v>
      </c>
      <c r="BN224" s="38">
        <v>9946172.1997898445</v>
      </c>
      <c r="BO224" s="30">
        <v>7679.0633175734638</v>
      </c>
      <c r="BP224" s="30" t="s">
        <v>545</v>
      </c>
      <c r="BQ224" s="30">
        <v>7912.6270483610533</v>
      </c>
      <c r="BR224" s="197">
        <v>0.012239628700555283</v>
      </c>
      <c r="BS224" s="30">
        <v>0</v>
      </c>
      <c r="BT224" s="30">
        <v>9946172.1997898445</v>
      </c>
      <c r="BU224" s="30">
        <v>0</v>
      </c>
      <c r="BV224" s="38">
        <v>9946172.1997898445</v>
      </c>
      <c r="BW224" s="218">
        <v>66611.6096</v>
      </c>
      <c r="BX224" s="219">
        <v>9879560.5901898444</v>
      </c>
      <c r="BZ224" s="23">
        <f>B224</f>
        <v>8734000</v>
      </c>
      <c r="CB224" s="495"/>
    </row>
    <row r="225" spans="1:80">
      <c r="A225" s="23">
        <v>143955</v>
      </c>
      <c r="B225" s="23">
        <v>8732050</v>
      </c>
      <c r="C225" s="23" t="s">
        <v>436</v>
      </c>
      <c r="D225" s="239">
        <v>112</v>
      </c>
      <c r="E225" s="239">
        <v>112</v>
      </c>
      <c r="F225" s="239">
        <v>0</v>
      </c>
      <c r="G225" s="30">
        <v>430689.4801717751</v>
      </c>
      <c r="H225" s="30">
        <v>0</v>
      </c>
      <c r="I225" s="30">
        <v>0</v>
      </c>
      <c r="J225" s="30">
        <v>20781.578876162734</v>
      </c>
      <c r="K225" s="30">
        <v>0</v>
      </c>
      <c r="L225" s="30">
        <v>44501.966886328286</v>
      </c>
      <c r="M225" s="30">
        <v>0</v>
      </c>
      <c r="N225" s="30">
        <v>1879.2384938521366</v>
      </c>
      <c r="O225" s="30">
        <v>1994.1919123590505</v>
      </c>
      <c r="P225" s="30">
        <v>2224.0987493728735</v>
      </c>
      <c r="Q225" s="30">
        <v>0</v>
      </c>
      <c r="R225" s="30">
        <v>0</v>
      </c>
      <c r="S225" s="30">
        <v>0</v>
      </c>
      <c r="T225" s="30">
        <v>0</v>
      </c>
      <c r="U225" s="30">
        <v>0</v>
      </c>
      <c r="V225" s="30">
        <v>0</v>
      </c>
      <c r="W225" s="30">
        <v>0</v>
      </c>
      <c r="X225" s="30">
        <v>0</v>
      </c>
      <c r="Y225" s="30">
        <v>0</v>
      </c>
      <c r="Z225" s="30">
        <v>0</v>
      </c>
      <c r="AA225" s="30">
        <v>0</v>
      </c>
      <c r="AB225" s="30">
        <v>46054.065216840594</v>
      </c>
      <c r="AC225" s="30">
        <v>0</v>
      </c>
      <c r="AD225" s="30">
        <v>270.09055374406807</v>
      </c>
      <c r="AE225" s="30">
        <v>0</v>
      </c>
      <c r="AF225" s="30">
        <v>145041.22630741764</v>
      </c>
      <c r="AG225" s="30">
        <v>8107.8173491367188</v>
      </c>
      <c r="AH225" s="30">
        <v>0</v>
      </c>
      <c r="AI225" s="30">
        <v>0</v>
      </c>
      <c r="AJ225" s="30">
        <v>5039.8515</v>
      </c>
      <c r="AK225" s="30">
        <v>0</v>
      </c>
      <c r="AL225" s="30">
        <v>0</v>
      </c>
      <c r="AM225" s="30">
        <v>0</v>
      </c>
      <c r="AN225" s="30">
        <v>0</v>
      </c>
      <c r="AO225" s="30">
        <v>0</v>
      </c>
      <c r="AP225" s="30">
        <v>0</v>
      </c>
      <c r="AQ225" s="30">
        <v>0</v>
      </c>
      <c r="AR225" s="30">
        <v>0</v>
      </c>
      <c r="AS225" s="30">
        <v>430689.4801717751</v>
      </c>
      <c r="AT225" s="30">
        <v>117705.23068865975</v>
      </c>
      <c r="AU225" s="30">
        <v>158188.89515655435</v>
      </c>
      <c r="AV225" s="30">
        <v>74383.145866648745</v>
      </c>
      <c r="AW225" s="38">
        <v>706583.6060169891</v>
      </c>
      <c r="AX225" s="30">
        <v>701543.75451698911</v>
      </c>
      <c r="AY225" s="30">
        <v>4955</v>
      </c>
      <c r="AZ225" s="30">
        <v>554960</v>
      </c>
      <c r="BA225" s="30">
        <v>0</v>
      </c>
      <c r="BB225" s="30">
        <v>0</v>
      </c>
      <c r="BC225" s="30">
        <v>706583.6060169891</v>
      </c>
      <c r="BD225" s="30">
        <v>706583.60601698933</v>
      </c>
      <c r="BE225" s="30">
        <v>0</v>
      </c>
      <c r="BF225" s="30">
        <v>559999.8515</v>
      </c>
      <c r="BG225" s="30">
        <v>401810.95634344564</v>
      </c>
      <c r="BH225" s="30">
        <v>548394.7108604348</v>
      </c>
      <c r="BI225" s="30">
        <v>4896.3813469681681</v>
      </c>
      <c r="BJ225" s="30">
        <v>4899.3817229864835</v>
      </c>
      <c r="BK225" s="197">
        <v>-0.00061239890826192769</v>
      </c>
      <c r="BL225" s="30">
        <v>0.00061239890826192769</v>
      </c>
      <c r="BM225" s="30">
        <v>336.04211405132088</v>
      </c>
      <c r="BN225" s="38">
        <v>706919.64813104039</v>
      </c>
      <c r="BO225" s="30">
        <v>6266.7838984914324</v>
      </c>
      <c r="BP225" s="30" t="s">
        <v>545</v>
      </c>
      <c r="BQ225" s="30">
        <v>6311.7825725985749</v>
      </c>
      <c r="BR225" s="197">
        <v>0.0056887550134057108</v>
      </c>
      <c r="BS225" s="30">
        <v>0</v>
      </c>
      <c r="BT225" s="30">
        <v>706919.64813104039</v>
      </c>
      <c r="BU225" s="30">
        <v>0</v>
      </c>
      <c r="BV225" s="38">
        <v>706919.64813104039</v>
      </c>
      <c r="BW225" s="218">
        <v>5039.8515</v>
      </c>
      <c r="BX225" s="219">
        <v>701879.7966310404</v>
      </c>
      <c r="BZ225" s="23">
        <f>B225</f>
        <v>8732050</v>
      </c>
      <c r="CB225" s="495"/>
    </row>
    <row r="226" spans="1:80">
      <c r="A226" s="23">
        <v>146310</v>
      </c>
      <c r="B226" s="23">
        <v>8732078</v>
      </c>
      <c r="C226" s="23" t="s">
        <v>437</v>
      </c>
      <c r="D226" s="239">
        <v>205</v>
      </c>
      <c r="E226" s="239">
        <v>205</v>
      </c>
      <c r="F226" s="239">
        <v>0</v>
      </c>
      <c r="G226" s="30">
        <v>788315.56638583832</v>
      </c>
      <c r="H226" s="30">
        <v>0</v>
      </c>
      <c r="I226" s="30">
        <v>0</v>
      </c>
      <c r="J226" s="30">
        <v>51459.147693355379</v>
      </c>
      <c r="K226" s="30">
        <v>0</v>
      </c>
      <c r="L226" s="30">
        <v>112314.48785597131</v>
      </c>
      <c r="M226" s="30">
        <v>0</v>
      </c>
      <c r="N226" s="30">
        <v>4744.3828970404929</v>
      </c>
      <c r="O226" s="30">
        <v>5753.8260666235783</v>
      </c>
      <c r="P226" s="30">
        <v>23807.717154617079</v>
      </c>
      <c r="Q226" s="30">
        <v>24236.73050168989</v>
      </c>
      <c r="R226" s="30">
        <v>0</v>
      </c>
      <c r="S226" s="30">
        <v>0</v>
      </c>
      <c r="T226" s="30">
        <v>0</v>
      </c>
      <c r="U226" s="30">
        <v>0</v>
      </c>
      <c r="V226" s="30">
        <v>0</v>
      </c>
      <c r="W226" s="30">
        <v>0</v>
      </c>
      <c r="X226" s="30">
        <v>0</v>
      </c>
      <c r="Y226" s="30">
        <v>0</v>
      </c>
      <c r="Z226" s="30">
        <v>20901.530269387291</v>
      </c>
      <c r="AA226" s="30">
        <v>0</v>
      </c>
      <c r="AB226" s="30">
        <v>135621.66101964164</v>
      </c>
      <c r="AC226" s="30">
        <v>0</v>
      </c>
      <c r="AD226" s="30">
        <v>2604.4446253892306</v>
      </c>
      <c r="AE226" s="30">
        <v>0</v>
      </c>
      <c r="AF226" s="30">
        <v>145041.22630741764</v>
      </c>
      <c r="AG226" s="30">
        <v>0</v>
      </c>
      <c r="AH226" s="30">
        <v>0</v>
      </c>
      <c r="AI226" s="30">
        <v>0</v>
      </c>
      <c r="AJ226" s="30">
        <v>5896.8</v>
      </c>
      <c r="AK226" s="30">
        <v>0</v>
      </c>
      <c r="AL226" s="30">
        <v>0</v>
      </c>
      <c r="AM226" s="30">
        <v>0</v>
      </c>
      <c r="AN226" s="30">
        <v>0</v>
      </c>
      <c r="AO226" s="30">
        <v>0</v>
      </c>
      <c r="AP226" s="30">
        <v>0</v>
      </c>
      <c r="AQ226" s="30">
        <v>0</v>
      </c>
      <c r="AR226" s="30">
        <v>0</v>
      </c>
      <c r="AS226" s="30">
        <v>788315.56638583832</v>
      </c>
      <c r="AT226" s="30">
        <v>381443.9280837159</v>
      </c>
      <c r="AU226" s="30">
        <v>150938.02630741763</v>
      </c>
      <c r="AV226" s="30">
        <v>227438.63969498611</v>
      </c>
      <c r="AW226" s="38">
        <v>1320697.5207769717</v>
      </c>
      <c r="AX226" s="30">
        <v>1314800.7207769717</v>
      </c>
      <c r="AY226" s="30">
        <v>4955</v>
      </c>
      <c r="AZ226" s="30">
        <v>1015775</v>
      </c>
      <c r="BA226" s="30">
        <v>0</v>
      </c>
      <c r="BB226" s="30">
        <v>0</v>
      </c>
      <c r="BC226" s="30">
        <v>1320697.5207769717</v>
      </c>
      <c r="BD226" s="30">
        <v>1320697.5207769717</v>
      </c>
      <c r="BE226" s="30">
        <v>0</v>
      </c>
      <c r="BF226" s="30">
        <v>1021671.8</v>
      </c>
      <c r="BG226" s="30">
        <v>870733.77369258238</v>
      </c>
      <c r="BH226" s="30">
        <v>1169759.4944695539</v>
      </c>
      <c r="BI226" s="30">
        <v>5706.1438754612391</v>
      </c>
      <c r="BJ226" s="30">
        <v>5651.9016157794513</v>
      </c>
      <c r="BK226" s="197">
        <v>0.0095971698322472078</v>
      </c>
      <c r="BL226" s="30">
        <v>0</v>
      </c>
      <c r="BM226" s="30">
        <v>0</v>
      </c>
      <c r="BN226" s="38">
        <v>1320697.5207769717</v>
      </c>
      <c r="BO226" s="30">
        <v>6413.6620525705939</v>
      </c>
      <c r="BP226" s="30" t="s">
        <v>545</v>
      </c>
      <c r="BQ226" s="30">
        <v>6442.4269306193746</v>
      </c>
      <c r="BR226" s="197">
        <v>0.014199088411566141</v>
      </c>
      <c r="BS226" s="30">
        <v>0</v>
      </c>
      <c r="BT226" s="30">
        <v>1320697.5207769717</v>
      </c>
      <c r="BU226" s="30">
        <v>0</v>
      </c>
      <c r="BV226" s="38">
        <v>1320697.5207769717</v>
      </c>
      <c r="BW226" s="218">
        <v>5896.8</v>
      </c>
      <c r="BX226" s="219">
        <v>1314800.7207769717</v>
      </c>
      <c r="BZ226" s="23">
        <f>B226</f>
        <v>8732078</v>
      </c>
      <c r="CB226" s="495"/>
    </row>
    <row r="227" spans="1:80">
      <c r="A227" s="23">
        <v>136814</v>
      </c>
      <c r="B227" s="23">
        <v>8732001</v>
      </c>
      <c r="C227" s="23" t="s">
        <v>438</v>
      </c>
      <c r="D227" s="239">
        <v>490</v>
      </c>
      <c r="E227" s="239">
        <v>490</v>
      </c>
      <c r="F227" s="239">
        <v>0</v>
      </c>
      <c r="G227" s="30">
        <v>1884266.4757515159</v>
      </c>
      <c r="H227" s="30">
        <v>0</v>
      </c>
      <c r="I227" s="30">
        <v>0</v>
      </c>
      <c r="J227" s="30">
        <v>40078.759261171086</v>
      </c>
      <c r="K227" s="30">
        <v>0</v>
      </c>
      <c r="L227" s="30">
        <v>89003.933772656354</v>
      </c>
      <c r="M227" s="30">
        <v>0</v>
      </c>
      <c r="N227" s="30">
        <v>0</v>
      </c>
      <c r="O227" s="30">
        <v>856.40143475541981</v>
      </c>
      <c r="P227" s="30">
        <v>1337.1882051444272</v>
      </c>
      <c r="Q227" s="30">
        <v>490.80316143877786</v>
      </c>
      <c r="R227" s="30">
        <v>0</v>
      </c>
      <c r="S227" s="30">
        <v>0</v>
      </c>
      <c r="T227" s="30">
        <v>0</v>
      </c>
      <c r="U227" s="30">
        <v>0</v>
      </c>
      <c r="V227" s="30">
        <v>0</v>
      </c>
      <c r="W227" s="30">
        <v>0</v>
      </c>
      <c r="X227" s="30">
        <v>0</v>
      </c>
      <c r="Y227" s="30">
        <v>0</v>
      </c>
      <c r="Z227" s="30">
        <v>25280.840020216947</v>
      </c>
      <c r="AA227" s="30">
        <v>0</v>
      </c>
      <c r="AB227" s="30">
        <v>149215.10233163627</v>
      </c>
      <c r="AC227" s="30">
        <v>0</v>
      </c>
      <c r="AD227" s="30">
        <v>578.76547230873359</v>
      </c>
      <c r="AE227" s="30">
        <v>0</v>
      </c>
      <c r="AF227" s="30">
        <v>145041.22630741764</v>
      </c>
      <c r="AG227" s="30">
        <v>0</v>
      </c>
      <c r="AH227" s="30">
        <v>0</v>
      </c>
      <c r="AI227" s="30">
        <v>0</v>
      </c>
      <c r="AJ227" s="30">
        <v>36036</v>
      </c>
      <c r="AK227" s="30">
        <v>0</v>
      </c>
      <c r="AL227" s="30">
        <v>0</v>
      </c>
      <c r="AM227" s="30">
        <v>0</v>
      </c>
      <c r="AN227" s="30">
        <v>0</v>
      </c>
      <c r="AO227" s="30">
        <v>0</v>
      </c>
      <c r="AP227" s="30">
        <v>0</v>
      </c>
      <c r="AQ227" s="30">
        <v>0</v>
      </c>
      <c r="AR227" s="30">
        <v>0</v>
      </c>
      <c r="AS227" s="30">
        <v>1884266.4757515159</v>
      </c>
      <c r="AT227" s="30">
        <v>306841.793659328</v>
      </c>
      <c r="AU227" s="30">
        <v>181077.22630741764</v>
      </c>
      <c r="AV227" s="30">
        <v>239507.32526608362</v>
      </c>
      <c r="AW227" s="38">
        <v>2372185.4957182617</v>
      </c>
      <c r="AX227" s="30">
        <v>2336149.4957182617</v>
      </c>
      <c r="AY227" s="30">
        <v>4955</v>
      </c>
      <c r="AZ227" s="30">
        <v>2427950</v>
      </c>
      <c r="BA227" s="30">
        <v>91800.504281738307</v>
      </c>
      <c r="BB227" s="30">
        <v>0</v>
      </c>
      <c r="BC227" s="30">
        <v>2463986</v>
      </c>
      <c r="BD227" s="30">
        <v>2463986</v>
      </c>
      <c r="BE227" s="30">
        <v>0</v>
      </c>
      <c r="BF227" s="30">
        <v>2463986</v>
      </c>
      <c r="BG227" s="30">
        <v>2282908.7736925823</v>
      </c>
      <c r="BH227" s="30">
        <v>2282908.7736925823</v>
      </c>
      <c r="BI227" s="30">
        <v>4658.9974973318</v>
      </c>
      <c r="BJ227" s="30">
        <v>4652.3584422162994</v>
      </c>
      <c r="BK227" s="197">
        <v>0.0014270300102539387</v>
      </c>
      <c r="BL227" s="30">
        <v>0</v>
      </c>
      <c r="BM227" s="30">
        <v>0</v>
      </c>
      <c r="BN227" s="38">
        <v>2463986</v>
      </c>
      <c r="BO227" s="30">
        <v>4955</v>
      </c>
      <c r="BP227" s="30" t="s">
        <v>545</v>
      </c>
      <c r="BQ227" s="30">
        <v>5028.5428571428574</v>
      </c>
      <c r="BR227" s="197">
        <v>0.004083969845886104</v>
      </c>
      <c r="BS227" s="30">
        <v>-4443.6500000000015</v>
      </c>
      <c r="BT227" s="30">
        <v>2459542.35</v>
      </c>
      <c r="BU227" s="30">
        <v>-4900</v>
      </c>
      <c r="BV227" s="38">
        <v>2454642.35</v>
      </c>
      <c r="BW227" s="218">
        <v>36036</v>
      </c>
      <c r="BX227" s="219">
        <v>2418606.35</v>
      </c>
      <c r="BZ227" s="23">
        <f>B227</f>
        <v>8732001</v>
      </c>
      <c r="CB227" s="495"/>
    </row>
    <row r="228" spans="1:80">
      <c r="A228" s="23">
        <v>145246</v>
      </c>
      <c r="B228" s="23">
        <v>8733326</v>
      </c>
      <c r="C228" s="23" t="s">
        <v>439</v>
      </c>
      <c r="D228" s="239">
        <v>98</v>
      </c>
      <c r="E228" s="239">
        <v>98</v>
      </c>
      <c r="F228" s="239">
        <v>0</v>
      </c>
      <c r="G228" s="30">
        <v>376853.29515030317</v>
      </c>
      <c r="H228" s="30">
        <v>0</v>
      </c>
      <c r="I228" s="30">
        <v>0</v>
      </c>
      <c r="J228" s="30">
        <v>6432.3934616694278</v>
      </c>
      <c r="K228" s="30">
        <v>0</v>
      </c>
      <c r="L228" s="30">
        <v>13774.418321958776</v>
      </c>
      <c r="M228" s="30">
        <v>0</v>
      </c>
      <c r="N228" s="30">
        <v>0</v>
      </c>
      <c r="O228" s="30">
        <v>0</v>
      </c>
      <c r="P228" s="30">
        <v>0</v>
      </c>
      <c r="Q228" s="30">
        <v>0</v>
      </c>
      <c r="R228" s="30">
        <v>0</v>
      </c>
      <c r="S228" s="30">
        <v>0</v>
      </c>
      <c r="T228" s="30">
        <v>0</v>
      </c>
      <c r="U228" s="30">
        <v>0</v>
      </c>
      <c r="V228" s="30">
        <v>0</v>
      </c>
      <c r="W228" s="30">
        <v>0</v>
      </c>
      <c r="X228" s="30">
        <v>0</v>
      </c>
      <c r="Y228" s="30">
        <v>0</v>
      </c>
      <c r="Z228" s="30">
        <v>677.7486181130522</v>
      </c>
      <c r="AA228" s="30">
        <v>0</v>
      </c>
      <c r="AB228" s="30">
        <v>11848.875062339768</v>
      </c>
      <c r="AC228" s="30">
        <v>0</v>
      </c>
      <c r="AD228" s="30">
        <v>0</v>
      </c>
      <c r="AE228" s="30">
        <v>0</v>
      </c>
      <c r="AF228" s="30">
        <v>145041.22630741764</v>
      </c>
      <c r="AG228" s="30">
        <v>0</v>
      </c>
      <c r="AH228" s="30">
        <v>0</v>
      </c>
      <c r="AI228" s="30">
        <v>0</v>
      </c>
      <c r="AJ228" s="30">
        <v>14845.25</v>
      </c>
      <c r="AK228" s="30">
        <v>0</v>
      </c>
      <c r="AL228" s="30">
        <v>0</v>
      </c>
      <c r="AM228" s="30">
        <v>0</v>
      </c>
      <c r="AN228" s="30">
        <v>0</v>
      </c>
      <c r="AO228" s="30">
        <v>0</v>
      </c>
      <c r="AP228" s="30">
        <v>0</v>
      </c>
      <c r="AQ228" s="30">
        <v>0</v>
      </c>
      <c r="AR228" s="30">
        <v>0</v>
      </c>
      <c r="AS228" s="30">
        <v>376853.29515030317</v>
      </c>
      <c r="AT228" s="30">
        <v>32733.435464081023</v>
      </c>
      <c r="AU228" s="30">
        <v>159886.47630741764</v>
      </c>
      <c r="AV228" s="30">
        <v>28943.688046714717</v>
      </c>
      <c r="AW228" s="38">
        <v>569473.20692180179</v>
      </c>
      <c r="AX228" s="30">
        <v>554627.95692180179</v>
      </c>
      <c r="AY228" s="30">
        <v>4955</v>
      </c>
      <c r="AZ228" s="30">
        <v>485590</v>
      </c>
      <c r="BA228" s="30">
        <v>0</v>
      </c>
      <c r="BB228" s="30">
        <v>0</v>
      </c>
      <c r="BC228" s="30">
        <v>569473.20692180179</v>
      </c>
      <c r="BD228" s="30">
        <v>569473.2069218019</v>
      </c>
      <c r="BE228" s="30">
        <v>0</v>
      </c>
      <c r="BF228" s="30">
        <v>500435.25</v>
      </c>
      <c r="BG228" s="30">
        <v>340548.77369258238</v>
      </c>
      <c r="BH228" s="30">
        <v>409586.73061438417</v>
      </c>
      <c r="BI228" s="30">
        <v>4179.4564348406548</v>
      </c>
      <c r="BJ228" s="30">
        <v>4173.1216261415757</v>
      </c>
      <c r="BK228" s="197">
        <v>0.0015180024132045663</v>
      </c>
      <c r="BL228" s="30">
        <v>0</v>
      </c>
      <c r="BM228" s="30">
        <v>0</v>
      </c>
      <c r="BN228" s="38">
        <v>569473.20692180179</v>
      </c>
      <c r="BO228" s="30">
        <v>5659.4689481816513</v>
      </c>
      <c r="BP228" s="30" t="s">
        <v>545</v>
      </c>
      <c r="BQ228" s="30">
        <v>5810.9510910387935</v>
      </c>
      <c r="BR228" s="197">
        <v>0.035660366058965831</v>
      </c>
      <c r="BS228" s="30">
        <v>0</v>
      </c>
      <c r="BT228" s="30">
        <v>569473.20692180179</v>
      </c>
      <c r="BU228" s="30">
        <v>0</v>
      </c>
      <c r="BV228" s="38">
        <v>569473.20692180179</v>
      </c>
      <c r="BW228" s="218">
        <v>14845.25</v>
      </c>
      <c r="BX228" s="219">
        <v>554627.95692180179</v>
      </c>
      <c r="BZ228" s="23">
        <f>B228</f>
        <v>8733326</v>
      </c>
      <c r="CB228" s="495"/>
    </row>
    <row r="229" spans="1:80">
      <c r="A229" s="23">
        <v>110630</v>
      </c>
      <c r="B229" s="23">
        <v>8732064</v>
      </c>
      <c r="C229" s="23" t="s">
        <v>440</v>
      </c>
      <c r="D229" s="239">
        <v>89</v>
      </c>
      <c r="E229" s="239">
        <v>89</v>
      </c>
      <c r="F229" s="239">
        <v>0</v>
      </c>
      <c r="G229" s="30">
        <v>342244.31906507123</v>
      </c>
      <c r="H229" s="30">
        <v>0</v>
      </c>
      <c r="I229" s="30">
        <v>0</v>
      </c>
      <c r="J229" s="30">
        <v>12369.987426287327</v>
      </c>
      <c r="K229" s="30">
        <v>0</v>
      </c>
      <c r="L229" s="30">
        <v>26489.266003766803</v>
      </c>
      <c r="M229" s="30">
        <v>0</v>
      </c>
      <c r="N229" s="30">
        <v>1879.2384938521375</v>
      </c>
      <c r="O229" s="30">
        <v>17947.72721123146</v>
      </c>
      <c r="P229" s="30">
        <v>0</v>
      </c>
      <c r="Q229" s="30">
        <v>979.60304466760579</v>
      </c>
      <c r="R229" s="30">
        <v>0</v>
      </c>
      <c r="S229" s="30">
        <v>0</v>
      </c>
      <c r="T229" s="30">
        <v>0</v>
      </c>
      <c r="U229" s="30">
        <v>0</v>
      </c>
      <c r="V229" s="30">
        <v>0</v>
      </c>
      <c r="W229" s="30">
        <v>0</v>
      </c>
      <c r="X229" s="30">
        <v>0</v>
      </c>
      <c r="Y229" s="30">
        <v>0</v>
      </c>
      <c r="Z229" s="30">
        <v>0</v>
      </c>
      <c r="AA229" s="30">
        <v>0</v>
      </c>
      <c r="AB229" s="30">
        <v>32478.248609669354</v>
      </c>
      <c r="AC229" s="30">
        <v>0</v>
      </c>
      <c r="AD229" s="30">
        <v>0</v>
      </c>
      <c r="AE229" s="30">
        <v>0</v>
      </c>
      <c r="AF229" s="30">
        <v>145041.22630741764</v>
      </c>
      <c r="AG229" s="30">
        <v>46575.519163597222</v>
      </c>
      <c r="AH229" s="30">
        <v>0</v>
      </c>
      <c r="AI229" s="30">
        <v>0</v>
      </c>
      <c r="AJ229" s="30">
        <v>19023.7762</v>
      </c>
      <c r="AK229" s="30">
        <v>0</v>
      </c>
      <c r="AL229" s="30">
        <v>0</v>
      </c>
      <c r="AM229" s="30">
        <v>0</v>
      </c>
      <c r="AN229" s="30">
        <v>0</v>
      </c>
      <c r="AO229" s="30">
        <v>0</v>
      </c>
      <c r="AP229" s="30">
        <v>0</v>
      </c>
      <c r="AQ229" s="30">
        <v>0</v>
      </c>
      <c r="AR229" s="30">
        <v>0</v>
      </c>
      <c r="AS229" s="30">
        <v>342244.31906507123</v>
      </c>
      <c r="AT229" s="30">
        <v>92144.070789474688</v>
      </c>
      <c r="AU229" s="30">
        <v>210640.52167101487</v>
      </c>
      <c r="AV229" s="30">
        <v>65658.873277591018</v>
      </c>
      <c r="AW229" s="38">
        <v>645028.91152556078</v>
      </c>
      <c r="AX229" s="30">
        <v>626005.13532556081</v>
      </c>
      <c r="AY229" s="30">
        <v>4955</v>
      </c>
      <c r="AZ229" s="30">
        <v>440995</v>
      </c>
      <c r="BA229" s="30">
        <v>0</v>
      </c>
      <c r="BB229" s="30">
        <v>0</v>
      </c>
      <c r="BC229" s="30">
        <v>645028.91152556078</v>
      </c>
      <c r="BD229" s="30">
        <v>645028.91152556078</v>
      </c>
      <c r="BE229" s="30">
        <v>0</v>
      </c>
      <c r="BF229" s="30">
        <v>460018.7762</v>
      </c>
      <c r="BG229" s="30">
        <v>249378.25452898516</v>
      </c>
      <c r="BH229" s="30">
        <v>434388.38985454588</v>
      </c>
      <c r="BI229" s="30">
        <v>4880.7684253319758</v>
      </c>
      <c r="BJ229" s="30">
        <v>4847.0490573137813</v>
      </c>
      <c r="BK229" s="197">
        <v>0.0069566797487462684</v>
      </c>
      <c r="BL229" s="30">
        <v>0</v>
      </c>
      <c r="BM229" s="30">
        <v>0</v>
      </c>
      <c r="BN229" s="38">
        <v>645028.91152556078</v>
      </c>
      <c r="BO229" s="30">
        <v>7033.7655654557393</v>
      </c>
      <c r="BP229" s="30" t="s">
        <v>545</v>
      </c>
      <c r="BQ229" s="30">
        <v>7247.5158598377611</v>
      </c>
      <c r="BR229" s="197">
        <v>-0.00801625777837156</v>
      </c>
      <c r="BS229" s="30">
        <v>-854.94999999999993</v>
      </c>
      <c r="BT229" s="30">
        <v>644173.96152556082</v>
      </c>
      <c r="BU229" s="30">
        <v>-890</v>
      </c>
      <c r="BV229" s="38">
        <v>643283.96152556082</v>
      </c>
      <c r="BW229" s="218">
        <v>19023.7762</v>
      </c>
      <c r="BX229" s="219">
        <v>624260.18532556086</v>
      </c>
      <c r="BZ229" s="23">
        <f>B229</f>
        <v>8732064</v>
      </c>
      <c r="CB229" s="495"/>
    </row>
    <row r="230" spans="1:80">
      <c r="A230" s="23">
        <v>145034</v>
      </c>
      <c r="B230" s="23">
        <v>8734010</v>
      </c>
      <c r="C230" s="23" t="s">
        <v>441</v>
      </c>
      <c r="D230" s="239">
        <v>561</v>
      </c>
      <c r="E230" s="239">
        <v>0</v>
      </c>
      <c r="F230" s="239">
        <v>561</v>
      </c>
      <c r="G230" s="30">
        <v>0</v>
      </c>
      <c r="H230" s="30">
        <v>1929450.1611022498</v>
      </c>
      <c r="I230" s="30">
        <v>1252657.3893308078</v>
      </c>
      <c r="J230" s="30">
        <v>0</v>
      </c>
      <c r="K230" s="30">
        <v>92527.505948629216</v>
      </c>
      <c r="L230" s="30">
        <v>0</v>
      </c>
      <c r="M230" s="30">
        <v>331080.83922406181</v>
      </c>
      <c r="N230" s="30">
        <v>0</v>
      </c>
      <c r="O230" s="30">
        <v>0</v>
      </c>
      <c r="P230" s="30">
        <v>0</v>
      </c>
      <c r="Q230" s="30">
        <v>0</v>
      </c>
      <c r="R230" s="30">
        <v>0</v>
      </c>
      <c r="S230" s="30">
        <v>0</v>
      </c>
      <c r="T230" s="30">
        <v>3069.7042142658029</v>
      </c>
      <c r="U230" s="30">
        <v>6771.4063549980856</v>
      </c>
      <c r="V230" s="30">
        <v>1274.0275660514897</v>
      </c>
      <c r="W230" s="30">
        <v>1394.4081234736773</v>
      </c>
      <c r="X230" s="30">
        <v>0</v>
      </c>
      <c r="Y230" s="30">
        <v>953.01274625898816</v>
      </c>
      <c r="Z230" s="30">
        <v>0</v>
      </c>
      <c r="AA230" s="30">
        <v>92637.65774142569</v>
      </c>
      <c r="AB230" s="30">
        <v>0</v>
      </c>
      <c r="AC230" s="30">
        <v>278281.19079725054</v>
      </c>
      <c r="AD230" s="30">
        <v>0</v>
      </c>
      <c r="AE230" s="30">
        <v>43549.011971861168</v>
      </c>
      <c r="AF230" s="30">
        <v>145041.22630741764</v>
      </c>
      <c r="AG230" s="30">
        <v>2998.4049845365612</v>
      </c>
      <c r="AH230" s="30">
        <v>0</v>
      </c>
      <c r="AI230" s="30">
        <v>0</v>
      </c>
      <c r="AJ230" s="30">
        <v>20857.2</v>
      </c>
      <c r="AK230" s="30">
        <v>0</v>
      </c>
      <c r="AL230" s="30">
        <v>0</v>
      </c>
      <c r="AM230" s="30">
        <v>0</v>
      </c>
      <c r="AN230" s="30">
        <v>0</v>
      </c>
      <c r="AO230" s="30">
        <v>0</v>
      </c>
      <c r="AP230" s="30">
        <v>0</v>
      </c>
      <c r="AQ230" s="30">
        <v>0</v>
      </c>
      <c r="AR230" s="30">
        <v>0</v>
      </c>
      <c r="AS230" s="30">
        <v>3182107.5504330574</v>
      </c>
      <c r="AT230" s="30">
        <v>851538.76468827645</v>
      </c>
      <c r="AU230" s="30">
        <v>168896.83129195421</v>
      </c>
      <c r="AV230" s="30">
        <v>458023.246585628</v>
      </c>
      <c r="AW230" s="38">
        <v>4202543.1464132881</v>
      </c>
      <c r="AX230" s="30">
        <v>4181685.9464132879</v>
      </c>
      <c r="AY230" s="30">
        <v>6465</v>
      </c>
      <c r="AZ230" s="30">
        <v>3626865</v>
      </c>
      <c r="BA230" s="30">
        <v>0</v>
      </c>
      <c r="BB230" s="30">
        <v>0</v>
      </c>
      <c r="BC230" s="30">
        <v>4202543.1464132881</v>
      </c>
      <c r="BD230" s="30">
        <v>0</v>
      </c>
      <c r="BE230" s="30">
        <v>4202543.1464132881</v>
      </c>
      <c r="BF230" s="30">
        <v>3647722.2</v>
      </c>
      <c r="BG230" s="30">
        <v>3478825.3687080457</v>
      </c>
      <c r="BH230" s="30">
        <v>4033646.3151213336</v>
      </c>
      <c r="BI230" s="30">
        <v>7190.100383460488</v>
      </c>
      <c r="BJ230" s="30">
        <v>7135.654238573291</v>
      </c>
      <c r="BK230" s="197">
        <v>0.00763015458244556</v>
      </c>
      <c r="BL230" s="30">
        <v>0</v>
      </c>
      <c r="BM230" s="30">
        <v>0</v>
      </c>
      <c r="BN230" s="38">
        <v>4202543.1464132881</v>
      </c>
      <c r="BO230" s="30">
        <v>7453.98564423046</v>
      </c>
      <c r="BP230" s="30" t="s">
        <v>545</v>
      </c>
      <c r="BQ230" s="30">
        <v>7491.1642538561282</v>
      </c>
      <c r="BR230" s="197">
        <v>0.001329605051316074</v>
      </c>
      <c r="BS230" s="30">
        <v>0</v>
      </c>
      <c r="BT230" s="30">
        <v>4202543.1464132881</v>
      </c>
      <c r="BU230" s="30">
        <v>0</v>
      </c>
      <c r="BV230" s="38">
        <v>4202543.1464132881</v>
      </c>
      <c r="BW230" s="218">
        <v>20857.2</v>
      </c>
      <c r="BX230" s="219">
        <v>4181685.9464132879</v>
      </c>
      <c r="BZ230" s="23">
        <f>B230</f>
        <v>8734010</v>
      </c>
      <c r="CB230" s="495"/>
    </row>
    <row r="231" spans="1:80">
      <c r="A231" s="23">
        <v>136802</v>
      </c>
      <c r="B231" s="23">
        <v>8732000</v>
      </c>
      <c r="C231" s="23" t="s">
        <v>442</v>
      </c>
      <c r="D231" s="239">
        <v>236</v>
      </c>
      <c r="E231" s="239">
        <v>236</v>
      </c>
      <c r="F231" s="239">
        <v>0</v>
      </c>
      <c r="G231" s="30">
        <v>907524.261790526</v>
      </c>
      <c r="H231" s="30">
        <v>0</v>
      </c>
      <c r="I231" s="30">
        <v>0</v>
      </c>
      <c r="J231" s="30">
        <v>49974.749202200837</v>
      </c>
      <c r="K231" s="30">
        <v>0</v>
      </c>
      <c r="L231" s="30">
        <v>108076.20529536856</v>
      </c>
      <c r="M231" s="30">
        <v>0</v>
      </c>
      <c r="N231" s="30">
        <v>0</v>
      </c>
      <c r="O231" s="30">
        <v>0</v>
      </c>
      <c r="P231" s="30">
        <v>0</v>
      </c>
      <c r="Q231" s="30">
        <v>0</v>
      </c>
      <c r="R231" s="30">
        <v>0</v>
      </c>
      <c r="S231" s="30">
        <v>0</v>
      </c>
      <c r="T231" s="30">
        <v>0</v>
      </c>
      <c r="U231" s="30">
        <v>0</v>
      </c>
      <c r="V231" s="30">
        <v>0</v>
      </c>
      <c r="W231" s="30">
        <v>0</v>
      </c>
      <c r="X231" s="30">
        <v>0</v>
      </c>
      <c r="Y231" s="30">
        <v>0</v>
      </c>
      <c r="Z231" s="30">
        <v>39027.794889680554</v>
      </c>
      <c r="AA231" s="30">
        <v>0</v>
      </c>
      <c r="AB231" s="30">
        <v>111911.46950945874</v>
      </c>
      <c r="AC231" s="30">
        <v>0</v>
      </c>
      <c r="AD231" s="30">
        <v>17208.626709979166</v>
      </c>
      <c r="AE231" s="30">
        <v>0</v>
      </c>
      <c r="AF231" s="30">
        <v>145041.22630741764</v>
      </c>
      <c r="AG231" s="30">
        <v>0</v>
      </c>
      <c r="AH231" s="30">
        <v>0</v>
      </c>
      <c r="AI231" s="30">
        <v>0</v>
      </c>
      <c r="AJ231" s="30">
        <v>11568.89</v>
      </c>
      <c r="AK231" s="30">
        <v>0</v>
      </c>
      <c r="AL231" s="30">
        <v>0</v>
      </c>
      <c r="AM231" s="30">
        <v>0</v>
      </c>
      <c r="AN231" s="30">
        <v>0</v>
      </c>
      <c r="AO231" s="30">
        <v>0</v>
      </c>
      <c r="AP231" s="30">
        <v>0</v>
      </c>
      <c r="AQ231" s="30">
        <v>0</v>
      </c>
      <c r="AR231" s="30">
        <v>0</v>
      </c>
      <c r="AS231" s="30">
        <v>907524.261790526</v>
      </c>
      <c r="AT231" s="30">
        <v>326198.84560668783</v>
      </c>
      <c r="AU231" s="30">
        <v>156610.11630741763</v>
      </c>
      <c r="AV231" s="30">
        <v>164017.53543083672</v>
      </c>
      <c r="AW231" s="38">
        <v>1390333.2237046314</v>
      </c>
      <c r="AX231" s="30">
        <v>1378764.3337046315</v>
      </c>
      <c r="AY231" s="30">
        <v>4955</v>
      </c>
      <c r="AZ231" s="30">
        <v>1169380</v>
      </c>
      <c r="BA231" s="30">
        <v>0</v>
      </c>
      <c r="BB231" s="30">
        <v>0</v>
      </c>
      <c r="BC231" s="30">
        <v>1390333.2237046314</v>
      </c>
      <c r="BD231" s="30">
        <v>1390333.2237046314</v>
      </c>
      <c r="BE231" s="30">
        <v>0</v>
      </c>
      <c r="BF231" s="30">
        <v>1180948.89</v>
      </c>
      <c r="BG231" s="30">
        <v>1024338.7736925823</v>
      </c>
      <c r="BH231" s="30">
        <v>1233723.1073972138</v>
      </c>
      <c r="BI231" s="30">
        <v>5227.6402855814149</v>
      </c>
      <c r="BJ231" s="30">
        <v>5286.6384376804335</v>
      </c>
      <c r="BK231" s="197">
        <v>-0.011159861374008522</v>
      </c>
      <c r="BL231" s="30">
        <v>0.011159861374008522</v>
      </c>
      <c r="BM231" s="30">
        <v>13923.563895368397</v>
      </c>
      <c r="BN231" s="38">
        <v>1404256.7876</v>
      </c>
      <c r="BO231" s="30">
        <v>5901.2199050847457</v>
      </c>
      <c r="BP231" s="30" t="s">
        <v>545</v>
      </c>
      <c r="BQ231" s="30">
        <v>5950.2406254237285</v>
      </c>
      <c r="BR231" s="197">
        <v>-0.0011145281530231532</v>
      </c>
      <c r="BS231" s="30">
        <v>-2428.45</v>
      </c>
      <c r="BT231" s="30">
        <v>1401828.3376</v>
      </c>
      <c r="BU231" s="30">
        <v>-2360</v>
      </c>
      <c r="BV231" s="38">
        <v>1399468.3376</v>
      </c>
      <c r="BW231" s="218">
        <v>11568.89</v>
      </c>
      <c r="BX231" s="219">
        <v>1387899.4476</v>
      </c>
      <c r="BZ231" s="23">
        <f>B231</f>
        <v>8732000</v>
      </c>
      <c r="CB231" s="495"/>
    </row>
    <row r="232" spans="1:80">
      <c r="A232" s="23">
        <v>144770</v>
      </c>
      <c r="B232" s="23">
        <v>8732051</v>
      </c>
      <c r="C232" s="23" t="s">
        <v>443</v>
      </c>
      <c r="D232" s="239">
        <v>419</v>
      </c>
      <c r="E232" s="239">
        <v>419</v>
      </c>
      <c r="F232" s="239">
        <v>0</v>
      </c>
      <c r="G232" s="30">
        <v>1611240.1088569085</v>
      </c>
      <c r="H232" s="30">
        <v>0</v>
      </c>
      <c r="I232" s="30">
        <v>0</v>
      </c>
      <c r="J232" s="30">
        <v>63829.135119642728</v>
      </c>
      <c r="K232" s="30">
        <v>0</v>
      </c>
      <c r="L232" s="30">
        <v>137744.18321958775</v>
      </c>
      <c r="M232" s="30">
        <v>0</v>
      </c>
      <c r="N232" s="30">
        <v>236.59883681611913</v>
      </c>
      <c r="O232" s="30">
        <v>0</v>
      </c>
      <c r="P232" s="30">
        <v>0</v>
      </c>
      <c r="Q232" s="30">
        <v>0</v>
      </c>
      <c r="R232" s="30">
        <v>0</v>
      </c>
      <c r="S232" s="30">
        <v>0</v>
      </c>
      <c r="T232" s="30">
        <v>0</v>
      </c>
      <c r="U232" s="30">
        <v>0</v>
      </c>
      <c r="V232" s="30">
        <v>0</v>
      </c>
      <c r="W232" s="30">
        <v>0</v>
      </c>
      <c r="X232" s="30">
        <v>0</v>
      </c>
      <c r="Y232" s="30">
        <v>0</v>
      </c>
      <c r="Z232" s="30">
        <v>89864.479001397674</v>
      </c>
      <c r="AA232" s="30">
        <v>0</v>
      </c>
      <c r="AB232" s="30">
        <v>156330.84073270659</v>
      </c>
      <c r="AC232" s="30">
        <v>0</v>
      </c>
      <c r="AD232" s="30">
        <v>0</v>
      </c>
      <c r="AE232" s="30">
        <v>0</v>
      </c>
      <c r="AF232" s="30">
        <v>145041.22630741764</v>
      </c>
      <c r="AG232" s="30">
        <v>0</v>
      </c>
      <c r="AH232" s="30">
        <v>0</v>
      </c>
      <c r="AI232" s="30">
        <v>0</v>
      </c>
      <c r="AJ232" s="30">
        <v>29757</v>
      </c>
      <c r="AK232" s="30">
        <v>0</v>
      </c>
      <c r="AL232" s="30">
        <v>0</v>
      </c>
      <c r="AM232" s="30">
        <v>0</v>
      </c>
      <c r="AN232" s="30">
        <v>0</v>
      </c>
      <c r="AO232" s="30">
        <v>0</v>
      </c>
      <c r="AP232" s="30">
        <v>0</v>
      </c>
      <c r="AQ232" s="30">
        <v>0</v>
      </c>
      <c r="AR232" s="30">
        <v>0</v>
      </c>
      <c r="AS232" s="30">
        <v>1611240.1088569085</v>
      </c>
      <c r="AT232" s="30">
        <v>448005.23691015085</v>
      </c>
      <c r="AU232" s="30">
        <v>174798.22630741764</v>
      </c>
      <c r="AV232" s="30">
        <v>241115.22604851806</v>
      </c>
      <c r="AW232" s="38">
        <v>2234043.5720744771</v>
      </c>
      <c r="AX232" s="30">
        <v>2204286.5720744771</v>
      </c>
      <c r="AY232" s="30">
        <v>4955</v>
      </c>
      <c r="AZ232" s="30">
        <v>2076145</v>
      </c>
      <c r="BA232" s="30">
        <v>0</v>
      </c>
      <c r="BB232" s="30">
        <v>0</v>
      </c>
      <c r="BC232" s="30">
        <v>2234043.5720744771</v>
      </c>
      <c r="BD232" s="30">
        <v>2234043.5720744771</v>
      </c>
      <c r="BE232" s="30">
        <v>0</v>
      </c>
      <c r="BF232" s="30">
        <v>2105902</v>
      </c>
      <c r="BG232" s="30">
        <v>1931103.7736925823</v>
      </c>
      <c r="BH232" s="30">
        <v>2059245.3457670594</v>
      </c>
      <c r="BI232" s="30">
        <v>4914.6666963414309</v>
      </c>
      <c r="BJ232" s="30">
        <v>4807.7518667309732</v>
      </c>
      <c r="BK232" s="197">
        <v>0.022238009068291271</v>
      </c>
      <c r="BL232" s="30">
        <v>0</v>
      </c>
      <c r="BM232" s="30">
        <v>0</v>
      </c>
      <c r="BN232" s="38">
        <v>2234043.5720744771</v>
      </c>
      <c r="BO232" s="30">
        <v>5260.8271409892059</v>
      </c>
      <c r="BP232" s="30" t="s">
        <v>545</v>
      </c>
      <c r="BQ232" s="30">
        <v>5331.8462340679644</v>
      </c>
      <c r="BR232" s="197">
        <v>0.018130946052586028</v>
      </c>
      <c r="BS232" s="30">
        <v>0</v>
      </c>
      <c r="BT232" s="30">
        <v>2234043.5720744771</v>
      </c>
      <c r="BU232" s="30">
        <v>0</v>
      </c>
      <c r="BV232" s="38">
        <v>2234043.5720744771</v>
      </c>
      <c r="BW232" s="218">
        <v>29757</v>
      </c>
      <c r="BX232" s="219">
        <v>2204286.5720744771</v>
      </c>
      <c r="BZ232" s="23">
        <f>B232</f>
        <v>8732051</v>
      </c>
      <c r="CB232" s="495"/>
    </row>
    <row r="233" spans="1:80">
      <c r="A233" s="23">
        <v>141500</v>
      </c>
      <c r="B233" s="23">
        <v>8732034</v>
      </c>
      <c r="C233" s="23" t="s">
        <v>444</v>
      </c>
      <c r="D233" s="239">
        <v>624</v>
      </c>
      <c r="E233" s="239">
        <v>624</v>
      </c>
      <c r="F233" s="239">
        <v>0</v>
      </c>
      <c r="G233" s="30">
        <v>2399555.6752427467</v>
      </c>
      <c r="H233" s="30">
        <v>0</v>
      </c>
      <c r="I233" s="30">
        <v>0</v>
      </c>
      <c r="J233" s="30">
        <v>26224.373343729156</v>
      </c>
      <c r="K233" s="30">
        <v>0</v>
      </c>
      <c r="L233" s="30">
        <v>57216.814568136331</v>
      </c>
      <c r="M233" s="30">
        <v>0</v>
      </c>
      <c r="N233" s="30">
        <v>8221.6684106031025</v>
      </c>
      <c r="O233" s="30">
        <v>3703.49926580966</v>
      </c>
      <c r="P233" s="30">
        <v>0</v>
      </c>
      <c r="Q233" s="30">
        <v>0</v>
      </c>
      <c r="R233" s="30">
        <v>0</v>
      </c>
      <c r="S233" s="30">
        <v>1369.4450726475704</v>
      </c>
      <c r="T233" s="30">
        <v>0</v>
      </c>
      <c r="U233" s="30">
        <v>0</v>
      </c>
      <c r="V233" s="30">
        <v>0</v>
      </c>
      <c r="W233" s="30">
        <v>0</v>
      </c>
      <c r="X233" s="30">
        <v>0</v>
      </c>
      <c r="Y233" s="30">
        <v>0</v>
      </c>
      <c r="Z233" s="30">
        <v>78830.16165784339</v>
      </c>
      <c r="AA233" s="30">
        <v>0</v>
      </c>
      <c r="AB233" s="30">
        <v>201896.23140038192</v>
      </c>
      <c r="AC233" s="30">
        <v>0</v>
      </c>
      <c r="AD233" s="30">
        <v>0</v>
      </c>
      <c r="AE233" s="30">
        <v>0</v>
      </c>
      <c r="AF233" s="30">
        <v>145041.22630741764</v>
      </c>
      <c r="AG233" s="30">
        <v>0</v>
      </c>
      <c r="AH233" s="30">
        <v>0</v>
      </c>
      <c r="AI233" s="30">
        <v>0</v>
      </c>
      <c r="AJ233" s="30">
        <v>12413.66</v>
      </c>
      <c r="AK233" s="30">
        <v>0</v>
      </c>
      <c r="AL233" s="30">
        <v>0</v>
      </c>
      <c r="AM233" s="30">
        <v>0</v>
      </c>
      <c r="AN233" s="30">
        <v>0</v>
      </c>
      <c r="AO233" s="30">
        <v>0</v>
      </c>
      <c r="AP233" s="30">
        <v>0</v>
      </c>
      <c r="AQ233" s="30">
        <v>0</v>
      </c>
      <c r="AR233" s="30">
        <v>0</v>
      </c>
      <c r="AS233" s="30">
        <v>2399555.6752427467</v>
      </c>
      <c r="AT233" s="30">
        <v>377462.19371915114</v>
      </c>
      <c r="AU233" s="30">
        <v>157454.88630741765</v>
      </c>
      <c r="AV233" s="30">
        <v>316193.53676307359</v>
      </c>
      <c r="AW233" s="38">
        <v>2934472.7552693151</v>
      </c>
      <c r="AX233" s="30">
        <v>2922059.0952693149</v>
      </c>
      <c r="AY233" s="30">
        <v>4955</v>
      </c>
      <c r="AZ233" s="30">
        <v>3091920</v>
      </c>
      <c r="BA233" s="30">
        <v>169860.90473068506</v>
      </c>
      <c r="BB233" s="30">
        <v>0</v>
      </c>
      <c r="BC233" s="30">
        <v>3104333.66</v>
      </c>
      <c r="BD233" s="30">
        <v>3104333.66</v>
      </c>
      <c r="BE233" s="30">
        <v>0</v>
      </c>
      <c r="BF233" s="30">
        <v>3104333.66</v>
      </c>
      <c r="BG233" s="30">
        <v>2946878.7736925823</v>
      </c>
      <c r="BH233" s="30">
        <v>2946878.7736925823</v>
      </c>
      <c r="BI233" s="30">
        <v>4722.5621373278564</v>
      </c>
      <c r="BJ233" s="30">
        <v>4678.395943305286</v>
      </c>
      <c r="BK233" s="197">
        <v>0.0094404566346658926</v>
      </c>
      <c r="BL233" s="30">
        <v>0</v>
      </c>
      <c r="BM233" s="30">
        <v>0</v>
      </c>
      <c r="BN233" s="38">
        <v>3104333.66</v>
      </c>
      <c r="BO233" s="30">
        <v>4955</v>
      </c>
      <c r="BP233" s="30" t="s">
        <v>545</v>
      </c>
      <c r="BQ233" s="30">
        <v>4974.8936858974357</v>
      </c>
      <c r="BR233" s="197">
        <v>0.0037988780110216336</v>
      </c>
      <c r="BS233" s="30">
        <v>0</v>
      </c>
      <c r="BT233" s="30">
        <v>3104333.66</v>
      </c>
      <c r="BU233" s="30">
        <v>0</v>
      </c>
      <c r="BV233" s="38">
        <v>3104333.66</v>
      </c>
      <c r="BW233" s="218">
        <v>12413.66</v>
      </c>
      <c r="BX233" s="219">
        <v>3091920</v>
      </c>
      <c r="BZ233" s="23">
        <f>B233</f>
        <v>8732034</v>
      </c>
      <c r="CB233" s="495"/>
    </row>
    <row r="234" spans="1:80">
      <c r="A234" s="23">
        <v>146050</v>
      </c>
      <c r="B234" s="23">
        <v>8732226</v>
      </c>
      <c r="C234" s="23" t="s">
        <v>445</v>
      </c>
      <c r="D234" s="239">
        <v>200</v>
      </c>
      <c r="E234" s="239">
        <v>200</v>
      </c>
      <c r="F234" s="239">
        <v>0</v>
      </c>
      <c r="G234" s="30">
        <v>769088.35744959838</v>
      </c>
      <c r="H234" s="30">
        <v>0</v>
      </c>
      <c r="I234" s="30">
        <v>0</v>
      </c>
      <c r="J234" s="30">
        <v>20781.578876162734</v>
      </c>
      <c r="K234" s="30">
        <v>0</v>
      </c>
      <c r="L234" s="30">
        <v>44501.966886328286</v>
      </c>
      <c r="M234" s="30">
        <v>0</v>
      </c>
      <c r="N234" s="30">
        <v>0</v>
      </c>
      <c r="O234" s="30">
        <v>4028.6705300182834</v>
      </c>
      <c r="P234" s="30">
        <v>0</v>
      </c>
      <c r="Q234" s="30">
        <v>0</v>
      </c>
      <c r="R234" s="30">
        <v>0</v>
      </c>
      <c r="S234" s="30">
        <v>0</v>
      </c>
      <c r="T234" s="30">
        <v>0</v>
      </c>
      <c r="U234" s="30">
        <v>0</v>
      </c>
      <c r="V234" s="30">
        <v>0</v>
      </c>
      <c r="W234" s="30">
        <v>0</v>
      </c>
      <c r="X234" s="30">
        <v>0</v>
      </c>
      <c r="Y234" s="30">
        <v>0</v>
      </c>
      <c r="Z234" s="30">
        <v>2004.8055890067374</v>
      </c>
      <c r="AA234" s="30">
        <v>0</v>
      </c>
      <c r="AB234" s="30">
        <v>82024.78449024701</v>
      </c>
      <c r="AC234" s="30">
        <v>0</v>
      </c>
      <c r="AD234" s="30">
        <v>1929.2182410290579</v>
      </c>
      <c r="AE234" s="30">
        <v>0</v>
      </c>
      <c r="AF234" s="30">
        <v>145041.22630741764</v>
      </c>
      <c r="AG234" s="30">
        <v>0</v>
      </c>
      <c r="AH234" s="30">
        <v>0</v>
      </c>
      <c r="AI234" s="30">
        <v>0</v>
      </c>
      <c r="AJ234" s="30">
        <v>4540.9</v>
      </c>
      <c r="AK234" s="30">
        <v>0</v>
      </c>
      <c r="AL234" s="30">
        <v>0</v>
      </c>
      <c r="AM234" s="30">
        <v>0</v>
      </c>
      <c r="AN234" s="30">
        <v>0</v>
      </c>
      <c r="AO234" s="30">
        <v>0</v>
      </c>
      <c r="AP234" s="30">
        <v>0</v>
      </c>
      <c r="AQ234" s="30">
        <v>0</v>
      </c>
      <c r="AR234" s="30">
        <v>0</v>
      </c>
      <c r="AS234" s="30">
        <v>769088.35744959838</v>
      </c>
      <c r="AT234" s="30">
        <v>155271.02461279213</v>
      </c>
      <c r="AU234" s="30">
        <v>149582.12630741764</v>
      </c>
      <c r="AV234" s="30">
        <v>122338.17626199377</v>
      </c>
      <c r="AW234" s="38">
        <v>1073941.5083698081</v>
      </c>
      <c r="AX234" s="30">
        <v>1069400.6083698082</v>
      </c>
      <c r="AY234" s="30">
        <v>4955</v>
      </c>
      <c r="AZ234" s="30">
        <v>991000</v>
      </c>
      <c r="BA234" s="30">
        <v>0</v>
      </c>
      <c r="BB234" s="30">
        <v>0</v>
      </c>
      <c r="BC234" s="30">
        <v>1073941.5083698081</v>
      </c>
      <c r="BD234" s="30">
        <v>1073941.5083698081</v>
      </c>
      <c r="BE234" s="30">
        <v>0</v>
      </c>
      <c r="BF234" s="30">
        <v>995540.9</v>
      </c>
      <c r="BG234" s="30">
        <v>845958.77369258238</v>
      </c>
      <c r="BH234" s="30">
        <v>924359.38206239045</v>
      </c>
      <c r="BI234" s="30">
        <v>4621.7969103119522</v>
      </c>
      <c r="BJ234" s="30">
        <v>4493.4027452836563</v>
      </c>
      <c r="BK234" s="197">
        <v>0.028573927668304463</v>
      </c>
      <c r="BL234" s="30">
        <v>0</v>
      </c>
      <c r="BM234" s="30">
        <v>0</v>
      </c>
      <c r="BN234" s="38">
        <v>1073941.5083698081</v>
      </c>
      <c r="BO234" s="30">
        <v>5347.0030418490405</v>
      </c>
      <c r="BP234" s="30" t="s">
        <v>545</v>
      </c>
      <c r="BQ234" s="30">
        <v>5369.70754184904</v>
      </c>
      <c r="BR234" s="197">
        <v>0.026547205821937592</v>
      </c>
      <c r="BS234" s="30">
        <v>0</v>
      </c>
      <c r="BT234" s="30">
        <v>1073941.5083698081</v>
      </c>
      <c r="BU234" s="30">
        <v>0</v>
      </c>
      <c r="BV234" s="38">
        <v>1073941.5083698081</v>
      </c>
      <c r="BW234" s="218">
        <v>4540.9</v>
      </c>
      <c r="BX234" s="219">
        <v>1069400.6083698082</v>
      </c>
      <c r="BZ234" s="23">
        <f>B234</f>
        <v>8732226</v>
      </c>
      <c r="CB234" s="495"/>
    </row>
    <row r="235" spans="1:80">
      <c r="A235" s="23">
        <v>150263</v>
      </c>
      <c r="B235" s="23">
        <v>8734016</v>
      </c>
      <c r="C235" s="23" t="s">
        <v>446</v>
      </c>
      <c r="D235" s="239">
        <v>528</v>
      </c>
      <c r="E235" s="239">
        <v>0</v>
      </c>
      <c r="F235" s="239">
        <v>528</v>
      </c>
      <c r="G235" s="30">
        <v>0</v>
      </c>
      <c r="H235" s="30">
        <v>1696398.59669945</v>
      </c>
      <c r="I235" s="30">
        <v>1313762.6278347496</v>
      </c>
      <c r="J235" s="30">
        <v>0</v>
      </c>
      <c r="K235" s="30">
        <v>73725.125060672639</v>
      </c>
      <c r="L235" s="30">
        <v>0</v>
      </c>
      <c r="M235" s="30">
        <v>245590.48167794218</v>
      </c>
      <c r="N235" s="30">
        <v>0</v>
      </c>
      <c r="O235" s="30">
        <v>0</v>
      </c>
      <c r="P235" s="30">
        <v>0</v>
      </c>
      <c r="Q235" s="30">
        <v>0</v>
      </c>
      <c r="R235" s="30">
        <v>0</v>
      </c>
      <c r="S235" s="30">
        <v>0</v>
      </c>
      <c r="T235" s="30">
        <v>2388.0817297491562</v>
      </c>
      <c r="U235" s="30">
        <v>13997.369802521334</v>
      </c>
      <c r="V235" s="30">
        <v>637.15625982803374</v>
      </c>
      <c r="W235" s="30">
        <v>1394.7200018282904</v>
      </c>
      <c r="X235" s="30">
        <v>1495.0595703051458</v>
      </c>
      <c r="Y235" s="30">
        <v>0</v>
      </c>
      <c r="Z235" s="30">
        <v>0</v>
      </c>
      <c r="AA235" s="30">
        <v>47830.618048311044</v>
      </c>
      <c r="AB235" s="30">
        <v>0</v>
      </c>
      <c r="AC235" s="30">
        <v>269481.02212110022</v>
      </c>
      <c r="AD235" s="30">
        <v>0</v>
      </c>
      <c r="AE235" s="30">
        <v>12902.971450182034</v>
      </c>
      <c r="AF235" s="30">
        <v>145041.22630741764</v>
      </c>
      <c r="AG235" s="30">
        <v>20007.892389864046</v>
      </c>
      <c r="AH235" s="30">
        <v>0</v>
      </c>
      <c r="AI235" s="30">
        <v>0</v>
      </c>
      <c r="AJ235" s="30">
        <v>36035.7888</v>
      </c>
      <c r="AK235" s="30">
        <v>0</v>
      </c>
      <c r="AL235" s="30">
        <v>0</v>
      </c>
      <c r="AM235" s="30">
        <v>0</v>
      </c>
      <c r="AN235" s="30">
        <v>0</v>
      </c>
      <c r="AO235" s="30">
        <v>0</v>
      </c>
      <c r="AP235" s="30">
        <v>0</v>
      </c>
      <c r="AQ235" s="30">
        <v>0</v>
      </c>
      <c r="AR235" s="30">
        <v>0</v>
      </c>
      <c r="AS235" s="30">
        <v>3010161.2245341996</v>
      </c>
      <c r="AT235" s="30">
        <v>669442.60572244</v>
      </c>
      <c r="AU235" s="30">
        <v>201084.9074972817</v>
      </c>
      <c r="AV235" s="30">
        <v>436753.3222995036</v>
      </c>
      <c r="AW235" s="38">
        <v>3880688.7377539212</v>
      </c>
      <c r="AX235" s="30">
        <v>3844652.948953921</v>
      </c>
      <c r="AY235" s="30">
        <v>6465</v>
      </c>
      <c r="AZ235" s="30">
        <v>3413520</v>
      </c>
      <c r="BA235" s="30">
        <v>0</v>
      </c>
      <c r="BB235" s="30">
        <v>0</v>
      </c>
      <c r="BC235" s="30">
        <v>3880688.7377539212</v>
      </c>
      <c r="BD235" s="30">
        <v>0</v>
      </c>
      <c r="BE235" s="30">
        <v>3880688.7377539221</v>
      </c>
      <c r="BF235" s="30">
        <v>3449555.7888</v>
      </c>
      <c r="BG235" s="30">
        <v>3248470.8813027181</v>
      </c>
      <c r="BH235" s="30">
        <v>3679603.830256639</v>
      </c>
      <c r="BI235" s="30">
        <v>6968.9466482133312</v>
      </c>
      <c r="BJ235" s="30">
        <v>6733.35942823602</v>
      </c>
      <c r="BK235" s="197">
        <v>0.034988065391160832</v>
      </c>
      <c r="BL235" s="30">
        <v>0</v>
      </c>
      <c r="BM235" s="30">
        <v>0</v>
      </c>
      <c r="BN235" s="38">
        <v>3880688.7377539212</v>
      </c>
      <c r="BO235" s="30">
        <v>7281.539676049093</v>
      </c>
      <c r="BP235" s="30" t="s">
        <v>545</v>
      </c>
      <c r="BQ235" s="30">
        <v>7349.7892760490931</v>
      </c>
      <c r="BR235" s="197">
        <v>0.03101833564580847</v>
      </c>
      <c r="BS235" s="30">
        <v>0</v>
      </c>
      <c r="BT235" s="30">
        <v>3880688.7377539212</v>
      </c>
      <c r="BU235" s="30">
        <v>0</v>
      </c>
      <c r="BV235" s="38">
        <v>3880688.7377539212</v>
      </c>
      <c r="BW235" s="218">
        <v>36035.7888</v>
      </c>
      <c r="BX235" s="219">
        <v>3844652.948953921</v>
      </c>
      <c r="BZ235" s="23">
        <f>B235</f>
        <v>8734016</v>
      </c>
      <c r="CB235" s="495"/>
    </row>
    <row r="236" spans="1:80">
      <c r="A236" s="23">
        <v>146929</v>
      </c>
      <c r="B236" s="23">
        <v>8732256</v>
      </c>
      <c r="C236" s="23" t="s">
        <v>447</v>
      </c>
      <c r="D236" s="239">
        <v>315</v>
      </c>
      <c r="E236" s="239">
        <v>315</v>
      </c>
      <c r="F236" s="239">
        <v>0</v>
      </c>
      <c r="G236" s="30">
        <v>1211314.1629831174</v>
      </c>
      <c r="H236" s="30">
        <v>0</v>
      </c>
      <c r="I236" s="30">
        <v>0</v>
      </c>
      <c r="J236" s="30">
        <v>37604.761775913481</v>
      </c>
      <c r="K236" s="30">
        <v>0</v>
      </c>
      <c r="L236" s="30">
        <v>81586.9392916017</v>
      </c>
      <c r="M236" s="30">
        <v>0</v>
      </c>
      <c r="N236" s="30">
        <v>0</v>
      </c>
      <c r="O236" s="30">
        <v>34186.1470690123</v>
      </c>
      <c r="P236" s="30">
        <v>0</v>
      </c>
      <c r="Q236" s="30">
        <v>0</v>
      </c>
      <c r="R236" s="30">
        <v>0</v>
      </c>
      <c r="S236" s="30">
        <v>0</v>
      </c>
      <c r="T236" s="30">
        <v>0</v>
      </c>
      <c r="U236" s="30">
        <v>0</v>
      </c>
      <c r="V236" s="30">
        <v>0</v>
      </c>
      <c r="W236" s="30">
        <v>0</v>
      </c>
      <c r="X236" s="30">
        <v>0</v>
      </c>
      <c r="Y236" s="30">
        <v>0</v>
      </c>
      <c r="Z236" s="30">
        <v>4274.1235504033357</v>
      </c>
      <c r="AA236" s="30">
        <v>0</v>
      </c>
      <c r="AB236" s="30">
        <v>110304.613471375</v>
      </c>
      <c r="AC236" s="30">
        <v>0</v>
      </c>
      <c r="AD236" s="30">
        <v>0</v>
      </c>
      <c r="AE236" s="30">
        <v>0</v>
      </c>
      <c r="AF236" s="30">
        <v>145041.22630741764</v>
      </c>
      <c r="AG236" s="30">
        <v>0</v>
      </c>
      <c r="AH236" s="30">
        <v>0</v>
      </c>
      <c r="AI236" s="30">
        <v>0</v>
      </c>
      <c r="AJ236" s="30">
        <v>7043.4</v>
      </c>
      <c r="AK236" s="30">
        <v>0</v>
      </c>
      <c r="AL236" s="30">
        <v>0</v>
      </c>
      <c r="AM236" s="30">
        <v>0</v>
      </c>
      <c r="AN236" s="30">
        <v>0</v>
      </c>
      <c r="AO236" s="30">
        <v>0</v>
      </c>
      <c r="AP236" s="30">
        <v>0</v>
      </c>
      <c r="AQ236" s="30">
        <v>0</v>
      </c>
      <c r="AR236" s="30">
        <v>0</v>
      </c>
      <c r="AS236" s="30">
        <v>1211314.1629831174</v>
      </c>
      <c r="AT236" s="30">
        <v>267956.58515830582</v>
      </c>
      <c r="AU236" s="30">
        <v>152084.62630741764</v>
      </c>
      <c r="AV236" s="30">
        <v>196315.96039921045</v>
      </c>
      <c r="AW236" s="38">
        <v>1631355.374448841</v>
      </c>
      <c r="AX236" s="30">
        <v>1624311.9744488411</v>
      </c>
      <c r="AY236" s="30">
        <v>4955</v>
      </c>
      <c r="AZ236" s="30">
        <v>1560825</v>
      </c>
      <c r="BA236" s="30">
        <v>0</v>
      </c>
      <c r="BB236" s="30">
        <v>0</v>
      </c>
      <c r="BC236" s="30">
        <v>1631355.374448841</v>
      </c>
      <c r="BD236" s="30">
        <v>1631355.374448841</v>
      </c>
      <c r="BE236" s="30">
        <v>0</v>
      </c>
      <c r="BF236" s="30">
        <v>1567868.4</v>
      </c>
      <c r="BG236" s="30">
        <v>1415783.7736925823</v>
      </c>
      <c r="BH236" s="30">
        <v>1479270.7481414233</v>
      </c>
      <c r="BI236" s="30">
        <v>4696.0976131473753</v>
      </c>
      <c r="BJ236" s="30">
        <v>4686.2556879771755</v>
      </c>
      <c r="BK236" s="197">
        <v>0.0021001681994112661</v>
      </c>
      <c r="BL236" s="30">
        <v>0</v>
      </c>
      <c r="BM236" s="30">
        <v>0</v>
      </c>
      <c r="BN236" s="38">
        <v>1631355.374448841</v>
      </c>
      <c r="BO236" s="30">
        <v>5156.5459506312418</v>
      </c>
      <c r="BP236" s="30" t="s">
        <v>545</v>
      </c>
      <c r="BQ236" s="30">
        <v>5178.9059506312415</v>
      </c>
      <c r="BR236" s="197">
        <v>0.0050548842039570552</v>
      </c>
      <c r="BS236" s="30">
        <v>0</v>
      </c>
      <c r="BT236" s="30">
        <v>1631355.374448841</v>
      </c>
      <c r="BU236" s="30">
        <v>0</v>
      </c>
      <c r="BV236" s="38">
        <v>1631355.374448841</v>
      </c>
      <c r="BW236" s="218">
        <v>7043.4</v>
      </c>
      <c r="BX236" s="219">
        <v>1624311.9744488411</v>
      </c>
      <c r="BZ236" s="23">
        <f>B236</f>
        <v>8732256</v>
      </c>
      <c r="CB236" s="495"/>
    </row>
    <row r="237" spans="1:80">
      <c r="A237" s="23">
        <v>110621</v>
      </c>
      <c r="B237" s="23">
        <v>8732048</v>
      </c>
      <c r="C237" s="23" t="s">
        <v>448</v>
      </c>
      <c r="D237" s="239">
        <v>525</v>
      </c>
      <c r="E237" s="239">
        <v>525</v>
      </c>
      <c r="F237" s="239">
        <v>0</v>
      </c>
      <c r="G237" s="30">
        <v>2018856.9383051957</v>
      </c>
      <c r="H237" s="30">
        <v>0</v>
      </c>
      <c r="I237" s="30">
        <v>0</v>
      </c>
      <c r="J237" s="30">
        <v>52943.546184509876</v>
      </c>
      <c r="K237" s="30">
        <v>0</v>
      </c>
      <c r="L237" s="30">
        <v>115493.19977642361</v>
      </c>
      <c r="M237" s="30">
        <v>0</v>
      </c>
      <c r="N237" s="30">
        <v>0</v>
      </c>
      <c r="O237" s="30">
        <v>284.88455890843505</v>
      </c>
      <c r="P237" s="30">
        <v>0</v>
      </c>
      <c r="Q237" s="30">
        <v>0</v>
      </c>
      <c r="R237" s="30">
        <v>0</v>
      </c>
      <c r="S237" s="30">
        <v>0</v>
      </c>
      <c r="T237" s="30">
        <v>0</v>
      </c>
      <c r="U237" s="30">
        <v>0</v>
      </c>
      <c r="V237" s="30">
        <v>0</v>
      </c>
      <c r="W237" s="30">
        <v>0</v>
      </c>
      <c r="X237" s="30">
        <v>0</v>
      </c>
      <c r="Y237" s="30">
        <v>0</v>
      </c>
      <c r="Z237" s="30">
        <v>28833.75515765707</v>
      </c>
      <c r="AA237" s="30">
        <v>0</v>
      </c>
      <c r="AB237" s="30">
        <v>190126.8598315861</v>
      </c>
      <c r="AC237" s="30">
        <v>0</v>
      </c>
      <c r="AD237" s="30">
        <v>0</v>
      </c>
      <c r="AE237" s="30">
        <v>0</v>
      </c>
      <c r="AF237" s="30">
        <v>145041.22630741764</v>
      </c>
      <c r="AG237" s="30">
        <v>0</v>
      </c>
      <c r="AH237" s="30">
        <v>0</v>
      </c>
      <c r="AI237" s="30">
        <v>0</v>
      </c>
      <c r="AJ237" s="30">
        <v>103740</v>
      </c>
      <c r="AK237" s="30">
        <v>0</v>
      </c>
      <c r="AL237" s="30">
        <v>0</v>
      </c>
      <c r="AM237" s="30">
        <v>0</v>
      </c>
      <c r="AN237" s="30">
        <v>0</v>
      </c>
      <c r="AO237" s="30">
        <v>0</v>
      </c>
      <c r="AP237" s="30">
        <v>0</v>
      </c>
      <c r="AQ237" s="30">
        <v>0</v>
      </c>
      <c r="AR237" s="30">
        <v>0</v>
      </c>
      <c r="AS237" s="30">
        <v>2018856.9383051957</v>
      </c>
      <c r="AT237" s="30">
        <v>387682.24550908513</v>
      </c>
      <c r="AU237" s="30">
        <v>248781.22630741764</v>
      </c>
      <c r="AV237" s="30">
        <v>287938.47537906858</v>
      </c>
      <c r="AW237" s="38">
        <v>2655320.4101216984</v>
      </c>
      <c r="AX237" s="30">
        <v>2551580.4101216984</v>
      </c>
      <c r="AY237" s="30">
        <v>4955</v>
      </c>
      <c r="AZ237" s="30">
        <v>2601375</v>
      </c>
      <c r="BA237" s="30">
        <v>49794.5898783016</v>
      </c>
      <c r="BB237" s="30">
        <v>0</v>
      </c>
      <c r="BC237" s="30">
        <v>2705115</v>
      </c>
      <c r="BD237" s="30">
        <v>2705115</v>
      </c>
      <c r="BE237" s="30">
        <v>0</v>
      </c>
      <c r="BF237" s="30">
        <v>2705115</v>
      </c>
      <c r="BG237" s="30">
        <v>2456333.7736925823</v>
      </c>
      <c r="BH237" s="30">
        <v>2456333.7736925823</v>
      </c>
      <c r="BI237" s="30">
        <v>4678.7309975096805</v>
      </c>
      <c r="BJ237" s="30">
        <v>4659.8044918618616</v>
      </c>
      <c r="BK237" s="197">
        <v>0.0040616523034116931</v>
      </c>
      <c r="BL237" s="30">
        <v>0</v>
      </c>
      <c r="BM237" s="30">
        <v>0</v>
      </c>
      <c r="BN237" s="38">
        <v>2705115</v>
      </c>
      <c r="BO237" s="30">
        <v>4955</v>
      </c>
      <c r="BP237" s="30" t="s">
        <v>545</v>
      </c>
      <c r="BQ237" s="30">
        <v>5152.6</v>
      </c>
      <c r="BR237" s="197">
        <v>-0.0033225952185650387</v>
      </c>
      <c r="BS237" s="30">
        <v>-4855.05</v>
      </c>
      <c r="BT237" s="30">
        <v>2700259.95</v>
      </c>
      <c r="BU237" s="30">
        <v>-5250</v>
      </c>
      <c r="BV237" s="38">
        <v>2695009.95</v>
      </c>
      <c r="BW237" s="218">
        <v>103740</v>
      </c>
      <c r="BX237" s="219">
        <v>2591269.95</v>
      </c>
      <c r="BZ237" s="23">
        <f>B237</f>
        <v>8732048</v>
      </c>
      <c r="CB237" s="495"/>
    </row>
    <row r="238" spans="1:80">
      <c r="A238" s="23">
        <v>110698</v>
      </c>
      <c r="B238" s="23">
        <v>8732232</v>
      </c>
      <c r="C238" s="23" t="s">
        <v>449</v>
      </c>
      <c r="D238" s="239">
        <v>231</v>
      </c>
      <c r="E238" s="239">
        <v>231</v>
      </c>
      <c r="F238" s="239">
        <v>0</v>
      </c>
      <c r="G238" s="30">
        <v>888297.052854286</v>
      </c>
      <c r="H238" s="30">
        <v>0</v>
      </c>
      <c r="I238" s="30">
        <v>0</v>
      </c>
      <c r="J238" s="30">
        <v>26224.373343729116</v>
      </c>
      <c r="K238" s="30">
        <v>0</v>
      </c>
      <c r="L238" s="30">
        <v>58276.385208287014</v>
      </c>
      <c r="M238" s="30">
        <v>0</v>
      </c>
      <c r="N238" s="30">
        <v>235.92613699991497</v>
      </c>
      <c r="O238" s="30">
        <v>572.24637485085771</v>
      </c>
      <c r="P238" s="30">
        <v>0</v>
      </c>
      <c r="Q238" s="30">
        <v>0</v>
      </c>
      <c r="R238" s="30">
        <v>0</v>
      </c>
      <c r="S238" s="30">
        <v>0</v>
      </c>
      <c r="T238" s="30">
        <v>0</v>
      </c>
      <c r="U238" s="30">
        <v>0</v>
      </c>
      <c r="V238" s="30">
        <v>0</v>
      </c>
      <c r="W238" s="30">
        <v>0</v>
      </c>
      <c r="X238" s="30">
        <v>0</v>
      </c>
      <c r="Y238" s="30">
        <v>0</v>
      </c>
      <c r="Z238" s="30">
        <v>20221.805707781223</v>
      </c>
      <c r="AA238" s="30">
        <v>0</v>
      </c>
      <c r="AB238" s="30">
        <v>68500.276683076416</v>
      </c>
      <c r="AC238" s="30">
        <v>0</v>
      </c>
      <c r="AD238" s="30">
        <v>0</v>
      </c>
      <c r="AE238" s="30">
        <v>0</v>
      </c>
      <c r="AF238" s="30">
        <v>145041.22630741764</v>
      </c>
      <c r="AG238" s="30">
        <v>0</v>
      </c>
      <c r="AH238" s="30">
        <v>0</v>
      </c>
      <c r="AI238" s="30">
        <v>0</v>
      </c>
      <c r="AJ238" s="30">
        <v>23078.75</v>
      </c>
      <c r="AK238" s="30">
        <v>0</v>
      </c>
      <c r="AL238" s="30">
        <v>0</v>
      </c>
      <c r="AM238" s="30">
        <v>0</v>
      </c>
      <c r="AN238" s="30">
        <v>0</v>
      </c>
      <c r="AO238" s="30">
        <v>0</v>
      </c>
      <c r="AP238" s="30">
        <v>0</v>
      </c>
      <c r="AQ238" s="30">
        <v>0</v>
      </c>
      <c r="AR238" s="30">
        <v>0</v>
      </c>
      <c r="AS238" s="30">
        <v>888297.052854286</v>
      </c>
      <c r="AT238" s="30">
        <v>174031.01345472457</v>
      </c>
      <c r="AU238" s="30">
        <v>168119.97630741764</v>
      </c>
      <c r="AV238" s="30">
        <v>113088.36403633756</v>
      </c>
      <c r="AW238" s="38">
        <v>1230448.0426164283</v>
      </c>
      <c r="AX238" s="30">
        <v>1207369.2926164283</v>
      </c>
      <c r="AY238" s="30">
        <v>4955</v>
      </c>
      <c r="AZ238" s="30">
        <v>1144605</v>
      </c>
      <c r="BA238" s="30">
        <v>0</v>
      </c>
      <c r="BB238" s="30">
        <v>0</v>
      </c>
      <c r="BC238" s="30">
        <v>1230448.0426164283</v>
      </c>
      <c r="BD238" s="30">
        <v>1230448.0426164283</v>
      </c>
      <c r="BE238" s="30">
        <v>0</v>
      </c>
      <c r="BF238" s="30">
        <v>1167683.75</v>
      </c>
      <c r="BG238" s="30">
        <v>999563.77369258238</v>
      </c>
      <c r="BH238" s="30">
        <v>1062328.0663090106</v>
      </c>
      <c r="BI238" s="30">
        <v>4598.8227978745044</v>
      </c>
      <c r="BJ238" s="30">
        <v>4492.8719431152513</v>
      </c>
      <c r="BK238" s="197">
        <v>0.023581988558923704</v>
      </c>
      <c r="BL238" s="30">
        <v>0</v>
      </c>
      <c r="BM238" s="30">
        <v>0</v>
      </c>
      <c r="BN238" s="38">
        <v>1230448.0426164283</v>
      </c>
      <c r="BO238" s="30">
        <v>5226.7068944434131</v>
      </c>
      <c r="BP238" s="30" t="s">
        <v>545</v>
      </c>
      <c r="BQ238" s="30">
        <v>5326.6149031014211</v>
      </c>
      <c r="BR238" s="197">
        <v>0.027838803392587375</v>
      </c>
      <c r="BS238" s="30">
        <v>-2163.7499999999995</v>
      </c>
      <c r="BT238" s="30">
        <v>1228284.2926164283</v>
      </c>
      <c r="BU238" s="30">
        <v>-2310</v>
      </c>
      <c r="BV238" s="38">
        <v>1225974.2926164283</v>
      </c>
      <c r="BW238" s="218">
        <v>23078.75</v>
      </c>
      <c r="BX238" s="219">
        <v>1202895.5426164283</v>
      </c>
      <c r="BZ238" s="23">
        <f>B238</f>
        <v>8732232</v>
      </c>
      <c r="CB238" s="495"/>
    </row>
    <row r="239" spans="1:80">
      <c r="A239" s="23">
        <v>146407</v>
      </c>
      <c r="B239" s="23">
        <v>8732079</v>
      </c>
      <c r="C239" s="23" t="s">
        <v>450</v>
      </c>
      <c r="D239" s="239">
        <v>751</v>
      </c>
      <c r="E239" s="239">
        <v>751</v>
      </c>
      <c r="F239" s="239">
        <v>0</v>
      </c>
      <c r="G239" s="30">
        <v>2887926.7822232419</v>
      </c>
      <c r="H239" s="30">
        <v>0</v>
      </c>
      <c r="I239" s="30">
        <v>0</v>
      </c>
      <c r="J239" s="30">
        <v>133101.0647068517</v>
      </c>
      <c r="K239" s="30">
        <v>0</v>
      </c>
      <c r="L239" s="30">
        <v>286084.07284068188</v>
      </c>
      <c r="M239" s="30">
        <v>0</v>
      </c>
      <c r="N239" s="30">
        <v>27990.944159512008</v>
      </c>
      <c r="O239" s="30">
        <v>29667.498118646028</v>
      </c>
      <c r="P239" s="30">
        <v>60576.146630919364</v>
      </c>
      <c r="Q239" s="30">
        <v>10790.00100266542</v>
      </c>
      <c r="R239" s="30">
        <v>0</v>
      </c>
      <c r="S239" s="30">
        <v>0</v>
      </c>
      <c r="T239" s="30">
        <v>0</v>
      </c>
      <c r="U239" s="30">
        <v>0</v>
      </c>
      <c r="V239" s="30">
        <v>0</v>
      </c>
      <c r="W239" s="30">
        <v>0</v>
      </c>
      <c r="X239" s="30">
        <v>0</v>
      </c>
      <c r="Y239" s="30">
        <v>0</v>
      </c>
      <c r="Z239" s="30">
        <v>14754.666750749047</v>
      </c>
      <c r="AA239" s="30">
        <v>0</v>
      </c>
      <c r="AB239" s="30">
        <v>307898.16565175651</v>
      </c>
      <c r="AC239" s="30">
        <v>0</v>
      </c>
      <c r="AD239" s="30">
        <v>1871.3416937981801</v>
      </c>
      <c r="AE239" s="30">
        <v>0</v>
      </c>
      <c r="AF239" s="30">
        <v>145041.22630741764</v>
      </c>
      <c r="AG239" s="30">
        <v>0</v>
      </c>
      <c r="AH239" s="30">
        <v>0</v>
      </c>
      <c r="AI239" s="30">
        <v>53978.12695107203</v>
      </c>
      <c r="AJ239" s="30">
        <v>9609.5437</v>
      </c>
      <c r="AK239" s="30">
        <v>0</v>
      </c>
      <c r="AL239" s="30">
        <v>0</v>
      </c>
      <c r="AM239" s="30">
        <v>0</v>
      </c>
      <c r="AN239" s="30">
        <v>0</v>
      </c>
      <c r="AO239" s="30">
        <v>0</v>
      </c>
      <c r="AP239" s="30">
        <v>0</v>
      </c>
      <c r="AQ239" s="30">
        <v>0</v>
      </c>
      <c r="AR239" s="30">
        <v>0</v>
      </c>
      <c r="AS239" s="30">
        <v>2887926.7822232419</v>
      </c>
      <c r="AT239" s="30">
        <v>872733.90155558</v>
      </c>
      <c r="AU239" s="30">
        <v>208628.8969584897</v>
      </c>
      <c r="AV239" s="30">
        <v>562102.19312924671</v>
      </c>
      <c r="AW239" s="38">
        <v>3969289.5807373119</v>
      </c>
      <c r="AX239" s="30">
        <v>3905701.91008624</v>
      </c>
      <c r="AY239" s="30">
        <v>4955</v>
      </c>
      <c r="AZ239" s="30">
        <v>3721205</v>
      </c>
      <c r="BA239" s="30">
        <v>0</v>
      </c>
      <c r="BB239" s="30">
        <v>0</v>
      </c>
      <c r="BC239" s="30">
        <v>3969289.5807373119</v>
      </c>
      <c r="BD239" s="30">
        <v>3969289.5807373119</v>
      </c>
      <c r="BE239" s="30">
        <v>0</v>
      </c>
      <c r="BF239" s="30">
        <v>3784792.6706510717</v>
      </c>
      <c r="BG239" s="30">
        <v>3576163.7736925823</v>
      </c>
      <c r="BH239" s="30">
        <v>3760660.6837788224</v>
      </c>
      <c r="BI239" s="30">
        <v>5007.5375283339845</v>
      </c>
      <c r="BJ239" s="30">
        <v>4888.9187750876545</v>
      </c>
      <c r="BK239" s="197">
        <v>0.024262778479931541</v>
      </c>
      <c r="BL239" s="30">
        <v>0</v>
      </c>
      <c r="BM239" s="30">
        <v>0</v>
      </c>
      <c r="BN239" s="38">
        <v>3969289.5807373119</v>
      </c>
      <c r="BO239" s="30">
        <v>5200.6683223518512</v>
      </c>
      <c r="BP239" s="30" t="s">
        <v>545</v>
      </c>
      <c r="BQ239" s="30">
        <v>5285.3389889977525</v>
      </c>
      <c r="BR239" s="197">
        <v>0.024668213662346616</v>
      </c>
      <c r="BS239" s="30">
        <v>0</v>
      </c>
      <c r="BT239" s="30">
        <v>3969289.5807373119</v>
      </c>
      <c r="BU239" s="30">
        <v>0</v>
      </c>
      <c r="BV239" s="38">
        <v>3969289.5807373119</v>
      </c>
      <c r="BW239" s="218">
        <v>9609.5437</v>
      </c>
      <c r="BX239" s="219">
        <v>3959680.0370373121</v>
      </c>
      <c r="BZ239" s="23">
        <f>B239</f>
        <v>8732079</v>
      </c>
      <c r="CB239" s="495"/>
    </row>
    <row r="240" spans="1:80">
      <c r="A240" s="23">
        <v>131197</v>
      </c>
      <c r="B240" s="23">
        <v>8733392</v>
      </c>
      <c r="C240" s="23" t="s">
        <v>451</v>
      </c>
      <c r="D240" s="239">
        <v>293</v>
      </c>
      <c r="E240" s="239">
        <v>293</v>
      </c>
      <c r="F240" s="239">
        <v>0</v>
      </c>
      <c r="G240" s="30">
        <v>1126714.4436636616</v>
      </c>
      <c r="H240" s="30">
        <v>0</v>
      </c>
      <c r="I240" s="30">
        <v>0</v>
      </c>
      <c r="J240" s="30">
        <v>23750.375858471754</v>
      </c>
      <c r="K240" s="30">
        <v>0</v>
      </c>
      <c r="L240" s="30">
        <v>50859.390727232443</v>
      </c>
      <c r="M240" s="30">
        <v>0</v>
      </c>
      <c r="N240" s="30">
        <v>0</v>
      </c>
      <c r="O240" s="30">
        <v>1139.5382356337429</v>
      </c>
      <c r="P240" s="30">
        <v>0</v>
      </c>
      <c r="Q240" s="30">
        <v>0</v>
      </c>
      <c r="R240" s="30">
        <v>0</v>
      </c>
      <c r="S240" s="30">
        <v>0</v>
      </c>
      <c r="T240" s="30">
        <v>0</v>
      </c>
      <c r="U240" s="30">
        <v>0</v>
      </c>
      <c r="V240" s="30">
        <v>0</v>
      </c>
      <c r="W240" s="30">
        <v>0</v>
      </c>
      <c r="X240" s="30">
        <v>0</v>
      </c>
      <c r="Y240" s="30">
        <v>0</v>
      </c>
      <c r="Z240" s="30">
        <v>21352.553039267324</v>
      </c>
      <c r="AA240" s="30">
        <v>0</v>
      </c>
      <c r="AB240" s="30">
        <v>126356.34709163022</v>
      </c>
      <c r="AC240" s="30">
        <v>0</v>
      </c>
      <c r="AD240" s="30">
        <v>7157.3996742178088</v>
      </c>
      <c r="AE240" s="30">
        <v>0</v>
      </c>
      <c r="AF240" s="30">
        <v>145041.22630741764</v>
      </c>
      <c r="AG240" s="30">
        <v>0</v>
      </c>
      <c r="AH240" s="30">
        <v>0</v>
      </c>
      <c r="AI240" s="30">
        <v>0</v>
      </c>
      <c r="AJ240" s="30">
        <v>7480.2</v>
      </c>
      <c r="AK240" s="30">
        <v>0</v>
      </c>
      <c r="AL240" s="30">
        <v>0</v>
      </c>
      <c r="AM240" s="30">
        <v>0</v>
      </c>
      <c r="AN240" s="30">
        <v>0</v>
      </c>
      <c r="AO240" s="30">
        <v>0</v>
      </c>
      <c r="AP240" s="30">
        <v>0</v>
      </c>
      <c r="AQ240" s="30">
        <v>0</v>
      </c>
      <c r="AR240" s="30">
        <v>0</v>
      </c>
      <c r="AS240" s="30">
        <v>1126714.4436636616</v>
      </c>
      <c r="AT240" s="30">
        <v>230615.60462645328</v>
      </c>
      <c r="AU240" s="30">
        <v>152521.42630741766</v>
      </c>
      <c r="AV240" s="30">
        <v>179740.55517347241</v>
      </c>
      <c r="AW240" s="38">
        <v>1509851.4745975325</v>
      </c>
      <c r="AX240" s="30">
        <v>1502371.2745975326</v>
      </c>
      <c r="AY240" s="30">
        <v>4955</v>
      </c>
      <c r="AZ240" s="30">
        <v>1451815</v>
      </c>
      <c r="BA240" s="30">
        <v>0</v>
      </c>
      <c r="BB240" s="30">
        <v>0</v>
      </c>
      <c r="BC240" s="30">
        <v>1509851.4745975325</v>
      </c>
      <c r="BD240" s="30">
        <v>1509851.4745975328</v>
      </c>
      <c r="BE240" s="30">
        <v>0</v>
      </c>
      <c r="BF240" s="30">
        <v>1459295.2</v>
      </c>
      <c r="BG240" s="30">
        <v>1306773.7736925823</v>
      </c>
      <c r="BH240" s="30">
        <v>1357330.0482901148</v>
      </c>
      <c r="BI240" s="30">
        <v>4632.5257620823031</v>
      </c>
      <c r="BJ240" s="30">
        <v>4541.2745351913036</v>
      </c>
      <c r="BK240" s="197">
        <v>0.020093748172209</v>
      </c>
      <c r="BL240" s="30">
        <v>0</v>
      </c>
      <c r="BM240" s="30">
        <v>0</v>
      </c>
      <c r="BN240" s="38">
        <v>1509851.4745975325</v>
      </c>
      <c r="BO240" s="30">
        <v>5127.5470122782681</v>
      </c>
      <c r="BP240" s="30" t="s">
        <v>545</v>
      </c>
      <c r="BQ240" s="30">
        <v>5153.0767051110324</v>
      </c>
      <c r="BR240" s="197">
        <v>0.021233791117733158</v>
      </c>
      <c r="BS240" s="30">
        <v>-2655.1000000000008</v>
      </c>
      <c r="BT240" s="30">
        <v>1507196.3745975324</v>
      </c>
      <c r="BU240" s="30">
        <v>-2930</v>
      </c>
      <c r="BV240" s="38">
        <v>1504266.3745975324</v>
      </c>
      <c r="BW240" s="218">
        <v>7480.2</v>
      </c>
      <c r="BX240" s="219">
        <v>1496786.1745975325</v>
      </c>
      <c r="BZ240" s="23">
        <f>B240</f>
        <v>8733392</v>
      </c>
      <c r="CB240" s="495"/>
    </row>
    <row r="241" spans="1:80">
      <c r="A241" s="23">
        <v>110804</v>
      </c>
      <c r="B241" s="23">
        <v>8733054</v>
      </c>
      <c r="C241" s="23" t="s">
        <v>172</v>
      </c>
      <c r="D241" s="239">
        <v>103</v>
      </c>
      <c r="E241" s="239">
        <v>103</v>
      </c>
      <c r="F241" s="239">
        <v>0</v>
      </c>
      <c r="G241" s="30">
        <v>396080.50408654317</v>
      </c>
      <c r="H241" s="30">
        <v>0</v>
      </c>
      <c r="I241" s="30">
        <v>0</v>
      </c>
      <c r="J241" s="30">
        <v>13359.586420390326</v>
      </c>
      <c r="K241" s="30">
        <v>0</v>
      </c>
      <c r="L241" s="30">
        <v>28608.407284068173</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67767.227357735639</v>
      </c>
      <c r="AC241" s="30">
        <v>0</v>
      </c>
      <c r="AD241" s="30">
        <v>4649.4159608799882</v>
      </c>
      <c r="AE241" s="30">
        <v>0</v>
      </c>
      <c r="AF241" s="30">
        <v>145041.22630741764</v>
      </c>
      <c r="AG241" s="30">
        <v>35850.893040400493</v>
      </c>
      <c r="AH241" s="30">
        <v>0</v>
      </c>
      <c r="AI241" s="30">
        <v>0</v>
      </c>
      <c r="AJ241" s="30">
        <v>12849.25</v>
      </c>
      <c r="AK241" s="30">
        <v>0</v>
      </c>
      <c r="AL241" s="30">
        <v>0</v>
      </c>
      <c r="AM241" s="30">
        <v>0</v>
      </c>
      <c r="AN241" s="30">
        <v>0</v>
      </c>
      <c r="AO241" s="30">
        <v>0</v>
      </c>
      <c r="AP241" s="30">
        <v>0</v>
      </c>
      <c r="AQ241" s="30">
        <v>0</v>
      </c>
      <c r="AR241" s="30">
        <v>0</v>
      </c>
      <c r="AS241" s="30">
        <v>396080.50408654317</v>
      </c>
      <c r="AT241" s="30">
        <v>114384.63702307412</v>
      </c>
      <c r="AU241" s="30">
        <v>193741.36934781814</v>
      </c>
      <c r="AV241" s="30">
        <v>87807.246891643212</v>
      </c>
      <c r="AW241" s="38">
        <v>704206.51045743539</v>
      </c>
      <c r="AX241" s="30">
        <v>691357.26045743539</v>
      </c>
      <c r="AY241" s="30">
        <v>4955</v>
      </c>
      <c r="AZ241" s="30">
        <v>510365</v>
      </c>
      <c r="BA241" s="30">
        <v>0</v>
      </c>
      <c r="BB241" s="30">
        <v>0</v>
      </c>
      <c r="BC241" s="30">
        <v>704206.51045743539</v>
      </c>
      <c r="BD241" s="30">
        <v>704206.51045743539</v>
      </c>
      <c r="BE241" s="30">
        <v>0</v>
      </c>
      <c r="BF241" s="30">
        <v>523214.25</v>
      </c>
      <c r="BG241" s="30">
        <v>329472.88065218186</v>
      </c>
      <c r="BH241" s="30">
        <v>510465.14110961725</v>
      </c>
      <c r="BI241" s="30">
        <v>4955.9722437826922</v>
      </c>
      <c r="BJ241" s="30">
        <v>4636.2585304743807</v>
      </c>
      <c r="BK241" s="197">
        <v>0.068959423036229719</v>
      </c>
      <c r="BL241" s="30">
        <v>0</v>
      </c>
      <c r="BM241" s="30">
        <v>0</v>
      </c>
      <c r="BN241" s="38">
        <v>704206.51045743539</v>
      </c>
      <c r="BO241" s="30">
        <v>6712.206412208111</v>
      </c>
      <c r="BP241" s="30" t="s">
        <v>545</v>
      </c>
      <c r="BQ241" s="30">
        <v>6836.956412208111</v>
      </c>
      <c r="BR241" s="197">
        <v>0.06638778477541285</v>
      </c>
      <c r="BS241" s="30">
        <v>-980.45</v>
      </c>
      <c r="BT241" s="30">
        <v>703226.06045743544</v>
      </c>
      <c r="BU241" s="30">
        <v>-1030</v>
      </c>
      <c r="BV241" s="38">
        <v>702196.06045743544</v>
      </c>
      <c r="BW241" s="218">
        <v>12849.25</v>
      </c>
      <c r="BX241" s="219">
        <v>689346.81045743544</v>
      </c>
      <c r="BZ241" s="23">
        <f>B241</f>
        <v>8733054</v>
      </c>
      <c r="CB241" s="495"/>
    </row>
    <row r="242" spans="1:80">
      <c r="A242" s="23">
        <v>141211</v>
      </c>
      <c r="B242" s="23">
        <v>8732027</v>
      </c>
      <c r="C242" s="23" t="s">
        <v>452</v>
      </c>
      <c r="D242" s="239">
        <v>207</v>
      </c>
      <c r="E242" s="239">
        <v>207</v>
      </c>
      <c r="F242" s="239">
        <v>0</v>
      </c>
      <c r="G242" s="30">
        <v>796006.44996033423</v>
      </c>
      <c r="H242" s="30">
        <v>0</v>
      </c>
      <c r="I242" s="30">
        <v>0</v>
      </c>
      <c r="J242" s="30">
        <v>26224.373343729145</v>
      </c>
      <c r="K242" s="30">
        <v>0</v>
      </c>
      <c r="L242" s="30">
        <v>56157.243927985648</v>
      </c>
      <c r="M242" s="30">
        <v>0</v>
      </c>
      <c r="N242" s="30">
        <v>9161.2876575291575</v>
      </c>
      <c r="O242" s="30">
        <v>1709.3073534506143</v>
      </c>
      <c r="P242" s="30">
        <v>889.63949974915022</v>
      </c>
      <c r="Q242" s="30">
        <v>1469.404567001405</v>
      </c>
      <c r="R242" s="30">
        <v>0</v>
      </c>
      <c r="S242" s="30">
        <v>0</v>
      </c>
      <c r="T242" s="30">
        <v>0</v>
      </c>
      <c r="U242" s="30">
        <v>0</v>
      </c>
      <c r="V242" s="30">
        <v>0</v>
      </c>
      <c r="W242" s="30">
        <v>0</v>
      </c>
      <c r="X242" s="30">
        <v>0</v>
      </c>
      <c r="Y242" s="30">
        <v>0</v>
      </c>
      <c r="Z242" s="30">
        <v>4163.31293983731</v>
      </c>
      <c r="AA242" s="30">
        <v>0</v>
      </c>
      <c r="AB242" s="30">
        <v>76633.027615439743</v>
      </c>
      <c r="AC242" s="30">
        <v>0</v>
      </c>
      <c r="AD242" s="30">
        <v>7311.7371335001226</v>
      </c>
      <c r="AE242" s="30">
        <v>0</v>
      </c>
      <c r="AF242" s="30">
        <v>145041.22630741764</v>
      </c>
      <c r="AG242" s="30">
        <v>0</v>
      </c>
      <c r="AH242" s="30">
        <v>0</v>
      </c>
      <c r="AI242" s="30">
        <v>0</v>
      </c>
      <c r="AJ242" s="30">
        <v>6606.6</v>
      </c>
      <c r="AK242" s="30">
        <v>0</v>
      </c>
      <c r="AL242" s="30">
        <v>0</v>
      </c>
      <c r="AM242" s="30">
        <v>0</v>
      </c>
      <c r="AN242" s="30">
        <v>0</v>
      </c>
      <c r="AO242" s="30">
        <v>0</v>
      </c>
      <c r="AP242" s="30">
        <v>0</v>
      </c>
      <c r="AQ242" s="30">
        <v>0</v>
      </c>
      <c r="AR242" s="30">
        <v>0</v>
      </c>
      <c r="AS242" s="30">
        <v>796006.44996033423</v>
      </c>
      <c r="AT242" s="30">
        <v>183719.33403822227</v>
      </c>
      <c r="AU242" s="30">
        <v>151647.82630741765</v>
      </c>
      <c r="AV242" s="30">
        <v>126633.67664932235</v>
      </c>
      <c r="AW242" s="38">
        <v>1131373.610305974</v>
      </c>
      <c r="AX242" s="30">
        <v>1124767.0103059739</v>
      </c>
      <c r="AY242" s="30">
        <v>4955</v>
      </c>
      <c r="AZ242" s="30">
        <v>1025685</v>
      </c>
      <c r="BA242" s="30">
        <v>0</v>
      </c>
      <c r="BB242" s="30">
        <v>0</v>
      </c>
      <c r="BC242" s="30">
        <v>1131373.610305974</v>
      </c>
      <c r="BD242" s="30">
        <v>1131373.6103059743</v>
      </c>
      <c r="BE242" s="30">
        <v>0</v>
      </c>
      <c r="BF242" s="30">
        <v>1032291.6</v>
      </c>
      <c r="BG242" s="30">
        <v>880643.77369258238</v>
      </c>
      <c r="BH242" s="30">
        <v>979725.78399855644</v>
      </c>
      <c r="BI242" s="30">
        <v>4732.974801925393</v>
      </c>
      <c r="BJ242" s="30">
        <v>4671.193109964679</v>
      </c>
      <c r="BK242" s="197">
        <v>0.013226105302501848</v>
      </c>
      <c r="BL242" s="30">
        <v>0</v>
      </c>
      <c r="BM242" s="30">
        <v>0</v>
      </c>
      <c r="BN242" s="38">
        <v>1131373.610305974</v>
      </c>
      <c r="BO242" s="30">
        <v>5433.657054618232</v>
      </c>
      <c r="BP242" s="30" t="s">
        <v>545</v>
      </c>
      <c r="BQ242" s="30">
        <v>5465.5729966472172</v>
      </c>
      <c r="BR242" s="197">
        <v>0.013763936681354449</v>
      </c>
      <c r="BS242" s="30">
        <v>0</v>
      </c>
      <c r="BT242" s="30">
        <v>1131373.610305974</v>
      </c>
      <c r="BU242" s="30">
        <v>0</v>
      </c>
      <c r="BV242" s="38">
        <v>1131373.610305974</v>
      </c>
      <c r="BW242" s="218">
        <v>6606.6</v>
      </c>
      <c r="BX242" s="219">
        <v>1124767.0103059739</v>
      </c>
      <c r="BZ242" s="23">
        <f>B242</f>
        <v>8732027</v>
      </c>
      <c r="CB242" s="495"/>
    </row>
    <row r="243" spans="1:80">
      <c r="A243" s="23">
        <v>110795</v>
      </c>
      <c r="B243" s="23">
        <v>8733032</v>
      </c>
      <c r="C243" s="23" t="s">
        <v>453</v>
      </c>
      <c r="D243" s="239">
        <v>184</v>
      </c>
      <c r="E243" s="239">
        <v>184</v>
      </c>
      <c r="F243" s="239">
        <v>0</v>
      </c>
      <c r="G243" s="30">
        <v>707561.28885363042</v>
      </c>
      <c r="H243" s="30">
        <v>0</v>
      </c>
      <c r="I243" s="30">
        <v>0</v>
      </c>
      <c r="J243" s="30">
        <v>13359.586420390366</v>
      </c>
      <c r="K243" s="30">
        <v>0</v>
      </c>
      <c r="L243" s="30">
        <v>30727.548564369547</v>
      </c>
      <c r="M243" s="30">
        <v>0</v>
      </c>
      <c r="N243" s="30">
        <v>0</v>
      </c>
      <c r="O243" s="30">
        <v>0</v>
      </c>
      <c r="P243" s="30">
        <v>0</v>
      </c>
      <c r="Q243" s="30">
        <v>0</v>
      </c>
      <c r="R243" s="30">
        <v>0</v>
      </c>
      <c r="S243" s="30">
        <v>0</v>
      </c>
      <c r="T243" s="30">
        <v>0</v>
      </c>
      <c r="U243" s="30">
        <v>0</v>
      </c>
      <c r="V243" s="30">
        <v>0</v>
      </c>
      <c r="W243" s="30">
        <v>0</v>
      </c>
      <c r="X243" s="30">
        <v>0</v>
      </c>
      <c r="Y243" s="30">
        <v>0</v>
      </c>
      <c r="Z243" s="30">
        <v>4817.9218926419253</v>
      </c>
      <c r="AA243" s="30">
        <v>0</v>
      </c>
      <c r="AB243" s="30">
        <v>57336.931157410741</v>
      </c>
      <c r="AC243" s="30">
        <v>0</v>
      </c>
      <c r="AD243" s="30">
        <v>0</v>
      </c>
      <c r="AE243" s="30">
        <v>0</v>
      </c>
      <c r="AF243" s="30">
        <v>145041.22630741764</v>
      </c>
      <c r="AG243" s="30">
        <v>0</v>
      </c>
      <c r="AH243" s="30">
        <v>0</v>
      </c>
      <c r="AI243" s="30">
        <v>0</v>
      </c>
      <c r="AJ243" s="30">
        <v>22205.5</v>
      </c>
      <c r="AK243" s="30">
        <v>0</v>
      </c>
      <c r="AL243" s="30">
        <v>0</v>
      </c>
      <c r="AM243" s="30">
        <v>0</v>
      </c>
      <c r="AN243" s="30">
        <v>0</v>
      </c>
      <c r="AO243" s="30">
        <v>0</v>
      </c>
      <c r="AP243" s="30">
        <v>0</v>
      </c>
      <c r="AQ243" s="30">
        <v>0</v>
      </c>
      <c r="AR243" s="30">
        <v>0</v>
      </c>
      <c r="AS243" s="30">
        <v>707561.28885363042</v>
      </c>
      <c r="AT243" s="30">
        <v>106241.98803481259</v>
      </c>
      <c r="AU243" s="30">
        <v>167246.72630741764</v>
      </c>
      <c r="AV243" s="30">
        <v>90048.096210031945</v>
      </c>
      <c r="AW243" s="38">
        <v>981050.00319586066</v>
      </c>
      <c r="AX243" s="30">
        <v>958844.50319586066</v>
      </c>
      <c r="AY243" s="30">
        <v>4955</v>
      </c>
      <c r="AZ243" s="30">
        <v>911720</v>
      </c>
      <c r="BA243" s="30">
        <v>0</v>
      </c>
      <c r="BB243" s="30">
        <v>0</v>
      </c>
      <c r="BC243" s="30">
        <v>981050.00319586066</v>
      </c>
      <c r="BD243" s="30">
        <v>981050.00319586066</v>
      </c>
      <c r="BE243" s="30">
        <v>0</v>
      </c>
      <c r="BF243" s="30">
        <v>933925.5</v>
      </c>
      <c r="BG243" s="30">
        <v>766678.77369258238</v>
      </c>
      <c r="BH243" s="30">
        <v>813803.276888443</v>
      </c>
      <c r="BI243" s="30">
        <v>4422.8438961328429</v>
      </c>
      <c r="BJ243" s="30">
        <v>4305.479792392337</v>
      </c>
      <c r="BK243" s="197">
        <v>0.027259239248523481</v>
      </c>
      <c r="BL243" s="30">
        <v>0</v>
      </c>
      <c r="BM243" s="30">
        <v>0</v>
      </c>
      <c r="BN243" s="38">
        <v>981050.00319586066</v>
      </c>
      <c r="BO243" s="30">
        <v>5211.1114304122866</v>
      </c>
      <c r="BP243" s="30" t="s">
        <v>545</v>
      </c>
      <c r="BQ243" s="30">
        <v>5331.7934956296776</v>
      </c>
      <c r="BR243" s="197">
        <v>0.02051955567325181</v>
      </c>
      <c r="BS243" s="30">
        <v>-1652.7500000000005</v>
      </c>
      <c r="BT243" s="30">
        <v>979397.25319586066</v>
      </c>
      <c r="BU243" s="30">
        <v>-1840</v>
      </c>
      <c r="BV243" s="38">
        <v>977557.25319586066</v>
      </c>
      <c r="BW243" s="218">
        <v>22205.5</v>
      </c>
      <c r="BX243" s="219">
        <v>955351.75319586066</v>
      </c>
      <c r="BZ243" s="23">
        <f>B243</f>
        <v>8733032</v>
      </c>
      <c r="CB243" s="495"/>
    </row>
    <row r="244" spans="1:80">
      <c r="A244" s="23">
        <v>110622</v>
      </c>
      <c r="B244" s="23">
        <v>8732054</v>
      </c>
      <c r="C244" s="23" t="s">
        <v>454</v>
      </c>
      <c r="D244" s="239">
        <v>341</v>
      </c>
      <c r="E244" s="239">
        <v>341</v>
      </c>
      <c r="F244" s="239">
        <v>0</v>
      </c>
      <c r="G244" s="30">
        <v>1311295.6494515652</v>
      </c>
      <c r="H244" s="30">
        <v>0</v>
      </c>
      <c r="I244" s="30">
        <v>0</v>
      </c>
      <c r="J244" s="30">
        <v>41068.358255274012</v>
      </c>
      <c r="K244" s="30">
        <v>0</v>
      </c>
      <c r="L244" s="30">
        <v>89003.933772656615</v>
      </c>
      <c r="M244" s="30">
        <v>0</v>
      </c>
      <c r="N244" s="30">
        <v>0</v>
      </c>
      <c r="O244" s="30">
        <v>48715.259573342519</v>
      </c>
      <c r="P244" s="30">
        <v>0</v>
      </c>
      <c r="Q244" s="30">
        <v>0</v>
      </c>
      <c r="R244" s="30">
        <v>0</v>
      </c>
      <c r="S244" s="30">
        <v>4793.0577542665</v>
      </c>
      <c r="T244" s="30">
        <v>0</v>
      </c>
      <c r="U244" s="30">
        <v>0</v>
      </c>
      <c r="V244" s="30">
        <v>0</v>
      </c>
      <c r="W244" s="30">
        <v>0</v>
      </c>
      <c r="X244" s="30">
        <v>0</v>
      </c>
      <c r="Y244" s="30">
        <v>0</v>
      </c>
      <c r="Z244" s="30">
        <v>13520.854404614525</v>
      </c>
      <c r="AA244" s="30">
        <v>0</v>
      </c>
      <c r="AB244" s="30">
        <v>116372.92814130508</v>
      </c>
      <c r="AC244" s="30">
        <v>0</v>
      </c>
      <c r="AD244" s="30">
        <v>0</v>
      </c>
      <c r="AE244" s="30">
        <v>0</v>
      </c>
      <c r="AF244" s="30">
        <v>145041.22630741764</v>
      </c>
      <c r="AG244" s="30">
        <v>0</v>
      </c>
      <c r="AH244" s="30">
        <v>0</v>
      </c>
      <c r="AI244" s="30">
        <v>0</v>
      </c>
      <c r="AJ244" s="30">
        <v>44772</v>
      </c>
      <c r="AK244" s="30">
        <v>0</v>
      </c>
      <c r="AL244" s="30">
        <v>0</v>
      </c>
      <c r="AM244" s="30">
        <v>0</v>
      </c>
      <c r="AN244" s="30">
        <v>0</v>
      </c>
      <c r="AO244" s="30">
        <v>0</v>
      </c>
      <c r="AP244" s="30">
        <v>0</v>
      </c>
      <c r="AQ244" s="30">
        <v>0</v>
      </c>
      <c r="AR244" s="30">
        <v>0</v>
      </c>
      <c r="AS244" s="30">
        <v>1311295.6494515652</v>
      </c>
      <c r="AT244" s="30">
        <v>313474.39190145931</v>
      </c>
      <c r="AU244" s="30">
        <v>189813.22630741764</v>
      </c>
      <c r="AV244" s="30">
        <v>221963.22131786752</v>
      </c>
      <c r="AW244" s="38">
        <v>1814583.2676604423</v>
      </c>
      <c r="AX244" s="30">
        <v>1769811.2676604423</v>
      </c>
      <c r="AY244" s="30">
        <v>4955</v>
      </c>
      <c r="AZ244" s="30">
        <v>1689655</v>
      </c>
      <c r="BA244" s="30">
        <v>0</v>
      </c>
      <c r="BB244" s="30">
        <v>0</v>
      </c>
      <c r="BC244" s="30">
        <v>1814583.2676604423</v>
      </c>
      <c r="BD244" s="30">
        <v>1814583.267660442</v>
      </c>
      <c r="BE244" s="30">
        <v>0</v>
      </c>
      <c r="BF244" s="30">
        <v>1734427</v>
      </c>
      <c r="BG244" s="30">
        <v>1544613.7736925823</v>
      </c>
      <c r="BH244" s="30">
        <v>1624770.0413530245</v>
      </c>
      <c r="BI244" s="30">
        <v>4764.7215288945</v>
      </c>
      <c r="BJ244" s="30">
        <v>4643.1551670403041</v>
      </c>
      <c r="BK244" s="197">
        <v>0.026181843483745998</v>
      </c>
      <c r="BL244" s="30">
        <v>0</v>
      </c>
      <c r="BM244" s="30">
        <v>0</v>
      </c>
      <c r="BN244" s="38">
        <v>1814583.2676604423</v>
      </c>
      <c r="BO244" s="30">
        <v>5190.0623685056962</v>
      </c>
      <c r="BP244" s="30" t="s">
        <v>545</v>
      </c>
      <c r="BQ244" s="30">
        <v>5321.35855618898</v>
      </c>
      <c r="BR244" s="197">
        <v>0.02057503834975738</v>
      </c>
      <c r="BS244" s="30">
        <v>-3216.2500000000005</v>
      </c>
      <c r="BT244" s="30">
        <v>1811367.0176604423</v>
      </c>
      <c r="BU244" s="30">
        <v>-3410</v>
      </c>
      <c r="BV244" s="38">
        <v>1807957.0176604423</v>
      </c>
      <c r="BW244" s="218">
        <v>44772</v>
      </c>
      <c r="BX244" s="219">
        <v>1763185.0176604423</v>
      </c>
      <c r="BZ244" s="23">
        <f>B244</f>
        <v>8732054</v>
      </c>
      <c r="CB244" s="495"/>
    </row>
    <row r="245" spans="1:80">
      <c r="A245" s="23">
        <v>138280</v>
      </c>
      <c r="B245" s="23">
        <v>8732005</v>
      </c>
      <c r="C245" s="23" t="s">
        <v>455</v>
      </c>
      <c r="D245" s="239">
        <v>200</v>
      </c>
      <c r="E245" s="239">
        <v>200</v>
      </c>
      <c r="F245" s="239">
        <v>0</v>
      </c>
      <c r="G245" s="30">
        <v>769088.35744959838</v>
      </c>
      <c r="H245" s="30">
        <v>0</v>
      </c>
      <c r="I245" s="30">
        <v>0</v>
      </c>
      <c r="J245" s="30">
        <v>40078.759261170992</v>
      </c>
      <c r="K245" s="30">
        <v>0</v>
      </c>
      <c r="L245" s="30">
        <v>90063.504412807233</v>
      </c>
      <c r="M245" s="30">
        <v>0</v>
      </c>
      <c r="N245" s="30">
        <v>9866.0020927237219</v>
      </c>
      <c r="O245" s="30">
        <v>12819.805150879611</v>
      </c>
      <c r="P245" s="30">
        <v>0</v>
      </c>
      <c r="Q245" s="30">
        <v>0</v>
      </c>
      <c r="R245" s="30">
        <v>0</v>
      </c>
      <c r="S245" s="30">
        <v>0</v>
      </c>
      <c r="T245" s="30">
        <v>0</v>
      </c>
      <c r="U245" s="30">
        <v>0</v>
      </c>
      <c r="V245" s="30">
        <v>0</v>
      </c>
      <c r="W245" s="30">
        <v>0</v>
      </c>
      <c r="X245" s="30">
        <v>0</v>
      </c>
      <c r="Y245" s="30">
        <v>0</v>
      </c>
      <c r="Z245" s="30">
        <v>13672.620492076549</v>
      </c>
      <c r="AA245" s="30">
        <v>0</v>
      </c>
      <c r="AB245" s="30">
        <v>80703.493601012015</v>
      </c>
      <c r="AC245" s="30">
        <v>0</v>
      </c>
      <c r="AD245" s="30">
        <v>964.609120514529</v>
      </c>
      <c r="AE245" s="30">
        <v>0</v>
      </c>
      <c r="AF245" s="30">
        <v>145041.22630741764</v>
      </c>
      <c r="AG245" s="30">
        <v>0</v>
      </c>
      <c r="AH245" s="30">
        <v>0</v>
      </c>
      <c r="AI245" s="30">
        <v>0</v>
      </c>
      <c r="AJ245" s="30">
        <v>5039.9</v>
      </c>
      <c r="AK245" s="30">
        <v>0</v>
      </c>
      <c r="AL245" s="30">
        <v>0</v>
      </c>
      <c r="AM245" s="30">
        <v>0</v>
      </c>
      <c r="AN245" s="30">
        <v>0</v>
      </c>
      <c r="AO245" s="30">
        <v>0</v>
      </c>
      <c r="AP245" s="30">
        <v>0</v>
      </c>
      <c r="AQ245" s="30">
        <v>0</v>
      </c>
      <c r="AR245" s="30">
        <v>0</v>
      </c>
      <c r="AS245" s="30">
        <v>769088.35744959838</v>
      </c>
      <c r="AT245" s="30">
        <v>248168.79413118467</v>
      </c>
      <c r="AU245" s="30">
        <v>150081.12630741764</v>
      </c>
      <c r="AV245" s="30">
        <v>141495.60969909627</v>
      </c>
      <c r="AW245" s="38">
        <v>1167338.2778882007</v>
      </c>
      <c r="AX245" s="30">
        <v>1162298.3778882008</v>
      </c>
      <c r="AY245" s="30">
        <v>4955</v>
      </c>
      <c r="AZ245" s="30">
        <v>991000</v>
      </c>
      <c r="BA245" s="30">
        <v>0</v>
      </c>
      <c r="BB245" s="30">
        <v>0</v>
      </c>
      <c r="BC245" s="30">
        <v>1167338.2778882007</v>
      </c>
      <c r="BD245" s="30">
        <v>1167338.2778882007</v>
      </c>
      <c r="BE245" s="30">
        <v>0</v>
      </c>
      <c r="BF245" s="30">
        <v>996039.9</v>
      </c>
      <c r="BG245" s="30">
        <v>845958.77369258238</v>
      </c>
      <c r="BH245" s="30">
        <v>1017257.1515807831</v>
      </c>
      <c r="BI245" s="30">
        <v>5086.2857579039155</v>
      </c>
      <c r="BJ245" s="30">
        <v>5032.8792418486419</v>
      </c>
      <c r="BK245" s="197">
        <v>0.010611523441928786</v>
      </c>
      <c r="BL245" s="30">
        <v>0</v>
      </c>
      <c r="BM245" s="30">
        <v>0</v>
      </c>
      <c r="BN245" s="38">
        <v>1167338.2778882007</v>
      </c>
      <c r="BO245" s="30">
        <v>5811.4918894410039</v>
      </c>
      <c r="BP245" s="30" t="s">
        <v>545</v>
      </c>
      <c r="BQ245" s="30">
        <v>5836.6913894410036</v>
      </c>
      <c r="BR245" s="197">
        <v>0.028525822920585808</v>
      </c>
      <c r="BS245" s="30">
        <v>0</v>
      </c>
      <c r="BT245" s="30">
        <v>1167338.2778882007</v>
      </c>
      <c r="BU245" s="30">
        <v>0</v>
      </c>
      <c r="BV245" s="38">
        <v>1167338.2778882007</v>
      </c>
      <c r="BW245" s="218">
        <v>5039.9</v>
      </c>
      <c r="BX245" s="219">
        <v>1162298.3778882008</v>
      </c>
      <c r="BZ245" s="23">
        <f>B245</f>
        <v>8732005</v>
      </c>
      <c r="CB245" s="495"/>
    </row>
    <row r="246" spans="1:80">
      <c r="A246" s="23">
        <v>145924</v>
      </c>
      <c r="B246" s="23">
        <v>8732073</v>
      </c>
      <c r="C246" s="23" t="s">
        <v>456</v>
      </c>
      <c r="D246" s="239">
        <v>263</v>
      </c>
      <c r="E246" s="239">
        <v>263</v>
      </c>
      <c r="F246" s="239">
        <v>0</v>
      </c>
      <c r="G246" s="30">
        <v>1011351.1900462218</v>
      </c>
      <c r="H246" s="30">
        <v>0</v>
      </c>
      <c r="I246" s="30">
        <v>0</v>
      </c>
      <c r="J246" s="30">
        <v>34245.333611721784</v>
      </c>
      <c r="K246" s="30">
        <v>0</v>
      </c>
      <c r="L246" s="30">
        <v>80666.7858409446</v>
      </c>
      <c r="M246" s="30">
        <v>0</v>
      </c>
      <c r="N246" s="30">
        <v>3844.0867413130927</v>
      </c>
      <c r="O246" s="30">
        <v>3329.9839552408234</v>
      </c>
      <c r="P246" s="30">
        <v>519.94486318672512</v>
      </c>
      <c r="Q246" s="30">
        <v>1145.047114433688</v>
      </c>
      <c r="R246" s="30">
        <v>0</v>
      </c>
      <c r="S246" s="30">
        <v>0</v>
      </c>
      <c r="T246" s="30">
        <v>0</v>
      </c>
      <c r="U246" s="30">
        <v>0</v>
      </c>
      <c r="V246" s="30">
        <v>0</v>
      </c>
      <c r="W246" s="30">
        <v>0</v>
      </c>
      <c r="X246" s="30">
        <v>0</v>
      </c>
      <c r="Y246" s="30">
        <v>0</v>
      </c>
      <c r="Z246" s="30">
        <v>29794.593283733637</v>
      </c>
      <c r="AA246" s="30">
        <v>0</v>
      </c>
      <c r="AB246" s="30">
        <v>123419.92581932514</v>
      </c>
      <c r="AC246" s="30">
        <v>0</v>
      </c>
      <c r="AD246" s="30">
        <v>47088.832670113872</v>
      </c>
      <c r="AE246" s="30">
        <v>0</v>
      </c>
      <c r="AF246" s="30">
        <v>145041.22630741764</v>
      </c>
      <c r="AG246" s="30">
        <v>0</v>
      </c>
      <c r="AH246" s="30">
        <v>0</v>
      </c>
      <c r="AI246" s="30">
        <v>0</v>
      </c>
      <c r="AJ246" s="30">
        <v>22571.32</v>
      </c>
      <c r="AK246" s="30">
        <v>0</v>
      </c>
      <c r="AL246" s="30">
        <v>0</v>
      </c>
      <c r="AM246" s="30">
        <v>0</v>
      </c>
      <c r="AN246" s="30">
        <v>0</v>
      </c>
      <c r="AO246" s="30">
        <v>0</v>
      </c>
      <c r="AP246" s="30">
        <v>0</v>
      </c>
      <c r="AQ246" s="30">
        <v>0</v>
      </c>
      <c r="AR246" s="30">
        <v>0</v>
      </c>
      <c r="AS246" s="30">
        <v>1011351.1900462218</v>
      </c>
      <c r="AT246" s="30">
        <v>324054.53390001343</v>
      </c>
      <c r="AU246" s="30">
        <v>167612.54630741765</v>
      </c>
      <c r="AV246" s="30">
        <v>181994.48237207142</v>
      </c>
      <c r="AW246" s="38">
        <v>1503018.2702536527</v>
      </c>
      <c r="AX246" s="30">
        <v>1480446.9502536526</v>
      </c>
      <c r="AY246" s="30">
        <v>4955</v>
      </c>
      <c r="AZ246" s="30">
        <v>1303165</v>
      </c>
      <c r="BA246" s="30">
        <v>0</v>
      </c>
      <c r="BB246" s="30">
        <v>0</v>
      </c>
      <c r="BC246" s="30">
        <v>1503018.2702536527</v>
      </c>
      <c r="BD246" s="30">
        <v>1503018.2702536525</v>
      </c>
      <c r="BE246" s="30">
        <v>0</v>
      </c>
      <c r="BF246" s="30">
        <v>1325736.32</v>
      </c>
      <c r="BG246" s="30">
        <v>1158123.7736925823</v>
      </c>
      <c r="BH246" s="30">
        <v>1335405.7239462349</v>
      </c>
      <c r="BI246" s="30">
        <v>5077.5883039780792</v>
      </c>
      <c r="BJ246" s="30">
        <v>6123.6672440533075</v>
      </c>
      <c r="BK246" s="197">
        <v>-0.170825568794757</v>
      </c>
      <c r="BL246" s="30">
        <v>0.170825568794757</v>
      </c>
      <c r="BM246" s="30">
        <v>275118.76123978506</v>
      </c>
      <c r="BN246" s="38">
        <v>1778137.0314934377</v>
      </c>
      <c r="BO246" s="30">
        <v>6675.1547965529944</v>
      </c>
      <c r="BP246" s="30" t="s">
        <v>545</v>
      </c>
      <c r="BQ246" s="30">
        <v>6760.9773060586986</v>
      </c>
      <c r="BR246" s="197">
        <v>-0.0625601364652082</v>
      </c>
      <c r="BS246" s="30">
        <v>0</v>
      </c>
      <c r="BT246" s="30">
        <v>1778137.0314934377</v>
      </c>
      <c r="BU246" s="30">
        <v>0</v>
      </c>
      <c r="BV246" s="38">
        <v>1778137.0314934377</v>
      </c>
      <c r="BW246" s="218">
        <v>22571.32</v>
      </c>
      <c r="BX246" s="219">
        <v>1755565.7114934376</v>
      </c>
      <c r="BZ246" s="23">
        <f>B246</f>
        <v>8732073</v>
      </c>
      <c r="CB246" s="495"/>
    </row>
    <row r="247" spans="1:80">
      <c r="A247" s="23">
        <v>142810</v>
      </c>
      <c r="B247" s="23">
        <v>8732040</v>
      </c>
      <c r="C247" s="23" t="s">
        <v>458</v>
      </c>
      <c r="D247" s="239">
        <v>177</v>
      </c>
      <c r="E247" s="239">
        <v>177</v>
      </c>
      <c r="F247" s="239">
        <v>0</v>
      </c>
      <c r="G247" s="30">
        <v>680643.19634289457</v>
      </c>
      <c r="H247" s="30">
        <v>0</v>
      </c>
      <c r="I247" s="30">
        <v>0</v>
      </c>
      <c r="J247" s="30">
        <v>41068.358255273939</v>
      </c>
      <c r="K247" s="30">
        <v>0</v>
      </c>
      <c r="L247" s="30">
        <v>87944.363132505823</v>
      </c>
      <c r="M247" s="30">
        <v>0</v>
      </c>
      <c r="N247" s="30">
        <v>3523.5721759727576</v>
      </c>
      <c r="O247" s="30">
        <v>9116.3058850699254</v>
      </c>
      <c r="P247" s="30">
        <v>52043.910735325262</v>
      </c>
      <c r="Q247" s="30">
        <v>0</v>
      </c>
      <c r="R247" s="30">
        <v>0</v>
      </c>
      <c r="S247" s="30">
        <v>0</v>
      </c>
      <c r="T247" s="30">
        <v>0</v>
      </c>
      <c r="U247" s="30">
        <v>0</v>
      </c>
      <c r="V247" s="30">
        <v>0</v>
      </c>
      <c r="W247" s="30">
        <v>0</v>
      </c>
      <c r="X247" s="30">
        <v>0</v>
      </c>
      <c r="Y247" s="30">
        <v>0</v>
      </c>
      <c r="Z247" s="30">
        <v>1341.0489360349484</v>
      </c>
      <c r="AA247" s="30">
        <v>0</v>
      </c>
      <c r="AB247" s="30">
        <v>64219.171331825557</v>
      </c>
      <c r="AC247" s="30">
        <v>0</v>
      </c>
      <c r="AD247" s="30">
        <v>4224.9879478536332</v>
      </c>
      <c r="AE247" s="30">
        <v>0</v>
      </c>
      <c r="AF247" s="30">
        <v>145041.22630741764</v>
      </c>
      <c r="AG247" s="30">
        <v>0</v>
      </c>
      <c r="AH247" s="30">
        <v>0</v>
      </c>
      <c r="AI247" s="30">
        <v>0</v>
      </c>
      <c r="AJ247" s="30">
        <v>5139.6506</v>
      </c>
      <c r="AK247" s="30">
        <v>0</v>
      </c>
      <c r="AL247" s="30">
        <v>0</v>
      </c>
      <c r="AM247" s="30">
        <v>0</v>
      </c>
      <c r="AN247" s="30">
        <v>0</v>
      </c>
      <c r="AO247" s="30">
        <v>0</v>
      </c>
      <c r="AP247" s="30">
        <v>0</v>
      </c>
      <c r="AQ247" s="30">
        <v>0</v>
      </c>
      <c r="AR247" s="30">
        <v>0</v>
      </c>
      <c r="AS247" s="30">
        <v>680643.19634289457</v>
      </c>
      <c r="AT247" s="30">
        <v>263481.71839986183</v>
      </c>
      <c r="AU247" s="30">
        <v>150180.87690741764</v>
      </c>
      <c r="AV247" s="30">
        <v>152859.01292159528</v>
      </c>
      <c r="AW247" s="38">
        <v>1094305.791650174</v>
      </c>
      <c r="AX247" s="30">
        <v>1089166.1410501739</v>
      </c>
      <c r="AY247" s="30">
        <v>4955</v>
      </c>
      <c r="AZ247" s="30">
        <v>877035</v>
      </c>
      <c r="BA247" s="30">
        <v>0</v>
      </c>
      <c r="BB247" s="30">
        <v>0</v>
      </c>
      <c r="BC247" s="30">
        <v>1094305.791650174</v>
      </c>
      <c r="BD247" s="30">
        <v>1094305.791650174</v>
      </c>
      <c r="BE247" s="30">
        <v>0</v>
      </c>
      <c r="BF247" s="30">
        <v>882174.6506</v>
      </c>
      <c r="BG247" s="30">
        <v>731993.77369258238</v>
      </c>
      <c r="BH247" s="30">
        <v>944124.91474275629</v>
      </c>
      <c r="BI247" s="30">
        <v>5334.0390663432554</v>
      </c>
      <c r="BJ247" s="30">
        <v>5299.8901090030977</v>
      </c>
      <c r="BK247" s="197">
        <v>0.0064433330951801744</v>
      </c>
      <c r="BL247" s="30">
        <v>0</v>
      </c>
      <c r="BM247" s="30">
        <v>0</v>
      </c>
      <c r="BN247" s="38">
        <v>1094305.791650174</v>
      </c>
      <c r="BO247" s="30">
        <v>6153.481022882338</v>
      </c>
      <c r="BP247" s="30" t="s">
        <v>545</v>
      </c>
      <c r="BQ247" s="30">
        <v>6182.5185968936385</v>
      </c>
      <c r="BR247" s="197">
        <v>0.013621181539269278</v>
      </c>
      <c r="BS247" s="30">
        <v>0</v>
      </c>
      <c r="BT247" s="30">
        <v>1094305.791650174</v>
      </c>
      <c r="BU247" s="30">
        <v>0</v>
      </c>
      <c r="BV247" s="38">
        <v>1094305.791650174</v>
      </c>
      <c r="BW247" s="218">
        <v>5139.6506</v>
      </c>
      <c r="BX247" s="219">
        <v>1089166.1410501739</v>
      </c>
      <c r="BZ247" s="23">
        <f>B247</f>
        <v>8732040</v>
      </c>
      <c r="CB247" s="495"/>
    </row>
    <row r="248" spans="1:80">
      <c r="A248" s="23">
        <v>137547</v>
      </c>
      <c r="B248" s="23">
        <v>8734055</v>
      </c>
      <c r="C248" s="23" t="s">
        <v>459</v>
      </c>
      <c r="D248" s="239">
        <v>757</v>
      </c>
      <c r="E248" s="239">
        <v>0</v>
      </c>
      <c r="F248" s="239">
        <v>757</v>
      </c>
      <c r="G248" s="30">
        <v>0</v>
      </c>
      <c r="H248" s="30">
        <v>2726161.323130426</v>
      </c>
      <c r="I248" s="30">
        <v>1552073.0580001229</v>
      </c>
      <c r="J248" s="30">
        <v>0</v>
      </c>
      <c r="K248" s="30">
        <v>93517.104942732287</v>
      </c>
      <c r="L248" s="30">
        <v>0</v>
      </c>
      <c r="M248" s="30">
        <v>298439.06634281651</v>
      </c>
      <c r="N248" s="30">
        <v>0</v>
      </c>
      <c r="O248" s="30">
        <v>0</v>
      </c>
      <c r="P248" s="30">
        <v>0</v>
      </c>
      <c r="Q248" s="30">
        <v>0</v>
      </c>
      <c r="R248" s="30">
        <v>0</v>
      </c>
      <c r="S248" s="30">
        <v>0</v>
      </c>
      <c r="T248" s="30">
        <v>4758.0719312426336</v>
      </c>
      <c r="U248" s="30">
        <v>3598.5417967381318</v>
      </c>
      <c r="V248" s="30">
        <v>0</v>
      </c>
      <c r="W248" s="30">
        <v>0</v>
      </c>
      <c r="X248" s="30">
        <v>0</v>
      </c>
      <c r="Y248" s="30">
        <v>949.61519636145317</v>
      </c>
      <c r="Z248" s="30">
        <v>0</v>
      </c>
      <c r="AA248" s="30">
        <v>20781.506057988023</v>
      </c>
      <c r="AB248" s="30">
        <v>0</v>
      </c>
      <c r="AC248" s="30">
        <v>370746.27747600118</v>
      </c>
      <c r="AD248" s="30">
        <v>0</v>
      </c>
      <c r="AE248" s="30">
        <v>0</v>
      </c>
      <c r="AF248" s="30">
        <v>145041.22630741764</v>
      </c>
      <c r="AG248" s="30">
        <v>0</v>
      </c>
      <c r="AH248" s="30">
        <v>0</v>
      </c>
      <c r="AI248" s="30">
        <v>0</v>
      </c>
      <c r="AJ248" s="30">
        <v>26208</v>
      </c>
      <c r="AK248" s="30">
        <v>0</v>
      </c>
      <c r="AL248" s="30">
        <v>0</v>
      </c>
      <c r="AM248" s="30">
        <v>0</v>
      </c>
      <c r="AN248" s="30">
        <v>0</v>
      </c>
      <c r="AO248" s="30">
        <v>0</v>
      </c>
      <c r="AP248" s="30">
        <v>0</v>
      </c>
      <c r="AQ248" s="30">
        <v>0</v>
      </c>
      <c r="AR248" s="30">
        <v>0</v>
      </c>
      <c r="AS248" s="30">
        <v>4278234.3811305491</v>
      </c>
      <c r="AT248" s="30">
        <v>792790.18374388025</v>
      </c>
      <c r="AU248" s="30">
        <v>171249.22630741764</v>
      </c>
      <c r="AV248" s="30">
        <v>588050.94154303463</v>
      </c>
      <c r="AW248" s="38">
        <v>5242273.7911818465</v>
      </c>
      <c r="AX248" s="30">
        <v>5216065.7911818465</v>
      </c>
      <c r="AY248" s="30">
        <v>6465</v>
      </c>
      <c r="AZ248" s="30">
        <v>4894005</v>
      </c>
      <c r="BA248" s="30">
        <v>0</v>
      </c>
      <c r="BB248" s="30">
        <v>0</v>
      </c>
      <c r="BC248" s="30">
        <v>5242273.7911818465</v>
      </c>
      <c r="BD248" s="30">
        <v>0</v>
      </c>
      <c r="BE248" s="30">
        <v>5242273.7911818475</v>
      </c>
      <c r="BF248" s="30">
        <v>4920213</v>
      </c>
      <c r="BG248" s="30">
        <v>4748963.7736925827</v>
      </c>
      <c r="BH248" s="30">
        <v>5071024.5648744293</v>
      </c>
      <c r="BI248" s="30">
        <v>6698.8435467297613</v>
      </c>
      <c r="BJ248" s="30">
        <v>6652.0713720489066</v>
      </c>
      <c r="BK248" s="197">
        <v>0.0070312196103885791</v>
      </c>
      <c r="BL248" s="30">
        <v>0</v>
      </c>
      <c r="BM248" s="30">
        <v>0</v>
      </c>
      <c r="BN248" s="38">
        <v>5242273.7911818465</v>
      </c>
      <c r="BO248" s="30">
        <v>6890.4435814819635</v>
      </c>
      <c r="BP248" s="30" t="s">
        <v>545</v>
      </c>
      <c r="BQ248" s="30">
        <v>6925.0644533445793</v>
      </c>
      <c r="BR248" s="197">
        <v>0.0067209202191855777</v>
      </c>
      <c r="BS248" s="30">
        <v>0</v>
      </c>
      <c r="BT248" s="30">
        <v>5242273.7911818465</v>
      </c>
      <c r="BU248" s="30">
        <v>0</v>
      </c>
      <c r="BV248" s="38">
        <v>5242273.7911818465</v>
      </c>
      <c r="BW248" s="218">
        <v>26208</v>
      </c>
      <c r="BX248" s="219">
        <v>5216065.7911818465</v>
      </c>
      <c r="BZ248" s="23">
        <f>B248</f>
        <v>8734055</v>
      </c>
      <c r="CB248" s="495"/>
    </row>
    <row r="249" spans="1:80">
      <c r="A249" s="23">
        <v>110703</v>
      </c>
      <c r="B249" s="23">
        <v>8732240</v>
      </c>
      <c r="C249" s="23" t="s">
        <v>460</v>
      </c>
      <c r="D249" s="239">
        <v>130</v>
      </c>
      <c r="E249" s="239">
        <v>130</v>
      </c>
      <c r="F249" s="239">
        <v>0</v>
      </c>
      <c r="G249" s="30">
        <v>499907.4323422389</v>
      </c>
      <c r="H249" s="30">
        <v>0</v>
      </c>
      <c r="I249" s="30">
        <v>0</v>
      </c>
      <c r="J249" s="30">
        <v>9401.19044397837</v>
      </c>
      <c r="K249" s="30">
        <v>0</v>
      </c>
      <c r="L249" s="30">
        <v>22250.983443164205</v>
      </c>
      <c r="M249" s="30">
        <v>0</v>
      </c>
      <c r="N249" s="30">
        <v>234.9048117315171</v>
      </c>
      <c r="O249" s="30">
        <v>569.769117816872</v>
      </c>
      <c r="P249" s="30">
        <v>0</v>
      </c>
      <c r="Q249" s="30">
        <v>0</v>
      </c>
      <c r="R249" s="30">
        <v>0</v>
      </c>
      <c r="S249" s="30">
        <v>0</v>
      </c>
      <c r="T249" s="30">
        <v>0</v>
      </c>
      <c r="U249" s="30">
        <v>0</v>
      </c>
      <c r="V249" s="30">
        <v>0</v>
      </c>
      <c r="W249" s="30">
        <v>0</v>
      </c>
      <c r="X249" s="30">
        <v>0</v>
      </c>
      <c r="Y249" s="30">
        <v>0</v>
      </c>
      <c r="Z249" s="30">
        <v>4418.2096504395968</v>
      </c>
      <c r="AA249" s="30">
        <v>0</v>
      </c>
      <c r="AB249" s="30">
        <v>42483.22609815</v>
      </c>
      <c r="AC249" s="30">
        <v>0</v>
      </c>
      <c r="AD249" s="30">
        <v>5980.5765471901132</v>
      </c>
      <c r="AE249" s="30">
        <v>0</v>
      </c>
      <c r="AF249" s="30">
        <v>145041.22630741764</v>
      </c>
      <c r="AG249" s="30">
        <v>0</v>
      </c>
      <c r="AH249" s="30">
        <v>0</v>
      </c>
      <c r="AI249" s="30">
        <v>0</v>
      </c>
      <c r="AJ249" s="30">
        <v>17340.25</v>
      </c>
      <c r="AK249" s="30">
        <v>0</v>
      </c>
      <c r="AL249" s="30">
        <v>0</v>
      </c>
      <c r="AM249" s="30">
        <v>0</v>
      </c>
      <c r="AN249" s="30">
        <v>0</v>
      </c>
      <c r="AO249" s="30">
        <v>0</v>
      </c>
      <c r="AP249" s="30">
        <v>0</v>
      </c>
      <c r="AQ249" s="30">
        <v>0</v>
      </c>
      <c r="AR249" s="30">
        <v>0</v>
      </c>
      <c r="AS249" s="30">
        <v>499907.4323422389</v>
      </c>
      <c r="AT249" s="30">
        <v>85338.860112470677</v>
      </c>
      <c r="AU249" s="30">
        <v>162381.47630741764</v>
      </c>
      <c r="AV249" s="30">
        <v>66248.2462277151</v>
      </c>
      <c r="AW249" s="38">
        <v>747627.76876212715</v>
      </c>
      <c r="AX249" s="30">
        <v>730287.51876212715</v>
      </c>
      <c r="AY249" s="30">
        <v>4955</v>
      </c>
      <c r="AZ249" s="30">
        <v>644150</v>
      </c>
      <c r="BA249" s="30">
        <v>0</v>
      </c>
      <c r="BB249" s="30">
        <v>0</v>
      </c>
      <c r="BC249" s="30">
        <v>747627.76876212715</v>
      </c>
      <c r="BD249" s="30">
        <v>747627.768762127</v>
      </c>
      <c r="BE249" s="30">
        <v>0</v>
      </c>
      <c r="BF249" s="30">
        <v>661490.25</v>
      </c>
      <c r="BG249" s="30">
        <v>499108.77369258238</v>
      </c>
      <c r="BH249" s="30">
        <v>585246.29245470953</v>
      </c>
      <c r="BI249" s="30">
        <v>4501.89455734392</v>
      </c>
      <c r="BJ249" s="30">
        <v>4507.0689718469439</v>
      </c>
      <c r="BK249" s="197">
        <v>-0.0011480664119732551</v>
      </c>
      <c r="BL249" s="30">
        <v>0.0011480664119732551</v>
      </c>
      <c r="BM249" s="30">
        <v>672.67388539316016</v>
      </c>
      <c r="BN249" s="38">
        <v>748300.44264752034</v>
      </c>
      <c r="BO249" s="30">
        <v>5622.770712673233</v>
      </c>
      <c r="BP249" s="30" t="s">
        <v>545</v>
      </c>
      <c r="BQ249" s="30">
        <v>5756.1572511347722</v>
      </c>
      <c r="BR249" s="197">
        <v>0.031139113587453471</v>
      </c>
      <c r="BS249" s="30">
        <v>-1167.35</v>
      </c>
      <c r="BT249" s="30">
        <v>747133.09264752036</v>
      </c>
      <c r="BU249" s="30">
        <v>-1300</v>
      </c>
      <c r="BV249" s="38">
        <v>745833.09264752036</v>
      </c>
      <c r="BW249" s="218">
        <v>17340.25</v>
      </c>
      <c r="BX249" s="219">
        <v>728492.84264752036</v>
      </c>
      <c r="BZ249" s="23">
        <f>B249</f>
        <v>8732240</v>
      </c>
      <c r="CB249" s="495"/>
    </row>
    <row r="250" spans="1:80">
      <c r="A250" s="23">
        <v>110713</v>
      </c>
      <c r="B250" s="23">
        <v>8732254</v>
      </c>
      <c r="C250" s="23" t="s">
        <v>461</v>
      </c>
      <c r="D250" s="239">
        <v>155</v>
      </c>
      <c r="E250" s="239">
        <v>155</v>
      </c>
      <c r="F250" s="239">
        <v>0</v>
      </c>
      <c r="G250" s="30">
        <v>596043.47702343867</v>
      </c>
      <c r="H250" s="30">
        <v>0</v>
      </c>
      <c r="I250" s="30">
        <v>0</v>
      </c>
      <c r="J250" s="30">
        <v>14349.185414493288</v>
      </c>
      <c r="K250" s="30">
        <v>0</v>
      </c>
      <c r="L250" s="30">
        <v>30727.548564369463</v>
      </c>
      <c r="M250" s="30">
        <v>0</v>
      </c>
      <c r="N250" s="30">
        <v>3993.3817994358028</v>
      </c>
      <c r="O250" s="30">
        <v>569.76911781687113</v>
      </c>
      <c r="P250" s="30">
        <v>444.81974987457528</v>
      </c>
      <c r="Q250" s="30">
        <v>0</v>
      </c>
      <c r="R250" s="30">
        <v>0</v>
      </c>
      <c r="S250" s="30">
        <v>0</v>
      </c>
      <c r="T250" s="30">
        <v>0</v>
      </c>
      <c r="U250" s="30">
        <v>0</v>
      </c>
      <c r="V250" s="30">
        <v>0</v>
      </c>
      <c r="W250" s="30">
        <v>0</v>
      </c>
      <c r="X250" s="30">
        <v>0</v>
      </c>
      <c r="Y250" s="30">
        <v>0</v>
      </c>
      <c r="Z250" s="30">
        <v>3615.201712463775</v>
      </c>
      <c r="AA250" s="30">
        <v>0</v>
      </c>
      <c r="AB250" s="30">
        <v>61897.41789125475</v>
      </c>
      <c r="AC250" s="30">
        <v>0</v>
      </c>
      <c r="AD250" s="30">
        <v>0</v>
      </c>
      <c r="AE250" s="30">
        <v>0</v>
      </c>
      <c r="AF250" s="30">
        <v>145041.22630741764</v>
      </c>
      <c r="AG250" s="30">
        <v>0</v>
      </c>
      <c r="AH250" s="30">
        <v>0</v>
      </c>
      <c r="AI250" s="30">
        <v>0</v>
      </c>
      <c r="AJ250" s="30">
        <v>18463</v>
      </c>
      <c r="AK250" s="30">
        <v>0</v>
      </c>
      <c r="AL250" s="30">
        <v>0</v>
      </c>
      <c r="AM250" s="30">
        <v>0</v>
      </c>
      <c r="AN250" s="30">
        <v>0</v>
      </c>
      <c r="AO250" s="30">
        <v>0</v>
      </c>
      <c r="AP250" s="30">
        <v>0</v>
      </c>
      <c r="AQ250" s="30">
        <v>0</v>
      </c>
      <c r="AR250" s="30">
        <v>0</v>
      </c>
      <c r="AS250" s="30">
        <v>596043.47702343867</v>
      </c>
      <c r="AT250" s="30">
        <v>115597.32424970852</v>
      </c>
      <c r="AU250" s="30">
        <v>163504.22630741764</v>
      </c>
      <c r="AV250" s="30">
        <v>94002.808370424013</v>
      </c>
      <c r="AW250" s="38">
        <v>875145.02758056484</v>
      </c>
      <c r="AX250" s="30">
        <v>856682.02758056484</v>
      </c>
      <c r="AY250" s="30">
        <v>4955</v>
      </c>
      <c r="AZ250" s="30">
        <v>768025</v>
      </c>
      <c r="BA250" s="30">
        <v>0</v>
      </c>
      <c r="BB250" s="30">
        <v>0</v>
      </c>
      <c r="BC250" s="30">
        <v>875145.02758056484</v>
      </c>
      <c r="BD250" s="30">
        <v>875145.02758056473</v>
      </c>
      <c r="BE250" s="30">
        <v>0</v>
      </c>
      <c r="BF250" s="30">
        <v>786488</v>
      </c>
      <c r="BG250" s="30">
        <v>622983.77369258238</v>
      </c>
      <c r="BH250" s="30">
        <v>711640.80127314723</v>
      </c>
      <c r="BI250" s="30">
        <v>4591.2309759557884</v>
      </c>
      <c r="BJ250" s="30">
        <v>4649.2749145204125</v>
      </c>
      <c r="BK250" s="197">
        <v>-0.012484514173025953</v>
      </c>
      <c r="BL250" s="30">
        <v>0.012484514173025953</v>
      </c>
      <c r="BM250" s="30">
        <v>8996.81047751674</v>
      </c>
      <c r="BN250" s="38">
        <v>884141.83805808157</v>
      </c>
      <c r="BO250" s="30">
        <v>5585.0247616650422</v>
      </c>
      <c r="BP250" s="30" t="s">
        <v>545</v>
      </c>
      <c r="BQ250" s="30">
        <v>5704.1408906973</v>
      </c>
      <c r="BR250" s="197">
        <v>-0.0057347370203225667</v>
      </c>
      <c r="BS250" s="30">
        <v>-1421.3499999999997</v>
      </c>
      <c r="BT250" s="30">
        <v>882720.4880580816</v>
      </c>
      <c r="BU250" s="30">
        <v>-1550</v>
      </c>
      <c r="BV250" s="38">
        <v>881170.4880580816</v>
      </c>
      <c r="BW250" s="218">
        <v>18463</v>
      </c>
      <c r="BX250" s="219">
        <v>862707.4880580816</v>
      </c>
      <c r="BZ250" s="23">
        <f>B250</f>
        <v>8732254</v>
      </c>
      <c r="CB250" s="495"/>
    </row>
    <row r="251" spans="1:74">
      <c r="A251" s="8" t="s">
        <v>99</v>
      </c>
      <c r="B251" s="8" t="s">
        <v>99</v>
      </c>
      <c r="C251" s="8" t="s">
        <v>99</v>
      </c>
      <c r="D251" s="76" t="s">
        <v>99</v>
      </c>
      <c r="E251" s="76" t="s">
        <v>99</v>
      </c>
      <c r="F251" s="76" t="s">
        <v>99</v>
      </c>
      <c r="G251" s="76" t="s">
        <v>99</v>
      </c>
      <c r="H251" s="76" t="s">
        <v>99</v>
      </c>
      <c r="I251" s="76" t="s">
        <v>99</v>
      </c>
      <c r="J251" s="76" t="s">
        <v>99</v>
      </c>
      <c r="K251" s="76" t="s">
        <v>99</v>
      </c>
      <c r="L251" s="76" t="s">
        <v>99</v>
      </c>
      <c r="M251" s="76" t="s">
        <v>99</v>
      </c>
      <c r="N251" s="76" t="s">
        <v>99</v>
      </c>
      <c r="O251" s="76" t="s">
        <v>99</v>
      </c>
      <c r="P251" s="76" t="s">
        <v>99</v>
      </c>
      <c r="Q251" s="76" t="s">
        <v>99</v>
      </c>
      <c r="R251" s="76" t="s">
        <v>99</v>
      </c>
      <c r="S251" s="76" t="s">
        <v>99</v>
      </c>
      <c r="T251" s="76" t="s">
        <v>99</v>
      </c>
      <c r="U251" s="76" t="s">
        <v>99</v>
      </c>
      <c r="V251" s="76" t="s">
        <v>99</v>
      </c>
      <c r="W251" s="76" t="s">
        <v>99</v>
      </c>
      <c r="X251" s="76" t="s">
        <v>99</v>
      </c>
      <c r="Y251" s="76" t="s">
        <v>99</v>
      </c>
      <c r="Z251" s="76" t="s">
        <v>99</v>
      </c>
      <c r="AA251" s="76" t="s">
        <v>99</v>
      </c>
      <c r="AB251" s="76" t="s">
        <v>99</v>
      </c>
      <c r="AC251" s="76" t="s">
        <v>99</v>
      </c>
      <c r="AD251" s="76" t="s">
        <v>99</v>
      </c>
      <c r="AE251" s="76" t="s">
        <v>99</v>
      </c>
      <c r="AF251" s="76" t="s">
        <v>99</v>
      </c>
      <c r="AG251" s="76" t="s">
        <v>99</v>
      </c>
      <c r="AH251" s="76" t="s">
        <v>99</v>
      </c>
      <c r="AI251" s="76" t="s">
        <v>99</v>
      </c>
      <c r="AJ251" s="76" t="s">
        <v>99</v>
      </c>
      <c r="AK251" s="76" t="s">
        <v>99</v>
      </c>
      <c r="AL251" s="76" t="s">
        <v>99</v>
      </c>
      <c r="AM251" s="76" t="s">
        <v>99</v>
      </c>
      <c r="AN251" s="76" t="s">
        <v>99</v>
      </c>
      <c r="AO251" s="76" t="s">
        <v>99</v>
      </c>
      <c r="AP251" s="76" t="s">
        <v>99</v>
      </c>
      <c r="AQ251" s="76" t="s">
        <v>99</v>
      </c>
      <c r="AR251" s="76" t="s">
        <v>99</v>
      </c>
      <c r="AS251" s="76" t="s">
        <v>99</v>
      </c>
      <c r="AT251" s="76" t="s">
        <v>99</v>
      </c>
      <c r="AU251" s="76" t="s">
        <v>99</v>
      </c>
      <c r="AV251" s="76" t="s">
        <v>99</v>
      </c>
      <c r="AW251" s="41" t="s">
        <v>99</v>
      </c>
      <c r="AX251" s="76" t="s">
        <v>99</v>
      </c>
      <c r="AY251" s="76" t="s">
        <v>99</v>
      </c>
      <c r="AZ251" s="76" t="s">
        <v>99</v>
      </c>
      <c r="BA251" s="76" t="s">
        <v>99</v>
      </c>
      <c r="BB251" s="76" t="s">
        <v>99</v>
      </c>
      <c r="BC251" s="76" t="s">
        <v>99</v>
      </c>
      <c r="BD251" s="76" t="s">
        <v>99</v>
      </c>
      <c r="BE251" s="76" t="s">
        <v>99</v>
      </c>
      <c r="BF251" s="76" t="s">
        <v>99</v>
      </c>
      <c r="BG251" s="76" t="s">
        <v>99</v>
      </c>
      <c r="BH251" s="76" t="s">
        <v>99</v>
      </c>
      <c r="BI251" s="76" t="s">
        <v>99</v>
      </c>
      <c r="BJ251" s="76" t="s">
        <v>99</v>
      </c>
      <c r="BK251" s="76" t="s">
        <v>99</v>
      </c>
      <c r="BL251" s="76" t="s">
        <v>99</v>
      </c>
      <c r="BM251" s="76" t="s">
        <v>99</v>
      </c>
      <c r="BN251" s="41" t="s">
        <v>99</v>
      </c>
      <c r="BO251" s="76" t="s">
        <v>99</v>
      </c>
      <c r="BP251" s="76" t="s">
        <v>99</v>
      </c>
      <c r="BQ251" s="76" t="s">
        <v>99</v>
      </c>
      <c r="BR251" s="76" t="s">
        <v>99</v>
      </c>
      <c r="BS251" s="76" t="s">
        <v>99</v>
      </c>
      <c r="BT251" s="76" t="s">
        <v>99</v>
      </c>
      <c r="BU251" s="76" t="s">
        <v>99</v>
      </c>
      <c r="BV251" s="41" t="s">
        <v>99</v>
      </c>
    </row>
    <row r="252" spans="1:74">
      <c r="A252" s="8" t="s">
        <v>99</v>
      </c>
      <c r="B252" s="8" t="s">
        <v>99</v>
      </c>
      <c r="C252" s="8" t="s">
        <v>99</v>
      </c>
      <c r="D252" s="76" t="s">
        <v>99</v>
      </c>
      <c r="E252" s="76" t="s">
        <v>99</v>
      </c>
      <c r="F252" s="76" t="s">
        <v>99</v>
      </c>
      <c r="G252" s="76" t="s">
        <v>99</v>
      </c>
      <c r="H252" s="76" t="s">
        <v>99</v>
      </c>
      <c r="I252" s="76" t="s">
        <v>99</v>
      </c>
      <c r="J252" s="76" t="s">
        <v>99</v>
      </c>
      <c r="K252" s="76" t="s">
        <v>99</v>
      </c>
      <c r="L252" s="76" t="s">
        <v>99</v>
      </c>
      <c r="M252" s="76" t="s">
        <v>99</v>
      </c>
      <c r="N252" s="76" t="s">
        <v>99</v>
      </c>
      <c r="O252" s="76" t="s">
        <v>99</v>
      </c>
      <c r="P252" s="76" t="s">
        <v>99</v>
      </c>
      <c r="Q252" s="76" t="s">
        <v>99</v>
      </c>
      <c r="R252" s="76" t="s">
        <v>99</v>
      </c>
      <c r="S252" s="76" t="s">
        <v>99</v>
      </c>
      <c r="T252" s="76" t="s">
        <v>99</v>
      </c>
      <c r="U252" s="76" t="s">
        <v>99</v>
      </c>
      <c r="V252" s="76" t="s">
        <v>99</v>
      </c>
      <c r="W252" s="76" t="s">
        <v>99</v>
      </c>
      <c r="X252" s="76" t="s">
        <v>99</v>
      </c>
      <c r="Y252" s="76" t="s">
        <v>99</v>
      </c>
      <c r="Z252" s="76" t="s">
        <v>99</v>
      </c>
      <c r="AA252" s="76" t="s">
        <v>99</v>
      </c>
      <c r="AB252" s="76" t="s">
        <v>99</v>
      </c>
      <c r="AC252" s="76" t="s">
        <v>99</v>
      </c>
      <c r="AD252" s="76" t="s">
        <v>99</v>
      </c>
      <c r="AE252" s="76" t="s">
        <v>99</v>
      </c>
      <c r="AF252" s="76" t="s">
        <v>99</v>
      </c>
      <c r="AG252" s="76" t="s">
        <v>99</v>
      </c>
      <c r="AH252" s="76" t="s">
        <v>99</v>
      </c>
      <c r="AI252" s="76" t="s">
        <v>99</v>
      </c>
      <c r="AJ252" s="76" t="s">
        <v>99</v>
      </c>
      <c r="AK252" s="76" t="s">
        <v>99</v>
      </c>
      <c r="AL252" s="76" t="s">
        <v>99</v>
      </c>
      <c r="AM252" s="76" t="s">
        <v>99</v>
      </c>
      <c r="AN252" s="76" t="s">
        <v>99</v>
      </c>
      <c r="AO252" s="76" t="s">
        <v>99</v>
      </c>
      <c r="AP252" s="76" t="s">
        <v>99</v>
      </c>
      <c r="AQ252" s="76" t="s">
        <v>99</v>
      </c>
      <c r="AR252" s="76" t="s">
        <v>99</v>
      </c>
      <c r="AS252" s="76" t="s">
        <v>99</v>
      </c>
      <c r="AT252" s="76" t="s">
        <v>99</v>
      </c>
      <c r="AU252" s="76" t="s">
        <v>99</v>
      </c>
      <c r="AV252" s="76" t="s">
        <v>99</v>
      </c>
      <c r="AW252" s="41" t="s">
        <v>99</v>
      </c>
      <c r="AX252" s="76" t="s">
        <v>99</v>
      </c>
      <c r="AY252" s="76" t="s">
        <v>99</v>
      </c>
      <c r="AZ252" s="76" t="s">
        <v>99</v>
      </c>
      <c r="BA252" s="76" t="s">
        <v>99</v>
      </c>
      <c r="BB252" s="76" t="s">
        <v>99</v>
      </c>
      <c r="BC252" s="76" t="s">
        <v>99</v>
      </c>
      <c r="BD252" s="76" t="s">
        <v>99</v>
      </c>
      <c r="BE252" s="76" t="s">
        <v>99</v>
      </c>
      <c r="BF252" s="76" t="s">
        <v>99</v>
      </c>
      <c r="BG252" s="76" t="s">
        <v>99</v>
      </c>
      <c r="BH252" s="76" t="s">
        <v>99</v>
      </c>
      <c r="BI252" s="76" t="s">
        <v>99</v>
      </c>
      <c r="BJ252" s="76" t="s">
        <v>99</v>
      </c>
      <c r="BK252" s="76" t="s">
        <v>99</v>
      </c>
      <c r="BL252" s="76" t="s">
        <v>99</v>
      </c>
      <c r="BM252" s="76" t="s">
        <v>99</v>
      </c>
      <c r="BN252" s="41" t="s">
        <v>99</v>
      </c>
      <c r="BO252" s="76" t="s">
        <v>99</v>
      </c>
      <c r="BP252" s="76" t="s">
        <v>99</v>
      </c>
      <c r="BQ252" s="76" t="s">
        <v>99</v>
      </c>
      <c r="BR252" s="76" t="s">
        <v>99</v>
      </c>
      <c r="BS252" s="76" t="s">
        <v>99</v>
      </c>
      <c r="BT252" s="76" t="s">
        <v>99</v>
      </c>
      <c r="BU252" s="76" t="s">
        <v>99</v>
      </c>
      <c r="BV252" s="41" t="s">
        <v>99</v>
      </c>
    </row>
    <row r="253" spans="1:74">
      <c r="A253" s="8" t="s">
        <v>99</v>
      </c>
      <c r="B253" s="8" t="s">
        <v>99</v>
      </c>
      <c r="C253" s="8" t="s">
        <v>99</v>
      </c>
      <c r="D253" s="76" t="s">
        <v>99</v>
      </c>
      <c r="E253" s="76" t="s">
        <v>99</v>
      </c>
      <c r="F253" s="76" t="s">
        <v>99</v>
      </c>
      <c r="G253" s="76" t="s">
        <v>99</v>
      </c>
      <c r="H253" s="76" t="s">
        <v>99</v>
      </c>
      <c r="I253" s="76" t="s">
        <v>99</v>
      </c>
      <c r="J253" s="76" t="s">
        <v>99</v>
      </c>
      <c r="K253" s="76" t="s">
        <v>99</v>
      </c>
      <c r="L253" s="76" t="s">
        <v>99</v>
      </c>
      <c r="M253" s="76" t="s">
        <v>99</v>
      </c>
      <c r="N253" s="76" t="s">
        <v>99</v>
      </c>
      <c r="O253" s="76" t="s">
        <v>99</v>
      </c>
      <c r="P253" s="76" t="s">
        <v>99</v>
      </c>
      <c r="Q253" s="76" t="s">
        <v>99</v>
      </c>
      <c r="R253" s="76" t="s">
        <v>99</v>
      </c>
      <c r="S253" s="76" t="s">
        <v>99</v>
      </c>
      <c r="T253" s="76" t="s">
        <v>99</v>
      </c>
      <c r="U253" s="76" t="s">
        <v>99</v>
      </c>
      <c r="V253" s="76" t="s">
        <v>99</v>
      </c>
      <c r="W253" s="76" t="s">
        <v>99</v>
      </c>
      <c r="X253" s="76" t="s">
        <v>99</v>
      </c>
      <c r="Y253" s="76" t="s">
        <v>99</v>
      </c>
      <c r="Z253" s="76" t="s">
        <v>99</v>
      </c>
      <c r="AA253" s="76" t="s">
        <v>99</v>
      </c>
      <c r="AB253" s="76" t="s">
        <v>99</v>
      </c>
      <c r="AC253" s="76" t="s">
        <v>99</v>
      </c>
      <c r="AD253" s="76" t="s">
        <v>99</v>
      </c>
      <c r="AE253" s="76" t="s">
        <v>99</v>
      </c>
      <c r="AF253" s="76" t="s">
        <v>99</v>
      </c>
      <c r="AG253" s="76" t="s">
        <v>99</v>
      </c>
      <c r="AH253" s="76" t="s">
        <v>99</v>
      </c>
      <c r="AI253" s="76" t="s">
        <v>99</v>
      </c>
      <c r="AJ253" s="76" t="s">
        <v>99</v>
      </c>
      <c r="AK253" s="76" t="s">
        <v>99</v>
      </c>
      <c r="AL253" s="76" t="s">
        <v>99</v>
      </c>
      <c r="AM253" s="76" t="s">
        <v>99</v>
      </c>
      <c r="AN253" s="76" t="s">
        <v>99</v>
      </c>
      <c r="AO253" s="76" t="s">
        <v>99</v>
      </c>
      <c r="AP253" s="76" t="s">
        <v>99</v>
      </c>
      <c r="AQ253" s="76" t="s">
        <v>99</v>
      </c>
      <c r="AR253" s="76" t="s">
        <v>99</v>
      </c>
      <c r="AS253" s="76" t="s">
        <v>99</v>
      </c>
      <c r="AT253" s="76" t="s">
        <v>99</v>
      </c>
      <c r="AU253" s="76" t="s">
        <v>99</v>
      </c>
      <c r="AV253" s="76" t="s">
        <v>99</v>
      </c>
      <c r="AW253" s="41" t="s">
        <v>99</v>
      </c>
      <c r="AX253" s="76" t="s">
        <v>99</v>
      </c>
      <c r="AY253" s="76" t="s">
        <v>99</v>
      </c>
      <c r="AZ253" s="76" t="s">
        <v>99</v>
      </c>
      <c r="BA253" s="76" t="s">
        <v>99</v>
      </c>
      <c r="BB253" s="76" t="s">
        <v>99</v>
      </c>
      <c r="BC253" s="76" t="s">
        <v>99</v>
      </c>
      <c r="BD253" s="76" t="s">
        <v>99</v>
      </c>
      <c r="BE253" s="76" t="s">
        <v>99</v>
      </c>
      <c r="BF253" s="76" t="s">
        <v>99</v>
      </c>
      <c r="BG253" s="76" t="s">
        <v>99</v>
      </c>
      <c r="BH253" s="76" t="s">
        <v>99</v>
      </c>
      <c r="BI253" s="76" t="s">
        <v>99</v>
      </c>
      <c r="BJ253" s="76" t="s">
        <v>99</v>
      </c>
      <c r="BK253" s="76" t="s">
        <v>99</v>
      </c>
      <c r="BL253" s="76" t="s">
        <v>99</v>
      </c>
      <c r="BM253" s="76" t="s">
        <v>99</v>
      </c>
      <c r="BN253" s="41" t="s">
        <v>99</v>
      </c>
      <c r="BO253" s="76" t="s">
        <v>99</v>
      </c>
      <c r="BP253" s="76" t="s">
        <v>99</v>
      </c>
      <c r="BQ253" s="76" t="s">
        <v>99</v>
      </c>
      <c r="BR253" s="76" t="s">
        <v>99</v>
      </c>
      <c r="BS253" s="76" t="s">
        <v>99</v>
      </c>
      <c r="BT253" s="76" t="s">
        <v>99</v>
      </c>
      <c r="BU253" s="76" t="s">
        <v>99</v>
      </c>
      <c r="BV253" s="41" t="s">
        <v>99</v>
      </c>
    </row>
    <row r="254" spans="1:74">
      <c r="A254" s="8" t="s">
        <v>99</v>
      </c>
      <c r="B254" s="8" t="s">
        <v>99</v>
      </c>
      <c r="C254" s="8" t="s">
        <v>99</v>
      </c>
      <c r="D254" s="76" t="s">
        <v>99</v>
      </c>
      <c r="E254" s="76" t="s">
        <v>99</v>
      </c>
      <c r="F254" s="76" t="s">
        <v>99</v>
      </c>
      <c r="G254" s="76" t="s">
        <v>99</v>
      </c>
      <c r="H254" s="76" t="s">
        <v>99</v>
      </c>
      <c r="I254" s="76" t="s">
        <v>99</v>
      </c>
      <c r="J254" s="76" t="s">
        <v>99</v>
      </c>
      <c r="K254" s="76" t="s">
        <v>99</v>
      </c>
      <c r="L254" s="76" t="s">
        <v>99</v>
      </c>
      <c r="M254" s="76" t="s">
        <v>99</v>
      </c>
      <c r="N254" s="76" t="s">
        <v>99</v>
      </c>
      <c r="O254" s="76" t="s">
        <v>99</v>
      </c>
      <c r="P254" s="76" t="s">
        <v>99</v>
      </c>
      <c r="Q254" s="76" t="s">
        <v>99</v>
      </c>
      <c r="R254" s="76" t="s">
        <v>99</v>
      </c>
      <c r="S254" s="76" t="s">
        <v>99</v>
      </c>
      <c r="T254" s="76" t="s">
        <v>99</v>
      </c>
      <c r="U254" s="76" t="s">
        <v>99</v>
      </c>
      <c r="V254" s="76" t="s">
        <v>99</v>
      </c>
      <c r="W254" s="76" t="s">
        <v>99</v>
      </c>
      <c r="X254" s="76" t="s">
        <v>99</v>
      </c>
      <c r="Y254" s="76" t="s">
        <v>99</v>
      </c>
      <c r="Z254" s="76" t="s">
        <v>99</v>
      </c>
      <c r="AA254" s="76" t="s">
        <v>99</v>
      </c>
      <c r="AB254" s="76" t="s">
        <v>99</v>
      </c>
      <c r="AC254" s="76" t="s">
        <v>99</v>
      </c>
      <c r="AD254" s="76" t="s">
        <v>99</v>
      </c>
      <c r="AE254" s="76" t="s">
        <v>99</v>
      </c>
      <c r="AF254" s="76" t="s">
        <v>99</v>
      </c>
      <c r="AG254" s="76" t="s">
        <v>99</v>
      </c>
      <c r="AH254" s="76" t="s">
        <v>99</v>
      </c>
      <c r="AI254" s="76" t="s">
        <v>99</v>
      </c>
      <c r="AJ254" s="76" t="s">
        <v>99</v>
      </c>
      <c r="AK254" s="76" t="s">
        <v>99</v>
      </c>
      <c r="AL254" s="76" t="s">
        <v>99</v>
      </c>
      <c r="AM254" s="76" t="s">
        <v>99</v>
      </c>
      <c r="AN254" s="76" t="s">
        <v>99</v>
      </c>
      <c r="AO254" s="76" t="s">
        <v>99</v>
      </c>
      <c r="AP254" s="76" t="s">
        <v>99</v>
      </c>
      <c r="AQ254" s="76" t="s">
        <v>99</v>
      </c>
      <c r="AR254" s="76" t="s">
        <v>99</v>
      </c>
      <c r="AS254" s="76" t="s">
        <v>99</v>
      </c>
      <c r="AT254" s="76" t="s">
        <v>99</v>
      </c>
      <c r="AU254" s="76" t="s">
        <v>99</v>
      </c>
      <c r="AV254" s="76" t="s">
        <v>99</v>
      </c>
      <c r="AW254" s="41" t="s">
        <v>99</v>
      </c>
      <c r="AX254" s="76" t="s">
        <v>99</v>
      </c>
      <c r="AY254" s="76" t="s">
        <v>99</v>
      </c>
      <c r="AZ254" s="76" t="s">
        <v>99</v>
      </c>
      <c r="BA254" s="76" t="s">
        <v>99</v>
      </c>
      <c r="BB254" s="76" t="s">
        <v>99</v>
      </c>
      <c r="BC254" s="76" t="s">
        <v>99</v>
      </c>
      <c r="BD254" s="76" t="s">
        <v>99</v>
      </c>
      <c r="BE254" s="76" t="s">
        <v>99</v>
      </c>
      <c r="BF254" s="76" t="s">
        <v>99</v>
      </c>
      <c r="BG254" s="76" t="s">
        <v>99</v>
      </c>
      <c r="BH254" s="76" t="s">
        <v>99</v>
      </c>
      <c r="BI254" s="76" t="s">
        <v>99</v>
      </c>
      <c r="BJ254" s="76" t="s">
        <v>99</v>
      </c>
      <c r="BK254" s="76" t="s">
        <v>99</v>
      </c>
      <c r="BL254" s="76" t="s">
        <v>99</v>
      </c>
      <c r="BM254" s="76" t="s">
        <v>99</v>
      </c>
      <c r="BN254" s="41" t="s">
        <v>99</v>
      </c>
      <c r="BO254" s="76" t="s">
        <v>99</v>
      </c>
      <c r="BP254" s="76" t="s">
        <v>99</v>
      </c>
      <c r="BQ254" s="76" t="s">
        <v>99</v>
      </c>
      <c r="BR254" s="76" t="s">
        <v>99</v>
      </c>
      <c r="BS254" s="76" t="s">
        <v>99</v>
      </c>
      <c r="BT254" s="76" t="s">
        <v>99</v>
      </c>
      <c r="BU254" s="76" t="s">
        <v>99</v>
      </c>
      <c r="BV254" s="41" t="s">
        <v>99</v>
      </c>
    </row>
    <row r="255" spans="1:74">
      <c r="A255" s="8" t="s">
        <v>99</v>
      </c>
      <c r="B255" s="8" t="s">
        <v>99</v>
      </c>
      <c r="C255" s="8" t="s">
        <v>99</v>
      </c>
      <c r="D255" s="76" t="s">
        <v>99</v>
      </c>
      <c r="E255" s="76" t="s">
        <v>99</v>
      </c>
      <c r="F255" s="76" t="s">
        <v>99</v>
      </c>
      <c r="G255" s="76" t="s">
        <v>99</v>
      </c>
      <c r="H255" s="76" t="s">
        <v>99</v>
      </c>
      <c r="I255" s="76" t="s">
        <v>99</v>
      </c>
      <c r="J255" s="76" t="s">
        <v>99</v>
      </c>
      <c r="K255" s="76" t="s">
        <v>99</v>
      </c>
      <c r="L255" s="76" t="s">
        <v>99</v>
      </c>
      <c r="M255" s="76" t="s">
        <v>99</v>
      </c>
      <c r="N255" s="76" t="s">
        <v>99</v>
      </c>
      <c r="O255" s="76" t="s">
        <v>99</v>
      </c>
      <c r="P255" s="76" t="s">
        <v>99</v>
      </c>
      <c r="Q255" s="76" t="s">
        <v>99</v>
      </c>
      <c r="R255" s="76" t="s">
        <v>99</v>
      </c>
      <c r="S255" s="76" t="s">
        <v>99</v>
      </c>
      <c r="T255" s="76" t="s">
        <v>99</v>
      </c>
      <c r="U255" s="76" t="s">
        <v>99</v>
      </c>
      <c r="V255" s="76" t="s">
        <v>99</v>
      </c>
      <c r="W255" s="76" t="s">
        <v>99</v>
      </c>
      <c r="X255" s="76" t="s">
        <v>99</v>
      </c>
      <c r="Y255" s="76" t="s">
        <v>99</v>
      </c>
      <c r="Z255" s="76" t="s">
        <v>99</v>
      </c>
      <c r="AA255" s="76" t="s">
        <v>99</v>
      </c>
      <c r="AB255" s="76" t="s">
        <v>99</v>
      </c>
      <c r="AC255" s="76" t="s">
        <v>99</v>
      </c>
      <c r="AD255" s="76" t="s">
        <v>99</v>
      </c>
      <c r="AE255" s="76" t="s">
        <v>99</v>
      </c>
      <c r="AF255" s="76" t="s">
        <v>99</v>
      </c>
      <c r="AG255" s="76" t="s">
        <v>99</v>
      </c>
      <c r="AH255" s="76" t="s">
        <v>99</v>
      </c>
      <c r="AI255" s="76" t="s">
        <v>99</v>
      </c>
      <c r="AJ255" s="76" t="s">
        <v>99</v>
      </c>
      <c r="AK255" s="76" t="s">
        <v>99</v>
      </c>
      <c r="AL255" s="76" t="s">
        <v>99</v>
      </c>
      <c r="AM255" s="76" t="s">
        <v>99</v>
      </c>
      <c r="AN255" s="76" t="s">
        <v>99</v>
      </c>
      <c r="AO255" s="76" t="s">
        <v>99</v>
      </c>
      <c r="AP255" s="76" t="s">
        <v>99</v>
      </c>
      <c r="AQ255" s="76" t="s">
        <v>99</v>
      </c>
      <c r="AR255" s="76" t="s">
        <v>99</v>
      </c>
      <c r="AS255" s="76" t="s">
        <v>99</v>
      </c>
      <c r="AT255" s="76" t="s">
        <v>99</v>
      </c>
      <c r="AU255" s="76" t="s">
        <v>99</v>
      </c>
      <c r="AV255" s="76" t="s">
        <v>99</v>
      </c>
      <c r="AW255" s="41" t="s">
        <v>99</v>
      </c>
      <c r="AX255" s="76" t="s">
        <v>99</v>
      </c>
      <c r="AY255" s="76" t="s">
        <v>99</v>
      </c>
      <c r="AZ255" s="76" t="s">
        <v>99</v>
      </c>
      <c r="BA255" s="76" t="s">
        <v>99</v>
      </c>
      <c r="BB255" s="76" t="s">
        <v>99</v>
      </c>
      <c r="BC255" s="76" t="s">
        <v>99</v>
      </c>
      <c r="BD255" s="76" t="s">
        <v>99</v>
      </c>
      <c r="BE255" s="76" t="s">
        <v>99</v>
      </c>
      <c r="BF255" s="76" t="s">
        <v>99</v>
      </c>
      <c r="BG255" s="76" t="s">
        <v>99</v>
      </c>
      <c r="BH255" s="76" t="s">
        <v>99</v>
      </c>
      <c r="BI255" s="76" t="s">
        <v>99</v>
      </c>
      <c r="BJ255" s="76" t="s">
        <v>99</v>
      </c>
      <c r="BK255" s="76" t="s">
        <v>99</v>
      </c>
      <c r="BL255" s="76" t="s">
        <v>99</v>
      </c>
      <c r="BM255" s="76" t="s">
        <v>99</v>
      </c>
      <c r="BN255" s="41" t="s">
        <v>99</v>
      </c>
      <c r="BO255" s="76" t="s">
        <v>99</v>
      </c>
      <c r="BP255" s="76" t="s">
        <v>99</v>
      </c>
      <c r="BQ255" s="76" t="s">
        <v>99</v>
      </c>
      <c r="BR255" s="76" t="s">
        <v>99</v>
      </c>
      <c r="BS255" s="76" t="s">
        <v>99</v>
      </c>
      <c r="BT255" s="76" t="s">
        <v>99</v>
      </c>
      <c r="BU255" s="76" t="s">
        <v>99</v>
      </c>
      <c r="BV255" s="41" t="s">
        <v>99</v>
      </c>
    </row>
    <row r="256" spans="1:74">
      <c r="A256" s="8" t="s">
        <v>99</v>
      </c>
      <c r="B256" s="8" t="s">
        <v>99</v>
      </c>
      <c r="C256" s="8" t="s">
        <v>99</v>
      </c>
      <c r="D256" s="76" t="s">
        <v>99</v>
      </c>
      <c r="E256" s="76" t="s">
        <v>99</v>
      </c>
      <c r="F256" s="76" t="s">
        <v>99</v>
      </c>
      <c r="G256" s="76" t="s">
        <v>99</v>
      </c>
      <c r="H256" s="76" t="s">
        <v>99</v>
      </c>
      <c r="I256" s="76" t="s">
        <v>99</v>
      </c>
      <c r="J256" s="76" t="s">
        <v>99</v>
      </c>
      <c r="K256" s="76" t="s">
        <v>99</v>
      </c>
      <c r="L256" s="76" t="s">
        <v>99</v>
      </c>
      <c r="M256" s="76" t="s">
        <v>99</v>
      </c>
      <c r="N256" s="76" t="s">
        <v>99</v>
      </c>
      <c r="O256" s="76" t="s">
        <v>99</v>
      </c>
      <c r="P256" s="76" t="s">
        <v>99</v>
      </c>
      <c r="Q256" s="76" t="s">
        <v>99</v>
      </c>
      <c r="R256" s="76" t="s">
        <v>99</v>
      </c>
      <c r="S256" s="76" t="s">
        <v>99</v>
      </c>
      <c r="T256" s="76" t="s">
        <v>99</v>
      </c>
      <c r="U256" s="76" t="s">
        <v>99</v>
      </c>
      <c r="V256" s="76" t="s">
        <v>99</v>
      </c>
      <c r="W256" s="76" t="s">
        <v>99</v>
      </c>
      <c r="X256" s="76" t="s">
        <v>99</v>
      </c>
      <c r="Y256" s="76" t="s">
        <v>99</v>
      </c>
      <c r="Z256" s="76" t="s">
        <v>99</v>
      </c>
      <c r="AA256" s="76" t="s">
        <v>99</v>
      </c>
      <c r="AB256" s="76" t="s">
        <v>99</v>
      </c>
      <c r="AC256" s="76" t="s">
        <v>99</v>
      </c>
      <c r="AD256" s="76" t="s">
        <v>99</v>
      </c>
      <c r="AE256" s="76" t="s">
        <v>99</v>
      </c>
      <c r="AF256" s="76" t="s">
        <v>99</v>
      </c>
      <c r="AG256" s="76" t="s">
        <v>99</v>
      </c>
      <c r="AH256" s="76" t="s">
        <v>99</v>
      </c>
      <c r="AI256" s="76" t="s">
        <v>99</v>
      </c>
      <c r="AJ256" s="76" t="s">
        <v>99</v>
      </c>
      <c r="AK256" s="76" t="s">
        <v>99</v>
      </c>
      <c r="AL256" s="76" t="s">
        <v>99</v>
      </c>
      <c r="AM256" s="76" t="s">
        <v>99</v>
      </c>
      <c r="AN256" s="76" t="s">
        <v>99</v>
      </c>
      <c r="AO256" s="76" t="s">
        <v>99</v>
      </c>
      <c r="AP256" s="76" t="s">
        <v>99</v>
      </c>
      <c r="AQ256" s="76" t="s">
        <v>99</v>
      </c>
      <c r="AR256" s="76" t="s">
        <v>99</v>
      </c>
      <c r="AS256" s="76" t="s">
        <v>99</v>
      </c>
      <c r="AT256" s="76" t="s">
        <v>99</v>
      </c>
      <c r="AU256" s="76" t="s">
        <v>99</v>
      </c>
      <c r="AV256" s="76" t="s">
        <v>99</v>
      </c>
      <c r="AW256" s="41" t="s">
        <v>99</v>
      </c>
      <c r="AX256" s="76" t="s">
        <v>99</v>
      </c>
      <c r="AY256" s="76" t="s">
        <v>99</v>
      </c>
      <c r="AZ256" s="76" t="s">
        <v>99</v>
      </c>
      <c r="BA256" s="76" t="s">
        <v>99</v>
      </c>
      <c r="BB256" s="76" t="s">
        <v>99</v>
      </c>
      <c r="BC256" s="76" t="s">
        <v>99</v>
      </c>
      <c r="BD256" s="76" t="s">
        <v>99</v>
      </c>
      <c r="BE256" s="76" t="s">
        <v>99</v>
      </c>
      <c r="BF256" s="76" t="s">
        <v>99</v>
      </c>
      <c r="BG256" s="76" t="s">
        <v>99</v>
      </c>
      <c r="BH256" s="76" t="s">
        <v>99</v>
      </c>
      <c r="BI256" s="76" t="s">
        <v>99</v>
      </c>
      <c r="BJ256" s="76" t="s">
        <v>99</v>
      </c>
      <c r="BK256" s="76" t="s">
        <v>99</v>
      </c>
      <c r="BL256" s="76" t="s">
        <v>99</v>
      </c>
      <c r="BM256" s="76" t="s">
        <v>99</v>
      </c>
      <c r="BN256" s="41" t="s">
        <v>99</v>
      </c>
      <c r="BO256" s="76" t="s">
        <v>99</v>
      </c>
      <c r="BP256" s="76" t="s">
        <v>99</v>
      </c>
      <c r="BQ256" s="76" t="s">
        <v>99</v>
      </c>
      <c r="BR256" s="76" t="s">
        <v>99</v>
      </c>
      <c r="BS256" s="76" t="s">
        <v>99</v>
      </c>
      <c r="BT256" s="76" t="s">
        <v>99</v>
      </c>
      <c r="BU256" s="76" t="s">
        <v>99</v>
      </c>
      <c r="BV256" s="41" t="s">
        <v>99</v>
      </c>
    </row>
    <row r="257" spans="1:74">
      <c r="A257" s="8" t="s">
        <v>99</v>
      </c>
      <c r="B257" s="8" t="s">
        <v>99</v>
      </c>
      <c r="C257" s="8" t="s">
        <v>99</v>
      </c>
      <c r="D257" s="76" t="s">
        <v>99</v>
      </c>
      <c r="E257" s="76" t="s">
        <v>99</v>
      </c>
      <c r="F257" s="76" t="s">
        <v>99</v>
      </c>
      <c r="G257" s="76" t="s">
        <v>99</v>
      </c>
      <c r="H257" s="76" t="s">
        <v>99</v>
      </c>
      <c r="I257" s="76" t="s">
        <v>99</v>
      </c>
      <c r="J257" s="76" t="s">
        <v>99</v>
      </c>
      <c r="K257" s="76" t="s">
        <v>99</v>
      </c>
      <c r="L257" s="76" t="s">
        <v>99</v>
      </c>
      <c r="M257" s="76" t="s">
        <v>99</v>
      </c>
      <c r="N257" s="76" t="s">
        <v>99</v>
      </c>
      <c r="O257" s="76" t="s">
        <v>99</v>
      </c>
      <c r="P257" s="76" t="s">
        <v>99</v>
      </c>
      <c r="Q257" s="76" t="s">
        <v>99</v>
      </c>
      <c r="R257" s="76" t="s">
        <v>99</v>
      </c>
      <c r="S257" s="76" t="s">
        <v>99</v>
      </c>
      <c r="T257" s="76" t="s">
        <v>99</v>
      </c>
      <c r="U257" s="76" t="s">
        <v>99</v>
      </c>
      <c r="V257" s="76" t="s">
        <v>99</v>
      </c>
      <c r="W257" s="76" t="s">
        <v>99</v>
      </c>
      <c r="X257" s="76" t="s">
        <v>99</v>
      </c>
      <c r="Y257" s="76" t="s">
        <v>99</v>
      </c>
      <c r="Z257" s="76" t="s">
        <v>99</v>
      </c>
      <c r="AA257" s="76" t="s">
        <v>99</v>
      </c>
      <c r="AB257" s="76" t="s">
        <v>99</v>
      </c>
      <c r="AC257" s="76" t="s">
        <v>99</v>
      </c>
      <c r="AD257" s="76" t="s">
        <v>99</v>
      </c>
      <c r="AE257" s="76" t="s">
        <v>99</v>
      </c>
      <c r="AF257" s="76" t="s">
        <v>99</v>
      </c>
      <c r="AG257" s="76" t="s">
        <v>99</v>
      </c>
      <c r="AH257" s="76" t="s">
        <v>99</v>
      </c>
      <c r="AI257" s="76" t="s">
        <v>99</v>
      </c>
      <c r="AJ257" s="76" t="s">
        <v>99</v>
      </c>
      <c r="AK257" s="76" t="s">
        <v>99</v>
      </c>
      <c r="AL257" s="76" t="s">
        <v>99</v>
      </c>
      <c r="AM257" s="76" t="s">
        <v>99</v>
      </c>
      <c r="AN257" s="76" t="s">
        <v>99</v>
      </c>
      <c r="AO257" s="76" t="s">
        <v>99</v>
      </c>
      <c r="AP257" s="76" t="s">
        <v>99</v>
      </c>
      <c r="AQ257" s="76" t="s">
        <v>99</v>
      </c>
      <c r="AR257" s="76" t="s">
        <v>99</v>
      </c>
      <c r="AS257" s="76" t="s">
        <v>99</v>
      </c>
      <c r="AT257" s="76" t="s">
        <v>99</v>
      </c>
      <c r="AU257" s="76" t="s">
        <v>99</v>
      </c>
      <c r="AV257" s="76" t="s">
        <v>99</v>
      </c>
      <c r="AW257" s="41" t="s">
        <v>99</v>
      </c>
      <c r="AX257" s="76" t="s">
        <v>99</v>
      </c>
      <c r="AY257" s="76" t="s">
        <v>99</v>
      </c>
      <c r="AZ257" s="76" t="s">
        <v>99</v>
      </c>
      <c r="BA257" s="76" t="s">
        <v>99</v>
      </c>
      <c r="BB257" s="76" t="s">
        <v>99</v>
      </c>
      <c r="BC257" s="76" t="s">
        <v>99</v>
      </c>
      <c r="BD257" s="76" t="s">
        <v>99</v>
      </c>
      <c r="BE257" s="76" t="s">
        <v>99</v>
      </c>
      <c r="BF257" s="76" t="s">
        <v>99</v>
      </c>
      <c r="BG257" s="76" t="s">
        <v>99</v>
      </c>
      <c r="BH257" s="76" t="s">
        <v>99</v>
      </c>
      <c r="BI257" s="76" t="s">
        <v>99</v>
      </c>
      <c r="BJ257" s="76" t="s">
        <v>99</v>
      </c>
      <c r="BK257" s="76" t="s">
        <v>99</v>
      </c>
      <c r="BL257" s="76" t="s">
        <v>99</v>
      </c>
      <c r="BM257" s="76" t="s">
        <v>99</v>
      </c>
      <c r="BN257" s="41" t="s">
        <v>99</v>
      </c>
      <c r="BO257" s="76" t="s">
        <v>99</v>
      </c>
      <c r="BP257" s="76" t="s">
        <v>99</v>
      </c>
      <c r="BQ257" s="76" t="s">
        <v>99</v>
      </c>
      <c r="BR257" s="76" t="s">
        <v>99</v>
      </c>
      <c r="BS257" s="76" t="s">
        <v>99</v>
      </c>
      <c r="BT257" s="76" t="s">
        <v>99</v>
      </c>
      <c r="BU257" s="76" t="s">
        <v>99</v>
      </c>
      <c r="BV257" s="41" t="s">
        <v>99</v>
      </c>
    </row>
    <row r="258" spans="1:74">
      <c r="A258" s="8" t="s">
        <v>99</v>
      </c>
      <c r="B258" s="8" t="s">
        <v>99</v>
      </c>
      <c r="C258" s="8" t="s">
        <v>99</v>
      </c>
      <c r="D258" s="76" t="s">
        <v>99</v>
      </c>
      <c r="E258" s="76" t="s">
        <v>99</v>
      </c>
      <c r="F258" s="76" t="s">
        <v>99</v>
      </c>
      <c r="G258" s="76" t="s">
        <v>99</v>
      </c>
      <c r="H258" s="76" t="s">
        <v>99</v>
      </c>
      <c r="I258" s="76" t="s">
        <v>99</v>
      </c>
      <c r="J258" s="76" t="s">
        <v>99</v>
      </c>
      <c r="K258" s="76" t="s">
        <v>99</v>
      </c>
      <c r="L258" s="76" t="s">
        <v>99</v>
      </c>
      <c r="M258" s="76" t="s">
        <v>99</v>
      </c>
      <c r="N258" s="76" t="s">
        <v>99</v>
      </c>
      <c r="O258" s="76" t="s">
        <v>99</v>
      </c>
      <c r="P258" s="76" t="s">
        <v>99</v>
      </c>
      <c r="Q258" s="76" t="s">
        <v>99</v>
      </c>
      <c r="R258" s="76" t="s">
        <v>99</v>
      </c>
      <c r="S258" s="76" t="s">
        <v>99</v>
      </c>
      <c r="T258" s="76" t="s">
        <v>99</v>
      </c>
      <c r="U258" s="76" t="s">
        <v>99</v>
      </c>
      <c r="V258" s="76" t="s">
        <v>99</v>
      </c>
      <c r="W258" s="76" t="s">
        <v>99</v>
      </c>
      <c r="X258" s="76" t="s">
        <v>99</v>
      </c>
      <c r="Y258" s="76" t="s">
        <v>99</v>
      </c>
      <c r="Z258" s="76" t="s">
        <v>99</v>
      </c>
      <c r="AA258" s="76" t="s">
        <v>99</v>
      </c>
      <c r="AB258" s="76" t="s">
        <v>99</v>
      </c>
      <c r="AC258" s="76" t="s">
        <v>99</v>
      </c>
      <c r="AD258" s="76" t="s">
        <v>99</v>
      </c>
      <c r="AE258" s="76" t="s">
        <v>99</v>
      </c>
      <c r="AF258" s="76" t="s">
        <v>99</v>
      </c>
      <c r="AG258" s="76" t="s">
        <v>99</v>
      </c>
      <c r="AH258" s="76" t="s">
        <v>99</v>
      </c>
      <c r="AI258" s="76" t="s">
        <v>99</v>
      </c>
      <c r="AJ258" s="76" t="s">
        <v>99</v>
      </c>
      <c r="AK258" s="76" t="s">
        <v>99</v>
      </c>
      <c r="AL258" s="76" t="s">
        <v>99</v>
      </c>
      <c r="AM258" s="76" t="s">
        <v>99</v>
      </c>
      <c r="AN258" s="76" t="s">
        <v>99</v>
      </c>
      <c r="AO258" s="76" t="s">
        <v>99</v>
      </c>
      <c r="AP258" s="76" t="s">
        <v>99</v>
      </c>
      <c r="AQ258" s="76" t="s">
        <v>99</v>
      </c>
      <c r="AR258" s="76" t="s">
        <v>99</v>
      </c>
      <c r="AS258" s="76" t="s">
        <v>99</v>
      </c>
      <c r="AT258" s="76" t="s">
        <v>99</v>
      </c>
      <c r="AU258" s="76" t="s">
        <v>99</v>
      </c>
      <c r="AV258" s="76" t="s">
        <v>99</v>
      </c>
      <c r="AW258" s="41" t="s">
        <v>99</v>
      </c>
      <c r="AX258" s="76" t="s">
        <v>99</v>
      </c>
      <c r="AY258" s="76" t="s">
        <v>99</v>
      </c>
      <c r="AZ258" s="76" t="s">
        <v>99</v>
      </c>
      <c r="BA258" s="76" t="s">
        <v>99</v>
      </c>
      <c r="BB258" s="76" t="s">
        <v>99</v>
      </c>
      <c r="BC258" s="76" t="s">
        <v>99</v>
      </c>
      <c r="BD258" s="76" t="s">
        <v>99</v>
      </c>
      <c r="BE258" s="76" t="s">
        <v>99</v>
      </c>
      <c r="BF258" s="76" t="s">
        <v>99</v>
      </c>
      <c r="BG258" s="76" t="s">
        <v>99</v>
      </c>
      <c r="BH258" s="76" t="s">
        <v>99</v>
      </c>
      <c r="BI258" s="76" t="s">
        <v>99</v>
      </c>
      <c r="BJ258" s="76" t="s">
        <v>99</v>
      </c>
      <c r="BK258" s="76" t="s">
        <v>99</v>
      </c>
      <c r="BL258" s="76" t="s">
        <v>99</v>
      </c>
      <c r="BM258" s="76" t="s">
        <v>99</v>
      </c>
      <c r="BN258" s="41" t="s">
        <v>99</v>
      </c>
      <c r="BO258" s="76" t="s">
        <v>99</v>
      </c>
      <c r="BP258" s="76" t="s">
        <v>99</v>
      </c>
      <c r="BQ258" s="76" t="s">
        <v>99</v>
      </c>
      <c r="BR258" s="76" t="s">
        <v>99</v>
      </c>
      <c r="BS258" s="76" t="s">
        <v>99</v>
      </c>
      <c r="BT258" s="76" t="s">
        <v>99</v>
      </c>
      <c r="BU258" s="76" t="s">
        <v>99</v>
      </c>
      <c r="BV258" s="41" t="s">
        <v>99</v>
      </c>
    </row>
    <row r="259" spans="1:74">
      <c r="A259" s="8" t="s">
        <v>99</v>
      </c>
      <c r="B259" s="8" t="s">
        <v>99</v>
      </c>
      <c r="C259" s="8" t="s">
        <v>99</v>
      </c>
      <c r="D259" s="76" t="s">
        <v>99</v>
      </c>
      <c r="E259" s="76" t="s">
        <v>99</v>
      </c>
      <c r="F259" s="76" t="s">
        <v>99</v>
      </c>
      <c r="G259" s="76" t="s">
        <v>99</v>
      </c>
      <c r="H259" s="76" t="s">
        <v>99</v>
      </c>
      <c r="I259" s="76" t="s">
        <v>99</v>
      </c>
      <c r="J259" s="76" t="s">
        <v>99</v>
      </c>
      <c r="K259" s="76" t="s">
        <v>99</v>
      </c>
      <c r="L259" s="76" t="s">
        <v>99</v>
      </c>
      <c r="M259" s="76" t="s">
        <v>99</v>
      </c>
      <c r="N259" s="76" t="s">
        <v>99</v>
      </c>
      <c r="O259" s="76" t="s">
        <v>99</v>
      </c>
      <c r="P259" s="76" t="s">
        <v>99</v>
      </c>
      <c r="Q259" s="76" t="s">
        <v>99</v>
      </c>
      <c r="R259" s="76" t="s">
        <v>99</v>
      </c>
      <c r="S259" s="76" t="s">
        <v>99</v>
      </c>
      <c r="T259" s="76" t="s">
        <v>99</v>
      </c>
      <c r="U259" s="76" t="s">
        <v>99</v>
      </c>
      <c r="V259" s="76" t="s">
        <v>99</v>
      </c>
      <c r="W259" s="76" t="s">
        <v>99</v>
      </c>
      <c r="X259" s="76" t="s">
        <v>99</v>
      </c>
      <c r="Y259" s="76" t="s">
        <v>99</v>
      </c>
      <c r="Z259" s="76" t="s">
        <v>99</v>
      </c>
      <c r="AA259" s="76" t="s">
        <v>99</v>
      </c>
      <c r="AB259" s="76" t="s">
        <v>99</v>
      </c>
      <c r="AC259" s="76" t="s">
        <v>99</v>
      </c>
      <c r="AD259" s="76" t="s">
        <v>99</v>
      </c>
      <c r="AE259" s="76" t="s">
        <v>99</v>
      </c>
      <c r="AF259" s="76" t="s">
        <v>99</v>
      </c>
      <c r="AG259" s="76" t="s">
        <v>99</v>
      </c>
      <c r="AH259" s="76" t="s">
        <v>99</v>
      </c>
      <c r="AI259" s="76" t="s">
        <v>99</v>
      </c>
      <c r="AJ259" s="76" t="s">
        <v>99</v>
      </c>
      <c r="AK259" s="76" t="s">
        <v>99</v>
      </c>
      <c r="AL259" s="76" t="s">
        <v>99</v>
      </c>
      <c r="AM259" s="76" t="s">
        <v>99</v>
      </c>
      <c r="AN259" s="76" t="s">
        <v>99</v>
      </c>
      <c r="AO259" s="76" t="s">
        <v>99</v>
      </c>
      <c r="AP259" s="76" t="s">
        <v>99</v>
      </c>
      <c r="AQ259" s="76" t="s">
        <v>99</v>
      </c>
      <c r="AR259" s="76" t="s">
        <v>99</v>
      </c>
      <c r="AS259" s="76" t="s">
        <v>99</v>
      </c>
      <c r="AT259" s="76" t="s">
        <v>99</v>
      </c>
      <c r="AU259" s="76" t="s">
        <v>99</v>
      </c>
      <c r="AV259" s="76" t="s">
        <v>99</v>
      </c>
      <c r="AW259" s="41" t="s">
        <v>99</v>
      </c>
      <c r="AX259" s="76" t="s">
        <v>99</v>
      </c>
      <c r="AY259" s="76" t="s">
        <v>99</v>
      </c>
      <c r="AZ259" s="76" t="s">
        <v>99</v>
      </c>
      <c r="BA259" s="76" t="s">
        <v>99</v>
      </c>
      <c r="BB259" s="76" t="s">
        <v>99</v>
      </c>
      <c r="BC259" s="76" t="s">
        <v>99</v>
      </c>
      <c r="BD259" s="76" t="s">
        <v>99</v>
      </c>
      <c r="BE259" s="76" t="s">
        <v>99</v>
      </c>
      <c r="BF259" s="76" t="s">
        <v>99</v>
      </c>
      <c r="BG259" s="76" t="s">
        <v>99</v>
      </c>
      <c r="BH259" s="76" t="s">
        <v>99</v>
      </c>
      <c r="BI259" s="76" t="s">
        <v>99</v>
      </c>
      <c r="BJ259" s="76" t="s">
        <v>99</v>
      </c>
      <c r="BK259" s="76" t="s">
        <v>99</v>
      </c>
      <c r="BL259" s="76" t="s">
        <v>99</v>
      </c>
      <c r="BM259" s="76" t="s">
        <v>99</v>
      </c>
      <c r="BN259" s="41" t="s">
        <v>99</v>
      </c>
      <c r="BO259" s="76" t="s">
        <v>99</v>
      </c>
      <c r="BP259" s="76" t="s">
        <v>99</v>
      </c>
      <c r="BQ259" s="76" t="s">
        <v>99</v>
      </c>
      <c r="BR259" s="76" t="s">
        <v>99</v>
      </c>
      <c r="BS259" s="76" t="s">
        <v>99</v>
      </c>
      <c r="BT259" s="76" t="s">
        <v>99</v>
      </c>
      <c r="BU259" s="76" t="s">
        <v>99</v>
      </c>
      <c r="BV259" s="41" t="s">
        <v>99</v>
      </c>
    </row>
    <row r="260" spans="1:74">
      <c r="A260" s="8" t="s">
        <v>99</v>
      </c>
      <c r="B260" s="8" t="s">
        <v>99</v>
      </c>
      <c r="C260" s="8" t="s">
        <v>99</v>
      </c>
      <c r="D260" s="76" t="s">
        <v>99</v>
      </c>
      <c r="E260" s="76" t="s">
        <v>99</v>
      </c>
      <c r="F260" s="76" t="s">
        <v>99</v>
      </c>
      <c r="G260" s="76" t="s">
        <v>99</v>
      </c>
      <c r="H260" s="76" t="s">
        <v>99</v>
      </c>
      <c r="I260" s="76" t="s">
        <v>99</v>
      </c>
      <c r="J260" s="76" t="s">
        <v>99</v>
      </c>
      <c r="K260" s="76" t="s">
        <v>99</v>
      </c>
      <c r="L260" s="76" t="s">
        <v>99</v>
      </c>
      <c r="M260" s="76" t="s">
        <v>99</v>
      </c>
      <c r="N260" s="76" t="s">
        <v>99</v>
      </c>
      <c r="O260" s="76" t="s">
        <v>99</v>
      </c>
      <c r="P260" s="76" t="s">
        <v>99</v>
      </c>
      <c r="Q260" s="76" t="s">
        <v>99</v>
      </c>
      <c r="R260" s="76" t="s">
        <v>99</v>
      </c>
      <c r="S260" s="76" t="s">
        <v>99</v>
      </c>
      <c r="T260" s="76" t="s">
        <v>99</v>
      </c>
      <c r="U260" s="76" t="s">
        <v>99</v>
      </c>
      <c r="V260" s="76" t="s">
        <v>99</v>
      </c>
      <c r="W260" s="76" t="s">
        <v>99</v>
      </c>
      <c r="X260" s="76" t="s">
        <v>99</v>
      </c>
      <c r="Y260" s="76" t="s">
        <v>99</v>
      </c>
      <c r="Z260" s="76" t="s">
        <v>99</v>
      </c>
      <c r="AA260" s="76" t="s">
        <v>99</v>
      </c>
      <c r="AB260" s="76" t="s">
        <v>99</v>
      </c>
      <c r="AC260" s="76" t="s">
        <v>99</v>
      </c>
      <c r="AD260" s="76" t="s">
        <v>99</v>
      </c>
      <c r="AE260" s="76" t="s">
        <v>99</v>
      </c>
      <c r="AF260" s="76" t="s">
        <v>99</v>
      </c>
      <c r="AG260" s="76" t="s">
        <v>99</v>
      </c>
      <c r="AH260" s="76" t="s">
        <v>99</v>
      </c>
      <c r="AI260" s="76" t="s">
        <v>99</v>
      </c>
      <c r="AJ260" s="76" t="s">
        <v>99</v>
      </c>
      <c r="AK260" s="76" t="s">
        <v>99</v>
      </c>
      <c r="AL260" s="76" t="s">
        <v>99</v>
      </c>
      <c r="AM260" s="76" t="s">
        <v>99</v>
      </c>
      <c r="AN260" s="76" t="s">
        <v>99</v>
      </c>
      <c r="AO260" s="76" t="s">
        <v>99</v>
      </c>
      <c r="AP260" s="76" t="s">
        <v>99</v>
      </c>
      <c r="AQ260" s="76" t="s">
        <v>99</v>
      </c>
      <c r="AR260" s="76" t="s">
        <v>99</v>
      </c>
      <c r="AS260" s="76" t="s">
        <v>99</v>
      </c>
      <c r="AT260" s="76" t="s">
        <v>99</v>
      </c>
      <c r="AU260" s="76" t="s">
        <v>99</v>
      </c>
      <c r="AV260" s="76" t="s">
        <v>99</v>
      </c>
      <c r="AW260" s="41" t="s">
        <v>99</v>
      </c>
      <c r="AX260" s="76" t="s">
        <v>99</v>
      </c>
      <c r="AY260" s="76" t="s">
        <v>99</v>
      </c>
      <c r="AZ260" s="76" t="s">
        <v>99</v>
      </c>
      <c r="BA260" s="76" t="s">
        <v>99</v>
      </c>
      <c r="BB260" s="76" t="s">
        <v>99</v>
      </c>
      <c r="BC260" s="76" t="s">
        <v>99</v>
      </c>
      <c r="BD260" s="76" t="s">
        <v>99</v>
      </c>
      <c r="BE260" s="76" t="s">
        <v>99</v>
      </c>
      <c r="BF260" s="76" t="s">
        <v>99</v>
      </c>
      <c r="BG260" s="76" t="s">
        <v>99</v>
      </c>
      <c r="BH260" s="76" t="s">
        <v>99</v>
      </c>
      <c r="BI260" s="76" t="s">
        <v>99</v>
      </c>
      <c r="BJ260" s="76" t="s">
        <v>99</v>
      </c>
      <c r="BK260" s="76" t="s">
        <v>99</v>
      </c>
      <c r="BL260" s="76" t="s">
        <v>99</v>
      </c>
      <c r="BM260" s="76" t="s">
        <v>99</v>
      </c>
      <c r="BN260" s="41" t="s">
        <v>99</v>
      </c>
      <c r="BO260" s="76" t="s">
        <v>99</v>
      </c>
      <c r="BP260" s="76" t="s">
        <v>99</v>
      </c>
      <c r="BQ260" s="76" t="s">
        <v>99</v>
      </c>
      <c r="BR260" s="76" t="s">
        <v>99</v>
      </c>
      <c r="BS260" s="76" t="s">
        <v>99</v>
      </c>
      <c r="BT260" s="76" t="s">
        <v>99</v>
      </c>
      <c r="BU260" s="76" t="s">
        <v>99</v>
      </c>
      <c r="BV260" s="41" t="s">
        <v>99</v>
      </c>
    </row>
    <row r="261" spans="1:74">
      <c r="A261" s="8" t="s">
        <v>99</v>
      </c>
      <c r="B261" s="8" t="s">
        <v>99</v>
      </c>
      <c r="C261" s="8" t="s">
        <v>99</v>
      </c>
      <c r="D261" s="76" t="s">
        <v>99</v>
      </c>
      <c r="E261" s="76" t="s">
        <v>99</v>
      </c>
      <c r="F261" s="76" t="s">
        <v>99</v>
      </c>
      <c r="G261" s="76" t="s">
        <v>99</v>
      </c>
      <c r="H261" s="76" t="s">
        <v>99</v>
      </c>
      <c r="I261" s="76" t="s">
        <v>99</v>
      </c>
      <c r="J261" s="76" t="s">
        <v>99</v>
      </c>
      <c r="K261" s="76" t="s">
        <v>99</v>
      </c>
      <c r="L261" s="76" t="s">
        <v>99</v>
      </c>
      <c r="M261" s="76" t="s">
        <v>99</v>
      </c>
      <c r="N261" s="76" t="s">
        <v>99</v>
      </c>
      <c r="O261" s="76" t="s">
        <v>99</v>
      </c>
      <c r="P261" s="76" t="s">
        <v>99</v>
      </c>
      <c r="Q261" s="76" t="s">
        <v>99</v>
      </c>
      <c r="R261" s="76" t="s">
        <v>99</v>
      </c>
      <c r="S261" s="76" t="s">
        <v>99</v>
      </c>
      <c r="T261" s="76" t="s">
        <v>99</v>
      </c>
      <c r="U261" s="76" t="s">
        <v>99</v>
      </c>
      <c r="V261" s="76" t="s">
        <v>99</v>
      </c>
      <c r="W261" s="76" t="s">
        <v>99</v>
      </c>
      <c r="X261" s="76" t="s">
        <v>99</v>
      </c>
      <c r="Y261" s="76" t="s">
        <v>99</v>
      </c>
      <c r="Z261" s="76" t="s">
        <v>99</v>
      </c>
      <c r="AA261" s="76" t="s">
        <v>99</v>
      </c>
      <c r="AB261" s="76" t="s">
        <v>99</v>
      </c>
      <c r="AC261" s="76" t="s">
        <v>99</v>
      </c>
      <c r="AD261" s="76" t="s">
        <v>99</v>
      </c>
      <c r="AE261" s="76" t="s">
        <v>99</v>
      </c>
      <c r="AF261" s="76" t="s">
        <v>99</v>
      </c>
      <c r="AG261" s="76" t="s">
        <v>99</v>
      </c>
      <c r="AH261" s="76" t="s">
        <v>99</v>
      </c>
      <c r="AI261" s="76" t="s">
        <v>99</v>
      </c>
      <c r="AJ261" s="76" t="s">
        <v>99</v>
      </c>
      <c r="AK261" s="76" t="s">
        <v>99</v>
      </c>
      <c r="AL261" s="76" t="s">
        <v>99</v>
      </c>
      <c r="AM261" s="76" t="s">
        <v>99</v>
      </c>
      <c r="AN261" s="76" t="s">
        <v>99</v>
      </c>
      <c r="AO261" s="76" t="s">
        <v>99</v>
      </c>
      <c r="AP261" s="76" t="s">
        <v>99</v>
      </c>
      <c r="AQ261" s="76" t="s">
        <v>99</v>
      </c>
      <c r="AR261" s="76" t="s">
        <v>99</v>
      </c>
      <c r="AS261" s="76" t="s">
        <v>99</v>
      </c>
      <c r="AT261" s="76" t="s">
        <v>99</v>
      </c>
      <c r="AU261" s="76" t="s">
        <v>99</v>
      </c>
      <c r="AV261" s="76" t="s">
        <v>99</v>
      </c>
      <c r="AW261" s="41" t="s">
        <v>99</v>
      </c>
      <c r="AX261" s="76" t="s">
        <v>99</v>
      </c>
      <c r="AY261" s="76" t="s">
        <v>99</v>
      </c>
      <c r="AZ261" s="76" t="s">
        <v>99</v>
      </c>
      <c r="BA261" s="76" t="s">
        <v>99</v>
      </c>
      <c r="BB261" s="76" t="s">
        <v>99</v>
      </c>
      <c r="BC261" s="76" t="s">
        <v>99</v>
      </c>
      <c r="BD261" s="76" t="s">
        <v>99</v>
      </c>
      <c r="BE261" s="76" t="s">
        <v>99</v>
      </c>
      <c r="BF261" s="76" t="s">
        <v>99</v>
      </c>
      <c r="BG261" s="76" t="s">
        <v>99</v>
      </c>
      <c r="BH261" s="76" t="s">
        <v>99</v>
      </c>
      <c r="BI261" s="76" t="s">
        <v>99</v>
      </c>
      <c r="BJ261" s="76" t="s">
        <v>99</v>
      </c>
      <c r="BK261" s="76" t="s">
        <v>99</v>
      </c>
      <c r="BL261" s="76" t="s">
        <v>99</v>
      </c>
      <c r="BM261" s="76" t="s">
        <v>99</v>
      </c>
      <c r="BN261" s="41" t="s">
        <v>99</v>
      </c>
      <c r="BO261" s="76" t="s">
        <v>99</v>
      </c>
      <c r="BP261" s="76" t="s">
        <v>99</v>
      </c>
      <c r="BQ261" s="76" t="s">
        <v>99</v>
      </c>
      <c r="BR261" s="76" t="s">
        <v>99</v>
      </c>
      <c r="BS261" s="76" t="s">
        <v>99</v>
      </c>
      <c r="BT261" s="76" t="s">
        <v>99</v>
      </c>
      <c r="BU261" s="76" t="s">
        <v>99</v>
      </c>
      <c r="BV261" s="41" t="s">
        <v>99</v>
      </c>
    </row>
    <row r="262" spans="1:74">
      <c r="A262" s="8" t="s">
        <v>99</v>
      </c>
      <c r="B262" s="8" t="s">
        <v>99</v>
      </c>
      <c r="C262" s="8" t="s">
        <v>99</v>
      </c>
      <c r="D262" s="76" t="s">
        <v>99</v>
      </c>
      <c r="E262" s="76" t="s">
        <v>99</v>
      </c>
      <c r="F262" s="76" t="s">
        <v>99</v>
      </c>
      <c r="G262" s="76" t="s">
        <v>99</v>
      </c>
      <c r="H262" s="76" t="s">
        <v>99</v>
      </c>
      <c r="I262" s="76" t="s">
        <v>99</v>
      </c>
      <c r="J262" s="76" t="s">
        <v>99</v>
      </c>
      <c r="K262" s="76" t="s">
        <v>99</v>
      </c>
      <c r="L262" s="76" t="s">
        <v>99</v>
      </c>
      <c r="M262" s="76" t="s">
        <v>99</v>
      </c>
      <c r="N262" s="76" t="s">
        <v>99</v>
      </c>
      <c r="O262" s="76" t="s">
        <v>99</v>
      </c>
      <c r="P262" s="76" t="s">
        <v>99</v>
      </c>
      <c r="Q262" s="76" t="s">
        <v>99</v>
      </c>
      <c r="R262" s="76" t="s">
        <v>99</v>
      </c>
      <c r="S262" s="76" t="s">
        <v>99</v>
      </c>
      <c r="T262" s="76" t="s">
        <v>99</v>
      </c>
      <c r="U262" s="76" t="s">
        <v>99</v>
      </c>
      <c r="V262" s="76" t="s">
        <v>99</v>
      </c>
      <c r="W262" s="76" t="s">
        <v>99</v>
      </c>
      <c r="X262" s="76" t="s">
        <v>99</v>
      </c>
      <c r="Y262" s="76" t="s">
        <v>99</v>
      </c>
      <c r="Z262" s="76" t="s">
        <v>99</v>
      </c>
      <c r="AA262" s="76" t="s">
        <v>99</v>
      </c>
      <c r="AB262" s="76" t="s">
        <v>99</v>
      </c>
      <c r="AC262" s="76" t="s">
        <v>99</v>
      </c>
      <c r="AD262" s="76" t="s">
        <v>99</v>
      </c>
      <c r="AE262" s="76" t="s">
        <v>99</v>
      </c>
      <c r="AF262" s="76" t="s">
        <v>99</v>
      </c>
      <c r="AG262" s="76" t="s">
        <v>99</v>
      </c>
      <c r="AH262" s="76" t="s">
        <v>99</v>
      </c>
      <c r="AI262" s="76" t="s">
        <v>99</v>
      </c>
      <c r="AJ262" s="76" t="s">
        <v>99</v>
      </c>
      <c r="AK262" s="76" t="s">
        <v>99</v>
      </c>
      <c r="AL262" s="76" t="s">
        <v>99</v>
      </c>
      <c r="AM262" s="76" t="s">
        <v>99</v>
      </c>
      <c r="AN262" s="76" t="s">
        <v>99</v>
      </c>
      <c r="AO262" s="76" t="s">
        <v>99</v>
      </c>
      <c r="AP262" s="76" t="s">
        <v>99</v>
      </c>
      <c r="AQ262" s="76" t="s">
        <v>99</v>
      </c>
      <c r="AR262" s="76" t="s">
        <v>99</v>
      </c>
      <c r="AS262" s="76" t="s">
        <v>99</v>
      </c>
      <c r="AT262" s="76" t="s">
        <v>99</v>
      </c>
      <c r="AU262" s="76" t="s">
        <v>99</v>
      </c>
      <c r="AV262" s="76" t="s">
        <v>99</v>
      </c>
      <c r="AW262" s="41" t="s">
        <v>99</v>
      </c>
      <c r="AX262" s="76" t="s">
        <v>99</v>
      </c>
      <c r="AY262" s="76" t="s">
        <v>99</v>
      </c>
      <c r="AZ262" s="76" t="s">
        <v>99</v>
      </c>
      <c r="BA262" s="76" t="s">
        <v>99</v>
      </c>
      <c r="BB262" s="76" t="s">
        <v>99</v>
      </c>
      <c r="BC262" s="76" t="s">
        <v>99</v>
      </c>
      <c r="BD262" s="76" t="s">
        <v>99</v>
      </c>
      <c r="BE262" s="76" t="s">
        <v>99</v>
      </c>
      <c r="BF262" s="76" t="s">
        <v>99</v>
      </c>
      <c r="BG262" s="76" t="s">
        <v>99</v>
      </c>
      <c r="BH262" s="76" t="s">
        <v>99</v>
      </c>
      <c r="BI262" s="76" t="s">
        <v>99</v>
      </c>
      <c r="BJ262" s="76" t="s">
        <v>99</v>
      </c>
      <c r="BK262" s="76" t="s">
        <v>99</v>
      </c>
      <c r="BL262" s="76" t="s">
        <v>99</v>
      </c>
      <c r="BM262" s="76" t="s">
        <v>99</v>
      </c>
      <c r="BN262" s="41" t="s">
        <v>99</v>
      </c>
      <c r="BO262" s="76" t="s">
        <v>99</v>
      </c>
      <c r="BP262" s="76" t="s">
        <v>99</v>
      </c>
      <c r="BQ262" s="76" t="s">
        <v>99</v>
      </c>
      <c r="BR262" s="76" t="s">
        <v>99</v>
      </c>
      <c r="BS262" s="76" t="s">
        <v>99</v>
      </c>
      <c r="BT262" s="76" t="s">
        <v>99</v>
      </c>
      <c r="BU262" s="76" t="s">
        <v>99</v>
      </c>
      <c r="BV262" s="41" t="s">
        <v>99</v>
      </c>
    </row>
    <row r="263" spans="1:74">
      <c r="A263" s="8" t="s">
        <v>99</v>
      </c>
      <c r="B263" s="8" t="s">
        <v>99</v>
      </c>
      <c r="C263" s="8" t="s">
        <v>99</v>
      </c>
      <c r="D263" s="76" t="s">
        <v>99</v>
      </c>
      <c r="E263" s="76" t="s">
        <v>99</v>
      </c>
      <c r="F263" s="76" t="s">
        <v>99</v>
      </c>
      <c r="G263" s="76" t="s">
        <v>99</v>
      </c>
      <c r="H263" s="76" t="s">
        <v>99</v>
      </c>
      <c r="I263" s="76" t="s">
        <v>99</v>
      </c>
      <c r="J263" s="76" t="s">
        <v>99</v>
      </c>
      <c r="K263" s="76" t="s">
        <v>99</v>
      </c>
      <c r="L263" s="76" t="s">
        <v>99</v>
      </c>
      <c r="M263" s="76" t="s">
        <v>99</v>
      </c>
      <c r="N263" s="76" t="s">
        <v>99</v>
      </c>
      <c r="O263" s="76" t="s">
        <v>99</v>
      </c>
      <c r="P263" s="76" t="s">
        <v>99</v>
      </c>
      <c r="Q263" s="76" t="s">
        <v>99</v>
      </c>
      <c r="R263" s="76" t="s">
        <v>99</v>
      </c>
      <c r="S263" s="76" t="s">
        <v>99</v>
      </c>
      <c r="T263" s="76" t="s">
        <v>99</v>
      </c>
      <c r="U263" s="76" t="s">
        <v>99</v>
      </c>
      <c r="V263" s="76" t="s">
        <v>99</v>
      </c>
      <c r="W263" s="76" t="s">
        <v>99</v>
      </c>
      <c r="X263" s="76" t="s">
        <v>99</v>
      </c>
      <c r="Y263" s="76" t="s">
        <v>99</v>
      </c>
      <c r="Z263" s="76" t="s">
        <v>99</v>
      </c>
      <c r="AA263" s="76" t="s">
        <v>99</v>
      </c>
      <c r="AB263" s="76" t="s">
        <v>99</v>
      </c>
      <c r="AC263" s="76" t="s">
        <v>99</v>
      </c>
      <c r="AD263" s="76" t="s">
        <v>99</v>
      </c>
      <c r="AE263" s="76" t="s">
        <v>99</v>
      </c>
      <c r="AF263" s="76" t="s">
        <v>99</v>
      </c>
      <c r="AG263" s="76" t="s">
        <v>99</v>
      </c>
      <c r="AH263" s="76" t="s">
        <v>99</v>
      </c>
      <c r="AI263" s="76" t="s">
        <v>99</v>
      </c>
      <c r="AJ263" s="76" t="s">
        <v>99</v>
      </c>
      <c r="AK263" s="76" t="s">
        <v>99</v>
      </c>
      <c r="AL263" s="76" t="s">
        <v>99</v>
      </c>
      <c r="AM263" s="76" t="s">
        <v>99</v>
      </c>
      <c r="AN263" s="76" t="s">
        <v>99</v>
      </c>
      <c r="AO263" s="76" t="s">
        <v>99</v>
      </c>
      <c r="AP263" s="76" t="s">
        <v>99</v>
      </c>
      <c r="AQ263" s="76" t="s">
        <v>99</v>
      </c>
      <c r="AR263" s="76" t="s">
        <v>99</v>
      </c>
      <c r="AS263" s="76" t="s">
        <v>99</v>
      </c>
      <c r="AT263" s="76" t="s">
        <v>99</v>
      </c>
      <c r="AU263" s="76" t="s">
        <v>99</v>
      </c>
      <c r="AV263" s="76" t="s">
        <v>99</v>
      </c>
      <c r="AW263" s="41" t="s">
        <v>99</v>
      </c>
      <c r="AX263" s="76" t="s">
        <v>99</v>
      </c>
      <c r="AY263" s="76" t="s">
        <v>99</v>
      </c>
      <c r="AZ263" s="76" t="s">
        <v>99</v>
      </c>
      <c r="BA263" s="76" t="s">
        <v>99</v>
      </c>
      <c r="BB263" s="76" t="s">
        <v>99</v>
      </c>
      <c r="BC263" s="76" t="s">
        <v>99</v>
      </c>
      <c r="BD263" s="76" t="s">
        <v>99</v>
      </c>
      <c r="BE263" s="76" t="s">
        <v>99</v>
      </c>
      <c r="BF263" s="76" t="s">
        <v>99</v>
      </c>
      <c r="BG263" s="76" t="s">
        <v>99</v>
      </c>
      <c r="BH263" s="76" t="s">
        <v>99</v>
      </c>
      <c r="BI263" s="76" t="s">
        <v>99</v>
      </c>
      <c r="BJ263" s="76" t="s">
        <v>99</v>
      </c>
      <c r="BK263" s="76" t="s">
        <v>99</v>
      </c>
      <c r="BL263" s="76" t="s">
        <v>99</v>
      </c>
      <c r="BM263" s="76" t="s">
        <v>99</v>
      </c>
      <c r="BN263" s="41" t="s">
        <v>99</v>
      </c>
      <c r="BO263" s="76" t="s">
        <v>99</v>
      </c>
      <c r="BP263" s="76" t="s">
        <v>99</v>
      </c>
      <c r="BQ263" s="76" t="s">
        <v>99</v>
      </c>
      <c r="BR263" s="76" t="s">
        <v>99</v>
      </c>
      <c r="BS263" s="76" t="s">
        <v>99</v>
      </c>
      <c r="BT263" s="76" t="s">
        <v>99</v>
      </c>
      <c r="BU263" s="76" t="s">
        <v>99</v>
      </c>
      <c r="BV263" s="41" t="s">
        <v>99</v>
      </c>
    </row>
    <row r="264" spans="1:74">
      <c r="A264" s="8" t="s">
        <v>99</v>
      </c>
      <c r="B264" s="8" t="s">
        <v>99</v>
      </c>
      <c r="C264" s="8" t="s">
        <v>99</v>
      </c>
      <c r="D264" s="76" t="s">
        <v>99</v>
      </c>
      <c r="E264" s="76" t="s">
        <v>99</v>
      </c>
      <c r="F264" s="76" t="s">
        <v>99</v>
      </c>
      <c r="G264" s="76" t="s">
        <v>99</v>
      </c>
      <c r="H264" s="76" t="s">
        <v>99</v>
      </c>
      <c r="I264" s="76" t="s">
        <v>99</v>
      </c>
      <c r="J264" s="76" t="s">
        <v>99</v>
      </c>
      <c r="K264" s="76" t="s">
        <v>99</v>
      </c>
      <c r="L264" s="76" t="s">
        <v>99</v>
      </c>
      <c r="M264" s="76" t="s">
        <v>99</v>
      </c>
      <c r="N264" s="76" t="s">
        <v>99</v>
      </c>
      <c r="O264" s="76" t="s">
        <v>99</v>
      </c>
      <c r="P264" s="76" t="s">
        <v>99</v>
      </c>
      <c r="Q264" s="76" t="s">
        <v>99</v>
      </c>
      <c r="R264" s="76" t="s">
        <v>99</v>
      </c>
      <c r="S264" s="76" t="s">
        <v>99</v>
      </c>
      <c r="T264" s="76" t="s">
        <v>99</v>
      </c>
      <c r="U264" s="76" t="s">
        <v>99</v>
      </c>
      <c r="V264" s="76" t="s">
        <v>99</v>
      </c>
      <c r="W264" s="76" t="s">
        <v>99</v>
      </c>
      <c r="X264" s="76" t="s">
        <v>99</v>
      </c>
      <c r="Y264" s="76" t="s">
        <v>99</v>
      </c>
      <c r="Z264" s="76" t="s">
        <v>99</v>
      </c>
      <c r="AA264" s="76" t="s">
        <v>99</v>
      </c>
      <c r="AB264" s="76" t="s">
        <v>99</v>
      </c>
      <c r="AC264" s="76" t="s">
        <v>99</v>
      </c>
      <c r="AD264" s="76" t="s">
        <v>99</v>
      </c>
      <c r="AE264" s="76" t="s">
        <v>99</v>
      </c>
      <c r="AF264" s="76" t="s">
        <v>99</v>
      </c>
      <c r="AG264" s="76" t="s">
        <v>99</v>
      </c>
      <c r="AH264" s="76" t="s">
        <v>99</v>
      </c>
      <c r="AI264" s="76" t="s">
        <v>99</v>
      </c>
      <c r="AJ264" s="76" t="s">
        <v>99</v>
      </c>
      <c r="AK264" s="76" t="s">
        <v>99</v>
      </c>
      <c r="AL264" s="76" t="s">
        <v>99</v>
      </c>
      <c r="AM264" s="76" t="s">
        <v>99</v>
      </c>
      <c r="AN264" s="76" t="s">
        <v>99</v>
      </c>
      <c r="AO264" s="76" t="s">
        <v>99</v>
      </c>
      <c r="AP264" s="76" t="s">
        <v>99</v>
      </c>
      <c r="AQ264" s="76" t="s">
        <v>99</v>
      </c>
      <c r="AR264" s="76" t="s">
        <v>99</v>
      </c>
      <c r="AS264" s="76" t="s">
        <v>99</v>
      </c>
      <c r="AT264" s="76" t="s">
        <v>99</v>
      </c>
      <c r="AU264" s="76" t="s">
        <v>99</v>
      </c>
      <c r="AV264" s="76" t="s">
        <v>99</v>
      </c>
      <c r="AW264" s="41" t="s">
        <v>99</v>
      </c>
      <c r="AX264" s="76" t="s">
        <v>99</v>
      </c>
      <c r="AY264" s="76" t="s">
        <v>99</v>
      </c>
      <c r="AZ264" s="76" t="s">
        <v>99</v>
      </c>
      <c r="BA264" s="76" t="s">
        <v>99</v>
      </c>
      <c r="BB264" s="76" t="s">
        <v>99</v>
      </c>
      <c r="BC264" s="76" t="s">
        <v>99</v>
      </c>
      <c r="BD264" s="76" t="s">
        <v>99</v>
      </c>
      <c r="BE264" s="76" t="s">
        <v>99</v>
      </c>
      <c r="BF264" s="76" t="s">
        <v>99</v>
      </c>
      <c r="BG264" s="76" t="s">
        <v>99</v>
      </c>
      <c r="BH264" s="76" t="s">
        <v>99</v>
      </c>
      <c r="BI264" s="76" t="s">
        <v>99</v>
      </c>
      <c r="BJ264" s="76" t="s">
        <v>99</v>
      </c>
      <c r="BK264" s="76" t="s">
        <v>99</v>
      </c>
      <c r="BL264" s="76" t="s">
        <v>99</v>
      </c>
      <c r="BM264" s="76" t="s">
        <v>99</v>
      </c>
      <c r="BN264" s="41" t="s">
        <v>99</v>
      </c>
      <c r="BO264" s="76" t="s">
        <v>99</v>
      </c>
      <c r="BP264" s="76" t="s">
        <v>99</v>
      </c>
      <c r="BQ264" s="76" t="s">
        <v>99</v>
      </c>
      <c r="BR264" s="76" t="s">
        <v>99</v>
      </c>
      <c r="BS264" s="76" t="s">
        <v>99</v>
      </c>
      <c r="BT264" s="76" t="s">
        <v>99</v>
      </c>
      <c r="BU264" s="76" t="s">
        <v>99</v>
      </c>
      <c r="BV264" s="41" t="s">
        <v>99</v>
      </c>
    </row>
    <row r="265" spans="1:74">
      <c r="A265" s="8" t="s">
        <v>99</v>
      </c>
      <c r="B265" s="8" t="s">
        <v>99</v>
      </c>
      <c r="C265" s="8" t="s">
        <v>99</v>
      </c>
      <c r="D265" s="76" t="s">
        <v>99</v>
      </c>
      <c r="E265" s="76" t="s">
        <v>99</v>
      </c>
      <c r="F265" s="76" t="s">
        <v>99</v>
      </c>
      <c r="G265" s="76" t="s">
        <v>99</v>
      </c>
      <c r="H265" s="76" t="s">
        <v>99</v>
      </c>
      <c r="I265" s="76" t="s">
        <v>99</v>
      </c>
      <c r="J265" s="76" t="s">
        <v>99</v>
      </c>
      <c r="K265" s="76" t="s">
        <v>99</v>
      </c>
      <c r="L265" s="76" t="s">
        <v>99</v>
      </c>
      <c r="M265" s="76" t="s">
        <v>99</v>
      </c>
      <c r="N265" s="76" t="s">
        <v>99</v>
      </c>
      <c r="O265" s="76" t="s">
        <v>99</v>
      </c>
      <c r="P265" s="76" t="s">
        <v>99</v>
      </c>
      <c r="Q265" s="76" t="s">
        <v>99</v>
      </c>
      <c r="R265" s="76" t="s">
        <v>99</v>
      </c>
      <c r="S265" s="76" t="s">
        <v>99</v>
      </c>
      <c r="T265" s="76" t="s">
        <v>99</v>
      </c>
      <c r="U265" s="76" t="s">
        <v>99</v>
      </c>
      <c r="V265" s="76" t="s">
        <v>99</v>
      </c>
      <c r="W265" s="76" t="s">
        <v>99</v>
      </c>
      <c r="X265" s="76" t="s">
        <v>99</v>
      </c>
      <c r="Y265" s="76" t="s">
        <v>99</v>
      </c>
      <c r="Z265" s="76" t="s">
        <v>99</v>
      </c>
      <c r="AA265" s="76" t="s">
        <v>99</v>
      </c>
      <c r="AB265" s="76" t="s">
        <v>99</v>
      </c>
      <c r="AC265" s="76" t="s">
        <v>99</v>
      </c>
      <c r="AD265" s="76" t="s">
        <v>99</v>
      </c>
      <c r="AE265" s="76" t="s">
        <v>99</v>
      </c>
      <c r="AF265" s="76" t="s">
        <v>99</v>
      </c>
      <c r="AG265" s="76" t="s">
        <v>99</v>
      </c>
      <c r="AH265" s="76" t="s">
        <v>99</v>
      </c>
      <c r="AI265" s="76" t="s">
        <v>99</v>
      </c>
      <c r="AJ265" s="76" t="s">
        <v>99</v>
      </c>
      <c r="AK265" s="76" t="s">
        <v>99</v>
      </c>
      <c r="AL265" s="76" t="s">
        <v>99</v>
      </c>
      <c r="AM265" s="76" t="s">
        <v>99</v>
      </c>
      <c r="AN265" s="76" t="s">
        <v>99</v>
      </c>
      <c r="AO265" s="76" t="s">
        <v>99</v>
      </c>
      <c r="AP265" s="76" t="s">
        <v>99</v>
      </c>
      <c r="AQ265" s="76" t="s">
        <v>99</v>
      </c>
      <c r="AR265" s="76" t="s">
        <v>99</v>
      </c>
      <c r="AS265" s="76" t="s">
        <v>99</v>
      </c>
      <c r="AT265" s="76" t="s">
        <v>99</v>
      </c>
      <c r="AU265" s="76" t="s">
        <v>99</v>
      </c>
      <c r="AV265" s="76" t="s">
        <v>99</v>
      </c>
      <c r="AW265" s="41" t="s">
        <v>99</v>
      </c>
      <c r="AX265" s="76" t="s">
        <v>99</v>
      </c>
      <c r="AY265" s="76" t="s">
        <v>99</v>
      </c>
      <c r="AZ265" s="76" t="s">
        <v>99</v>
      </c>
      <c r="BA265" s="76" t="s">
        <v>99</v>
      </c>
      <c r="BB265" s="76" t="s">
        <v>99</v>
      </c>
      <c r="BC265" s="76" t="s">
        <v>99</v>
      </c>
      <c r="BD265" s="76" t="s">
        <v>99</v>
      </c>
      <c r="BE265" s="76" t="s">
        <v>99</v>
      </c>
      <c r="BF265" s="76" t="s">
        <v>99</v>
      </c>
      <c r="BG265" s="76" t="s">
        <v>99</v>
      </c>
      <c r="BH265" s="76" t="s">
        <v>99</v>
      </c>
      <c r="BI265" s="76" t="s">
        <v>99</v>
      </c>
      <c r="BJ265" s="76" t="s">
        <v>99</v>
      </c>
      <c r="BK265" s="76" t="s">
        <v>99</v>
      </c>
      <c r="BL265" s="76" t="s">
        <v>99</v>
      </c>
      <c r="BM265" s="76" t="s">
        <v>99</v>
      </c>
      <c r="BN265" s="41" t="s">
        <v>99</v>
      </c>
      <c r="BO265" s="76" t="s">
        <v>99</v>
      </c>
      <c r="BP265" s="76" t="s">
        <v>99</v>
      </c>
      <c r="BQ265" s="76" t="s">
        <v>99</v>
      </c>
      <c r="BR265" s="76" t="s">
        <v>99</v>
      </c>
      <c r="BS265" s="76" t="s">
        <v>99</v>
      </c>
      <c r="BT265" s="76" t="s">
        <v>99</v>
      </c>
      <c r="BU265" s="76" t="s">
        <v>99</v>
      </c>
      <c r="BV265" s="41" t="s">
        <v>99</v>
      </c>
    </row>
    <row r="266" spans="1:74">
      <c r="A266" s="8" t="s">
        <v>99</v>
      </c>
      <c r="B266" s="8" t="s">
        <v>99</v>
      </c>
      <c r="C266" s="8" t="s">
        <v>99</v>
      </c>
      <c r="D266" s="76" t="s">
        <v>99</v>
      </c>
      <c r="E266" s="76" t="s">
        <v>99</v>
      </c>
      <c r="F266" s="76" t="s">
        <v>99</v>
      </c>
      <c r="G266" s="76" t="s">
        <v>99</v>
      </c>
      <c r="H266" s="76" t="s">
        <v>99</v>
      </c>
      <c r="I266" s="76" t="s">
        <v>99</v>
      </c>
      <c r="J266" s="76" t="s">
        <v>99</v>
      </c>
      <c r="K266" s="76" t="s">
        <v>99</v>
      </c>
      <c r="L266" s="76" t="s">
        <v>99</v>
      </c>
      <c r="M266" s="76" t="s">
        <v>99</v>
      </c>
      <c r="N266" s="76" t="s">
        <v>99</v>
      </c>
      <c r="O266" s="76" t="s">
        <v>99</v>
      </c>
      <c r="P266" s="76" t="s">
        <v>99</v>
      </c>
      <c r="Q266" s="76" t="s">
        <v>99</v>
      </c>
      <c r="R266" s="76" t="s">
        <v>99</v>
      </c>
      <c r="S266" s="76" t="s">
        <v>99</v>
      </c>
      <c r="T266" s="76" t="s">
        <v>99</v>
      </c>
      <c r="U266" s="76" t="s">
        <v>99</v>
      </c>
      <c r="V266" s="76" t="s">
        <v>99</v>
      </c>
      <c r="W266" s="76" t="s">
        <v>99</v>
      </c>
      <c r="X266" s="76" t="s">
        <v>99</v>
      </c>
      <c r="Y266" s="76" t="s">
        <v>99</v>
      </c>
      <c r="Z266" s="76" t="s">
        <v>99</v>
      </c>
      <c r="AA266" s="76" t="s">
        <v>99</v>
      </c>
      <c r="AB266" s="76" t="s">
        <v>99</v>
      </c>
      <c r="AC266" s="76" t="s">
        <v>99</v>
      </c>
      <c r="AD266" s="76" t="s">
        <v>99</v>
      </c>
      <c r="AE266" s="76" t="s">
        <v>99</v>
      </c>
      <c r="AF266" s="76" t="s">
        <v>99</v>
      </c>
      <c r="AG266" s="76" t="s">
        <v>99</v>
      </c>
      <c r="AH266" s="76" t="s">
        <v>99</v>
      </c>
      <c r="AI266" s="76" t="s">
        <v>99</v>
      </c>
      <c r="AJ266" s="76" t="s">
        <v>99</v>
      </c>
      <c r="AK266" s="76" t="s">
        <v>99</v>
      </c>
      <c r="AL266" s="76" t="s">
        <v>99</v>
      </c>
      <c r="AM266" s="76" t="s">
        <v>99</v>
      </c>
      <c r="AN266" s="76" t="s">
        <v>99</v>
      </c>
      <c r="AO266" s="76" t="s">
        <v>99</v>
      </c>
      <c r="AP266" s="76" t="s">
        <v>99</v>
      </c>
      <c r="AQ266" s="76" t="s">
        <v>99</v>
      </c>
      <c r="AR266" s="76" t="s">
        <v>99</v>
      </c>
      <c r="AS266" s="76" t="s">
        <v>99</v>
      </c>
      <c r="AT266" s="76" t="s">
        <v>99</v>
      </c>
      <c r="AU266" s="76" t="s">
        <v>99</v>
      </c>
      <c r="AV266" s="76" t="s">
        <v>99</v>
      </c>
      <c r="AW266" s="41" t="s">
        <v>99</v>
      </c>
      <c r="AX266" s="76" t="s">
        <v>99</v>
      </c>
      <c r="AY266" s="76" t="s">
        <v>99</v>
      </c>
      <c r="AZ266" s="76" t="s">
        <v>99</v>
      </c>
      <c r="BA266" s="76" t="s">
        <v>99</v>
      </c>
      <c r="BB266" s="76" t="s">
        <v>99</v>
      </c>
      <c r="BC266" s="76" t="s">
        <v>99</v>
      </c>
      <c r="BD266" s="76" t="s">
        <v>99</v>
      </c>
      <c r="BE266" s="76" t="s">
        <v>99</v>
      </c>
      <c r="BF266" s="76" t="s">
        <v>99</v>
      </c>
      <c r="BG266" s="76" t="s">
        <v>99</v>
      </c>
      <c r="BH266" s="76" t="s">
        <v>99</v>
      </c>
      <c r="BI266" s="76" t="s">
        <v>99</v>
      </c>
      <c r="BJ266" s="76" t="s">
        <v>99</v>
      </c>
      <c r="BK266" s="76" t="s">
        <v>99</v>
      </c>
      <c r="BL266" s="76" t="s">
        <v>99</v>
      </c>
      <c r="BM266" s="76" t="s">
        <v>99</v>
      </c>
      <c r="BN266" s="41" t="s">
        <v>99</v>
      </c>
      <c r="BO266" s="76" t="s">
        <v>99</v>
      </c>
      <c r="BP266" s="76" t="s">
        <v>99</v>
      </c>
      <c r="BQ266" s="76" t="s">
        <v>99</v>
      </c>
      <c r="BR266" s="76" t="s">
        <v>99</v>
      </c>
      <c r="BS266" s="76" t="s">
        <v>99</v>
      </c>
      <c r="BT266" s="76" t="s">
        <v>99</v>
      </c>
      <c r="BU266" s="76" t="s">
        <v>99</v>
      </c>
      <c r="BV266" s="41" t="s">
        <v>99</v>
      </c>
    </row>
    <row r="267" spans="1:74">
      <c r="A267" s="8" t="s">
        <v>99</v>
      </c>
      <c r="B267" s="8" t="s">
        <v>99</v>
      </c>
      <c r="C267" s="8" t="s">
        <v>99</v>
      </c>
      <c r="D267" s="76" t="s">
        <v>99</v>
      </c>
      <c r="E267" s="76" t="s">
        <v>99</v>
      </c>
      <c r="F267" s="76" t="s">
        <v>99</v>
      </c>
      <c r="G267" s="76" t="s">
        <v>99</v>
      </c>
      <c r="H267" s="76" t="s">
        <v>99</v>
      </c>
      <c r="I267" s="76" t="s">
        <v>99</v>
      </c>
      <c r="J267" s="76" t="s">
        <v>99</v>
      </c>
      <c r="K267" s="76" t="s">
        <v>99</v>
      </c>
      <c r="L267" s="76" t="s">
        <v>99</v>
      </c>
      <c r="M267" s="76" t="s">
        <v>99</v>
      </c>
      <c r="N267" s="76" t="s">
        <v>99</v>
      </c>
      <c r="O267" s="76" t="s">
        <v>99</v>
      </c>
      <c r="P267" s="76" t="s">
        <v>99</v>
      </c>
      <c r="Q267" s="76" t="s">
        <v>99</v>
      </c>
      <c r="R267" s="76" t="s">
        <v>99</v>
      </c>
      <c r="S267" s="76" t="s">
        <v>99</v>
      </c>
      <c r="T267" s="76" t="s">
        <v>99</v>
      </c>
      <c r="U267" s="76" t="s">
        <v>99</v>
      </c>
      <c r="V267" s="76" t="s">
        <v>99</v>
      </c>
      <c r="W267" s="76" t="s">
        <v>99</v>
      </c>
      <c r="X267" s="76" t="s">
        <v>99</v>
      </c>
      <c r="Y267" s="76" t="s">
        <v>99</v>
      </c>
      <c r="Z267" s="76" t="s">
        <v>99</v>
      </c>
      <c r="AA267" s="76" t="s">
        <v>99</v>
      </c>
      <c r="AB267" s="76" t="s">
        <v>99</v>
      </c>
      <c r="AC267" s="76" t="s">
        <v>99</v>
      </c>
      <c r="AD267" s="76" t="s">
        <v>99</v>
      </c>
      <c r="AE267" s="76" t="s">
        <v>99</v>
      </c>
      <c r="AF267" s="76" t="s">
        <v>99</v>
      </c>
      <c r="AG267" s="76" t="s">
        <v>99</v>
      </c>
      <c r="AH267" s="76" t="s">
        <v>99</v>
      </c>
      <c r="AI267" s="76" t="s">
        <v>99</v>
      </c>
      <c r="AJ267" s="76" t="s">
        <v>99</v>
      </c>
      <c r="AK267" s="76" t="s">
        <v>99</v>
      </c>
      <c r="AL267" s="76" t="s">
        <v>99</v>
      </c>
      <c r="AM267" s="76" t="s">
        <v>99</v>
      </c>
      <c r="AN267" s="76" t="s">
        <v>99</v>
      </c>
      <c r="AO267" s="76" t="s">
        <v>99</v>
      </c>
      <c r="AP267" s="76" t="s">
        <v>99</v>
      </c>
      <c r="AQ267" s="76" t="s">
        <v>99</v>
      </c>
      <c r="AR267" s="76" t="s">
        <v>99</v>
      </c>
      <c r="AS267" s="76" t="s">
        <v>99</v>
      </c>
      <c r="AT267" s="76" t="s">
        <v>99</v>
      </c>
      <c r="AU267" s="76" t="s">
        <v>99</v>
      </c>
      <c r="AV267" s="76" t="s">
        <v>99</v>
      </c>
      <c r="AW267" s="41" t="s">
        <v>99</v>
      </c>
      <c r="AX267" s="76" t="s">
        <v>99</v>
      </c>
      <c r="AY267" s="76" t="s">
        <v>99</v>
      </c>
      <c r="AZ267" s="76" t="s">
        <v>99</v>
      </c>
      <c r="BA267" s="76" t="s">
        <v>99</v>
      </c>
      <c r="BB267" s="76" t="s">
        <v>99</v>
      </c>
      <c r="BC267" s="76" t="s">
        <v>99</v>
      </c>
      <c r="BD267" s="76" t="s">
        <v>99</v>
      </c>
      <c r="BE267" s="76" t="s">
        <v>99</v>
      </c>
      <c r="BF267" s="76" t="s">
        <v>99</v>
      </c>
      <c r="BG267" s="76" t="s">
        <v>99</v>
      </c>
      <c r="BH267" s="76" t="s">
        <v>99</v>
      </c>
      <c r="BI267" s="76" t="s">
        <v>99</v>
      </c>
      <c r="BJ267" s="76" t="s">
        <v>99</v>
      </c>
      <c r="BK267" s="76" t="s">
        <v>99</v>
      </c>
      <c r="BL267" s="76" t="s">
        <v>99</v>
      </c>
      <c r="BM267" s="76" t="s">
        <v>99</v>
      </c>
      <c r="BN267" s="41" t="s">
        <v>99</v>
      </c>
      <c r="BO267" s="76" t="s">
        <v>99</v>
      </c>
      <c r="BP267" s="76" t="s">
        <v>99</v>
      </c>
      <c r="BQ267" s="76" t="s">
        <v>99</v>
      </c>
      <c r="BR267" s="76" t="s">
        <v>99</v>
      </c>
      <c r="BS267" s="76" t="s">
        <v>99</v>
      </c>
      <c r="BT267" s="76" t="s">
        <v>99</v>
      </c>
      <c r="BU267" s="76" t="s">
        <v>99</v>
      </c>
      <c r="BV267" s="41" t="s">
        <v>99</v>
      </c>
    </row>
    <row r="268" spans="1:74">
      <c r="A268" s="8" t="s">
        <v>99</v>
      </c>
      <c r="B268" s="8" t="s">
        <v>99</v>
      </c>
      <c r="C268" s="8" t="s">
        <v>99</v>
      </c>
      <c r="D268" s="76" t="s">
        <v>99</v>
      </c>
      <c r="E268" s="76" t="s">
        <v>99</v>
      </c>
      <c r="F268" s="76" t="s">
        <v>99</v>
      </c>
      <c r="G268" s="76" t="s">
        <v>99</v>
      </c>
      <c r="H268" s="76" t="s">
        <v>99</v>
      </c>
      <c r="I268" s="76" t="s">
        <v>99</v>
      </c>
      <c r="J268" s="76" t="s">
        <v>99</v>
      </c>
      <c r="K268" s="76" t="s">
        <v>99</v>
      </c>
      <c r="L268" s="76" t="s">
        <v>99</v>
      </c>
      <c r="M268" s="76" t="s">
        <v>99</v>
      </c>
      <c r="N268" s="76" t="s">
        <v>99</v>
      </c>
      <c r="O268" s="76" t="s">
        <v>99</v>
      </c>
      <c r="P268" s="76" t="s">
        <v>99</v>
      </c>
      <c r="Q268" s="76" t="s">
        <v>99</v>
      </c>
      <c r="R268" s="76" t="s">
        <v>99</v>
      </c>
      <c r="S268" s="76" t="s">
        <v>99</v>
      </c>
      <c r="T268" s="76" t="s">
        <v>99</v>
      </c>
      <c r="U268" s="76" t="s">
        <v>99</v>
      </c>
      <c r="V268" s="76" t="s">
        <v>99</v>
      </c>
      <c r="W268" s="76" t="s">
        <v>99</v>
      </c>
      <c r="X268" s="76" t="s">
        <v>99</v>
      </c>
      <c r="Y268" s="76" t="s">
        <v>99</v>
      </c>
      <c r="Z268" s="76" t="s">
        <v>99</v>
      </c>
      <c r="AA268" s="76" t="s">
        <v>99</v>
      </c>
      <c r="AB268" s="76" t="s">
        <v>99</v>
      </c>
      <c r="AC268" s="76" t="s">
        <v>99</v>
      </c>
      <c r="AD268" s="76" t="s">
        <v>99</v>
      </c>
      <c r="AE268" s="76" t="s">
        <v>99</v>
      </c>
      <c r="AF268" s="76" t="s">
        <v>99</v>
      </c>
      <c r="AG268" s="76" t="s">
        <v>99</v>
      </c>
      <c r="AH268" s="76" t="s">
        <v>99</v>
      </c>
      <c r="AI268" s="76" t="s">
        <v>99</v>
      </c>
      <c r="AJ268" s="76" t="s">
        <v>99</v>
      </c>
      <c r="AK268" s="76" t="s">
        <v>99</v>
      </c>
      <c r="AL268" s="76" t="s">
        <v>99</v>
      </c>
      <c r="AM268" s="76" t="s">
        <v>99</v>
      </c>
      <c r="AN268" s="76" t="s">
        <v>99</v>
      </c>
      <c r="AO268" s="76" t="s">
        <v>99</v>
      </c>
      <c r="AP268" s="76" t="s">
        <v>99</v>
      </c>
      <c r="AQ268" s="76" t="s">
        <v>99</v>
      </c>
      <c r="AR268" s="76" t="s">
        <v>99</v>
      </c>
      <c r="AS268" s="76" t="s">
        <v>99</v>
      </c>
      <c r="AT268" s="76" t="s">
        <v>99</v>
      </c>
      <c r="AU268" s="76" t="s">
        <v>99</v>
      </c>
      <c r="AV268" s="76" t="s">
        <v>99</v>
      </c>
      <c r="AW268" s="41" t="s">
        <v>99</v>
      </c>
      <c r="AX268" s="76" t="s">
        <v>99</v>
      </c>
      <c r="AY268" s="76" t="s">
        <v>99</v>
      </c>
      <c r="AZ268" s="76" t="s">
        <v>99</v>
      </c>
      <c r="BA268" s="76" t="s">
        <v>99</v>
      </c>
      <c r="BB268" s="76" t="s">
        <v>99</v>
      </c>
      <c r="BC268" s="76" t="s">
        <v>99</v>
      </c>
      <c r="BD268" s="76" t="s">
        <v>99</v>
      </c>
      <c r="BE268" s="76" t="s">
        <v>99</v>
      </c>
      <c r="BF268" s="76" t="s">
        <v>99</v>
      </c>
      <c r="BG268" s="76" t="s">
        <v>99</v>
      </c>
      <c r="BH268" s="76" t="s">
        <v>99</v>
      </c>
      <c r="BI268" s="76" t="s">
        <v>99</v>
      </c>
      <c r="BJ268" s="76" t="s">
        <v>99</v>
      </c>
      <c r="BK268" s="76" t="s">
        <v>99</v>
      </c>
      <c r="BL268" s="76" t="s">
        <v>99</v>
      </c>
      <c r="BM268" s="76" t="s">
        <v>99</v>
      </c>
      <c r="BN268" s="41" t="s">
        <v>99</v>
      </c>
      <c r="BO268" s="76" t="s">
        <v>99</v>
      </c>
      <c r="BP268" s="76" t="s">
        <v>99</v>
      </c>
      <c r="BQ268" s="76" t="s">
        <v>99</v>
      </c>
      <c r="BR268" s="76" t="s">
        <v>99</v>
      </c>
      <c r="BS268" s="76" t="s">
        <v>99</v>
      </c>
      <c r="BT268" s="76" t="s">
        <v>99</v>
      </c>
      <c r="BU268" s="76" t="s">
        <v>99</v>
      </c>
      <c r="BV268" s="41" t="s">
        <v>99</v>
      </c>
    </row>
    <row r="269" spans="1:74">
      <c r="A269" s="8" t="s">
        <v>99</v>
      </c>
      <c r="B269" s="8" t="s">
        <v>99</v>
      </c>
      <c r="C269" s="8" t="s">
        <v>99</v>
      </c>
      <c r="D269" s="76" t="s">
        <v>99</v>
      </c>
      <c r="E269" s="76" t="s">
        <v>99</v>
      </c>
      <c r="F269" s="76" t="s">
        <v>99</v>
      </c>
      <c r="G269" s="76" t="s">
        <v>99</v>
      </c>
      <c r="H269" s="76" t="s">
        <v>99</v>
      </c>
      <c r="I269" s="76" t="s">
        <v>99</v>
      </c>
      <c r="J269" s="76" t="s">
        <v>99</v>
      </c>
      <c r="K269" s="76" t="s">
        <v>99</v>
      </c>
      <c r="L269" s="76" t="s">
        <v>99</v>
      </c>
      <c r="M269" s="76" t="s">
        <v>99</v>
      </c>
      <c r="N269" s="76" t="s">
        <v>99</v>
      </c>
      <c r="O269" s="76" t="s">
        <v>99</v>
      </c>
      <c r="P269" s="76" t="s">
        <v>99</v>
      </c>
      <c r="Q269" s="76" t="s">
        <v>99</v>
      </c>
      <c r="R269" s="76" t="s">
        <v>99</v>
      </c>
      <c r="S269" s="76" t="s">
        <v>99</v>
      </c>
      <c r="T269" s="76" t="s">
        <v>99</v>
      </c>
      <c r="U269" s="76" t="s">
        <v>99</v>
      </c>
      <c r="V269" s="76" t="s">
        <v>99</v>
      </c>
      <c r="W269" s="76" t="s">
        <v>99</v>
      </c>
      <c r="X269" s="76" t="s">
        <v>99</v>
      </c>
      <c r="Y269" s="76" t="s">
        <v>99</v>
      </c>
      <c r="Z269" s="76" t="s">
        <v>99</v>
      </c>
      <c r="AA269" s="76" t="s">
        <v>99</v>
      </c>
      <c r="AB269" s="76" t="s">
        <v>99</v>
      </c>
      <c r="AC269" s="76" t="s">
        <v>99</v>
      </c>
      <c r="AD269" s="76" t="s">
        <v>99</v>
      </c>
      <c r="AE269" s="76" t="s">
        <v>99</v>
      </c>
      <c r="AF269" s="76" t="s">
        <v>99</v>
      </c>
      <c r="AG269" s="76" t="s">
        <v>99</v>
      </c>
      <c r="AH269" s="76" t="s">
        <v>99</v>
      </c>
      <c r="AI269" s="76" t="s">
        <v>99</v>
      </c>
      <c r="AJ269" s="76" t="s">
        <v>99</v>
      </c>
      <c r="AK269" s="76" t="s">
        <v>99</v>
      </c>
      <c r="AL269" s="76" t="s">
        <v>99</v>
      </c>
      <c r="AM269" s="76" t="s">
        <v>99</v>
      </c>
      <c r="AN269" s="76" t="s">
        <v>99</v>
      </c>
      <c r="AO269" s="76" t="s">
        <v>99</v>
      </c>
      <c r="AP269" s="76" t="s">
        <v>99</v>
      </c>
      <c r="AQ269" s="76" t="s">
        <v>99</v>
      </c>
      <c r="AR269" s="76" t="s">
        <v>99</v>
      </c>
      <c r="AS269" s="76" t="s">
        <v>99</v>
      </c>
      <c r="AT269" s="76" t="s">
        <v>99</v>
      </c>
      <c r="AU269" s="76" t="s">
        <v>99</v>
      </c>
      <c r="AV269" s="76" t="s">
        <v>99</v>
      </c>
      <c r="AW269" s="41" t="s">
        <v>99</v>
      </c>
      <c r="AX269" s="76" t="s">
        <v>99</v>
      </c>
      <c r="AY269" s="76" t="s">
        <v>99</v>
      </c>
      <c r="AZ269" s="76" t="s">
        <v>99</v>
      </c>
      <c r="BA269" s="76" t="s">
        <v>99</v>
      </c>
      <c r="BB269" s="76" t="s">
        <v>99</v>
      </c>
      <c r="BC269" s="76" t="s">
        <v>99</v>
      </c>
      <c r="BD269" s="76" t="s">
        <v>99</v>
      </c>
      <c r="BE269" s="76" t="s">
        <v>99</v>
      </c>
      <c r="BF269" s="76" t="s">
        <v>99</v>
      </c>
      <c r="BG269" s="76" t="s">
        <v>99</v>
      </c>
      <c r="BH269" s="76" t="s">
        <v>99</v>
      </c>
      <c r="BI269" s="76" t="s">
        <v>99</v>
      </c>
      <c r="BJ269" s="76" t="s">
        <v>99</v>
      </c>
      <c r="BK269" s="76" t="s">
        <v>99</v>
      </c>
      <c r="BL269" s="76" t="s">
        <v>99</v>
      </c>
      <c r="BM269" s="76" t="s">
        <v>99</v>
      </c>
      <c r="BN269" s="41" t="s">
        <v>99</v>
      </c>
      <c r="BO269" s="76" t="s">
        <v>99</v>
      </c>
      <c r="BP269" s="76" t="s">
        <v>99</v>
      </c>
      <c r="BQ269" s="76" t="s">
        <v>99</v>
      </c>
      <c r="BR269" s="76" t="s">
        <v>99</v>
      </c>
      <c r="BS269" s="76" t="s">
        <v>99</v>
      </c>
      <c r="BT269" s="76" t="s">
        <v>99</v>
      </c>
      <c r="BU269" s="76" t="s">
        <v>99</v>
      </c>
      <c r="BV269" s="41" t="s">
        <v>99</v>
      </c>
    </row>
    <row r="270" spans="1:74">
      <c r="A270" s="8" t="s">
        <v>99</v>
      </c>
      <c r="B270" s="8" t="s">
        <v>99</v>
      </c>
      <c r="C270" s="8" t="s">
        <v>99</v>
      </c>
      <c r="D270" s="76" t="s">
        <v>99</v>
      </c>
      <c r="E270" s="76" t="s">
        <v>99</v>
      </c>
      <c r="F270" s="76" t="s">
        <v>99</v>
      </c>
      <c r="G270" s="76" t="s">
        <v>99</v>
      </c>
      <c r="H270" s="76" t="s">
        <v>99</v>
      </c>
      <c r="I270" s="76" t="s">
        <v>99</v>
      </c>
      <c r="J270" s="76" t="s">
        <v>99</v>
      </c>
      <c r="K270" s="76" t="s">
        <v>99</v>
      </c>
      <c r="L270" s="76" t="s">
        <v>99</v>
      </c>
      <c r="M270" s="76" t="s">
        <v>99</v>
      </c>
      <c r="N270" s="76" t="s">
        <v>99</v>
      </c>
      <c r="O270" s="76" t="s">
        <v>99</v>
      </c>
      <c r="P270" s="76" t="s">
        <v>99</v>
      </c>
      <c r="Q270" s="76" t="s">
        <v>99</v>
      </c>
      <c r="R270" s="76" t="s">
        <v>99</v>
      </c>
      <c r="S270" s="76" t="s">
        <v>99</v>
      </c>
      <c r="T270" s="76" t="s">
        <v>99</v>
      </c>
      <c r="U270" s="76" t="s">
        <v>99</v>
      </c>
      <c r="V270" s="76" t="s">
        <v>99</v>
      </c>
      <c r="W270" s="76" t="s">
        <v>99</v>
      </c>
      <c r="X270" s="76" t="s">
        <v>99</v>
      </c>
      <c r="Y270" s="76" t="s">
        <v>99</v>
      </c>
      <c r="Z270" s="76" t="s">
        <v>99</v>
      </c>
      <c r="AA270" s="76" t="s">
        <v>99</v>
      </c>
      <c r="AB270" s="76" t="s">
        <v>99</v>
      </c>
      <c r="AC270" s="76" t="s">
        <v>99</v>
      </c>
      <c r="AD270" s="76" t="s">
        <v>99</v>
      </c>
      <c r="AE270" s="76" t="s">
        <v>99</v>
      </c>
      <c r="AF270" s="76" t="s">
        <v>99</v>
      </c>
      <c r="AG270" s="76" t="s">
        <v>99</v>
      </c>
      <c r="AH270" s="76" t="s">
        <v>99</v>
      </c>
      <c r="AI270" s="76" t="s">
        <v>99</v>
      </c>
      <c r="AJ270" s="76" t="s">
        <v>99</v>
      </c>
      <c r="AK270" s="76" t="s">
        <v>99</v>
      </c>
      <c r="AL270" s="76" t="s">
        <v>99</v>
      </c>
      <c r="AM270" s="76" t="s">
        <v>99</v>
      </c>
      <c r="AN270" s="76" t="s">
        <v>99</v>
      </c>
      <c r="AO270" s="76" t="s">
        <v>99</v>
      </c>
      <c r="AP270" s="76" t="s">
        <v>99</v>
      </c>
      <c r="AQ270" s="76" t="s">
        <v>99</v>
      </c>
      <c r="AR270" s="76" t="s">
        <v>99</v>
      </c>
      <c r="AS270" s="76" t="s">
        <v>99</v>
      </c>
      <c r="AT270" s="76" t="s">
        <v>99</v>
      </c>
      <c r="AU270" s="76" t="s">
        <v>99</v>
      </c>
      <c r="AV270" s="76" t="s">
        <v>99</v>
      </c>
      <c r="AW270" s="41" t="s">
        <v>99</v>
      </c>
      <c r="AX270" s="76" t="s">
        <v>99</v>
      </c>
      <c r="AY270" s="76" t="s">
        <v>99</v>
      </c>
      <c r="AZ270" s="76" t="s">
        <v>99</v>
      </c>
      <c r="BA270" s="76" t="s">
        <v>99</v>
      </c>
      <c r="BB270" s="76" t="s">
        <v>99</v>
      </c>
      <c r="BC270" s="76" t="s">
        <v>99</v>
      </c>
      <c r="BD270" s="76" t="s">
        <v>99</v>
      </c>
      <c r="BE270" s="76" t="s">
        <v>99</v>
      </c>
      <c r="BF270" s="76" t="s">
        <v>99</v>
      </c>
      <c r="BG270" s="76" t="s">
        <v>99</v>
      </c>
      <c r="BH270" s="76" t="s">
        <v>99</v>
      </c>
      <c r="BI270" s="76" t="s">
        <v>99</v>
      </c>
      <c r="BJ270" s="76" t="s">
        <v>99</v>
      </c>
      <c r="BK270" s="76" t="s">
        <v>99</v>
      </c>
      <c r="BL270" s="76" t="s">
        <v>99</v>
      </c>
      <c r="BM270" s="76" t="s">
        <v>99</v>
      </c>
      <c r="BN270" s="41" t="s">
        <v>99</v>
      </c>
      <c r="BO270" s="76" t="s">
        <v>99</v>
      </c>
      <c r="BP270" s="76" t="s">
        <v>99</v>
      </c>
      <c r="BQ270" s="76" t="s">
        <v>99</v>
      </c>
      <c r="BR270" s="76" t="s">
        <v>99</v>
      </c>
      <c r="BS270" s="76" t="s">
        <v>99</v>
      </c>
      <c r="BT270" s="76" t="s">
        <v>99</v>
      </c>
      <c r="BU270" s="76" t="s">
        <v>99</v>
      </c>
      <c r="BV270" s="41" t="s">
        <v>99</v>
      </c>
    </row>
    <row r="271" spans="1:74">
      <c r="A271" s="8" t="s">
        <v>99</v>
      </c>
      <c r="B271" s="8" t="s">
        <v>99</v>
      </c>
      <c r="C271" s="8" t="s">
        <v>99</v>
      </c>
      <c r="D271" s="76" t="s">
        <v>99</v>
      </c>
      <c r="E271" s="76" t="s">
        <v>99</v>
      </c>
      <c r="F271" s="76" t="s">
        <v>99</v>
      </c>
      <c r="G271" s="76" t="s">
        <v>99</v>
      </c>
      <c r="H271" s="76" t="s">
        <v>99</v>
      </c>
      <c r="I271" s="76" t="s">
        <v>99</v>
      </c>
      <c r="J271" s="76" t="s">
        <v>99</v>
      </c>
      <c r="K271" s="76" t="s">
        <v>99</v>
      </c>
      <c r="L271" s="76" t="s">
        <v>99</v>
      </c>
      <c r="M271" s="76" t="s">
        <v>99</v>
      </c>
      <c r="N271" s="76" t="s">
        <v>99</v>
      </c>
      <c r="O271" s="76" t="s">
        <v>99</v>
      </c>
      <c r="P271" s="76" t="s">
        <v>99</v>
      </c>
      <c r="Q271" s="76" t="s">
        <v>99</v>
      </c>
      <c r="R271" s="76" t="s">
        <v>99</v>
      </c>
      <c r="S271" s="76" t="s">
        <v>99</v>
      </c>
      <c r="T271" s="76" t="s">
        <v>99</v>
      </c>
      <c r="U271" s="76" t="s">
        <v>99</v>
      </c>
      <c r="V271" s="76" t="s">
        <v>99</v>
      </c>
      <c r="W271" s="76" t="s">
        <v>99</v>
      </c>
      <c r="X271" s="76" t="s">
        <v>99</v>
      </c>
      <c r="Y271" s="76" t="s">
        <v>99</v>
      </c>
      <c r="Z271" s="76" t="s">
        <v>99</v>
      </c>
      <c r="AA271" s="76" t="s">
        <v>99</v>
      </c>
      <c r="AB271" s="76" t="s">
        <v>99</v>
      </c>
      <c r="AC271" s="76" t="s">
        <v>99</v>
      </c>
      <c r="AD271" s="76" t="s">
        <v>99</v>
      </c>
      <c r="AE271" s="76" t="s">
        <v>99</v>
      </c>
      <c r="AF271" s="76" t="s">
        <v>99</v>
      </c>
      <c r="AG271" s="76" t="s">
        <v>99</v>
      </c>
      <c r="AH271" s="76" t="s">
        <v>99</v>
      </c>
      <c r="AI271" s="76" t="s">
        <v>99</v>
      </c>
      <c r="AJ271" s="76" t="s">
        <v>99</v>
      </c>
      <c r="AK271" s="76" t="s">
        <v>99</v>
      </c>
      <c r="AL271" s="76" t="s">
        <v>99</v>
      </c>
      <c r="AM271" s="76" t="s">
        <v>99</v>
      </c>
      <c r="AN271" s="76" t="s">
        <v>99</v>
      </c>
      <c r="AO271" s="76" t="s">
        <v>99</v>
      </c>
      <c r="AP271" s="76" t="s">
        <v>99</v>
      </c>
      <c r="AQ271" s="76" t="s">
        <v>99</v>
      </c>
      <c r="AR271" s="76" t="s">
        <v>99</v>
      </c>
      <c r="AS271" s="76" t="s">
        <v>99</v>
      </c>
      <c r="AT271" s="76" t="s">
        <v>99</v>
      </c>
      <c r="AU271" s="76" t="s">
        <v>99</v>
      </c>
      <c r="AV271" s="76" t="s">
        <v>99</v>
      </c>
      <c r="AW271" s="41" t="s">
        <v>99</v>
      </c>
      <c r="AX271" s="76" t="s">
        <v>99</v>
      </c>
      <c r="AY271" s="76" t="s">
        <v>99</v>
      </c>
      <c r="AZ271" s="76" t="s">
        <v>99</v>
      </c>
      <c r="BA271" s="76" t="s">
        <v>99</v>
      </c>
      <c r="BB271" s="76" t="s">
        <v>99</v>
      </c>
      <c r="BC271" s="76" t="s">
        <v>99</v>
      </c>
      <c r="BD271" s="76" t="s">
        <v>99</v>
      </c>
      <c r="BE271" s="76" t="s">
        <v>99</v>
      </c>
      <c r="BF271" s="76" t="s">
        <v>99</v>
      </c>
      <c r="BG271" s="76" t="s">
        <v>99</v>
      </c>
      <c r="BH271" s="76" t="s">
        <v>99</v>
      </c>
      <c r="BI271" s="76" t="s">
        <v>99</v>
      </c>
      <c r="BJ271" s="76" t="s">
        <v>99</v>
      </c>
      <c r="BK271" s="76" t="s">
        <v>99</v>
      </c>
      <c r="BL271" s="76" t="s">
        <v>99</v>
      </c>
      <c r="BM271" s="76" t="s">
        <v>99</v>
      </c>
      <c r="BN271" s="41" t="s">
        <v>99</v>
      </c>
      <c r="BO271" s="76" t="s">
        <v>99</v>
      </c>
      <c r="BP271" s="76" t="s">
        <v>99</v>
      </c>
      <c r="BQ271" s="76" t="s">
        <v>99</v>
      </c>
      <c r="BR271" s="76" t="s">
        <v>99</v>
      </c>
      <c r="BS271" s="76" t="s">
        <v>99</v>
      </c>
      <c r="BT271" s="76" t="s">
        <v>99</v>
      </c>
      <c r="BU271" s="76" t="s">
        <v>99</v>
      </c>
      <c r="BV271" s="41" t="s">
        <v>99</v>
      </c>
    </row>
    <row r="272" spans="1:74">
      <c r="A272" s="8" t="s">
        <v>99</v>
      </c>
      <c r="B272" s="8" t="s">
        <v>99</v>
      </c>
      <c r="C272" s="8" t="s">
        <v>99</v>
      </c>
      <c r="D272" s="76" t="s">
        <v>99</v>
      </c>
      <c r="E272" s="76" t="s">
        <v>99</v>
      </c>
      <c r="F272" s="76" t="s">
        <v>99</v>
      </c>
      <c r="G272" s="76" t="s">
        <v>99</v>
      </c>
      <c r="H272" s="76" t="s">
        <v>99</v>
      </c>
      <c r="I272" s="76" t="s">
        <v>99</v>
      </c>
      <c r="J272" s="76" t="s">
        <v>99</v>
      </c>
      <c r="K272" s="76" t="s">
        <v>99</v>
      </c>
      <c r="L272" s="76" t="s">
        <v>99</v>
      </c>
      <c r="M272" s="76" t="s">
        <v>99</v>
      </c>
      <c r="N272" s="76" t="s">
        <v>99</v>
      </c>
      <c r="O272" s="76" t="s">
        <v>99</v>
      </c>
      <c r="P272" s="76" t="s">
        <v>99</v>
      </c>
      <c r="Q272" s="76" t="s">
        <v>99</v>
      </c>
      <c r="R272" s="76" t="s">
        <v>99</v>
      </c>
      <c r="S272" s="76" t="s">
        <v>99</v>
      </c>
      <c r="T272" s="76" t="s">
        <v>99</v>
      </c>
      <c r="U272" s="76" t="s">
        <v>99</v>
      </c>
      <c r="V272" s="76" t="s">
        <v>99</v>
      </c>
      <c r="W272" s="76" t="s">
        <v>99</v>
      </c>
      <c r="X272" s="76" t="s">
        <v>99</v>
      </c>
      <c r="Y272" s="76" t="s">
        <v>99</v>
      </c>
      <c r="Z272" s="76" t="s">
        <v>99</v>
      </c>
      <c r="AA272" s="76" t="s">
        <v>99</v>
      </c>
      <c r="AB272" s="76" t="s">
        <v>99</v>
      </c>
      <c r="AC272" s="76" t="s">
        <v>99</v>
      </c>
      <c r="AD272" s="76" t="s">
        <v>99</v>
      </c>
      <c r="AE272" s="76" t="s">
        <v>99</v>
      </c>
      <c r="AF272" s="76" t="s">
        <v>99</v>
      </c>
      <c r="AG272" s="76" t="s">
        <v>99</v>
      </c>
      <c r="AH272" s="76" t="s">
        <v>99</v>
      </c>
      <c r="AI272" s="76" t="s">
        <v>99</v>
      </c>
      <c r="AJ272" s="76" t="s">
        <v>99</v>
      </c>
      <c r="AK272" s="76" t="s">
        <v>99</v>
      </c>
      <c r="AL272" s="76" t="s">
        <v>99</v>
      </c>
      <c r="AM272" s="76" t="s">
        <v>99</v>
      </c>
      <c r="AN272" s="76" t="s">
        <v>99</v>
      </c>
      <c r="AO272" s="76" t="s">
        <v>99</v>
      </c>
      <c r="AP272" s="76" t="s">
        <v>99</v>
      </c>
      <c r="AQ272" s="76" t="s">
        <v>99</v>
      </c>
      <c r="AR272" s="76" t="s">
        <v>99</v>
      </c>
      <c r="AS272" s="76" t="s">
        <v>99</v>
      </c>
      <c r="AT272" s="76" t="s">
        <v>99</v>
      </c>
      <c r="AU272" s="76" t="s">
        <v>99</v>
      </c>
      <c r="AV272" s="76" t="s">
        <v>99</v>
      </c>
      <c r="AW272" s="41" t="s">
        <v>99</v>
      </c>
      <c r="AX272" s="76" t="s">
        <v>99</v>
      </c>
      <c r="AY272" s="76" t="s">
        <v>99</v>
      </c>
      <c r="AZ272" s="76" t="s">
        <v>99</v>
      </c>
      <c r="BA272" s="76" t="s">
        <v>99</v>
      </c>
      <c r="BB272" s="76" t="s">
        <v>99</v>
      </c>
      <c r="BC272" s="76" t="s">
        <v>99</v>
      </c>
      <c r="BD272" s="76" t="s">
        <v>99</v>
      </c>
      <c r="BE272" s="76" t="s">
        <v>99</v>
      </c>
      <c r="BF272" s="76" t="s">
        <v>99</v>
      </c>
      <c r="BG272" s="76" t="s">
        <v>99</v>
      </c>
      <c r="BH272" s="76" t="s">
        <v>99</v>
      </c>
      <c r="BI272" s="76" t="s">
        <v>99</v>
      </c>
      <c r="BJ272" s="76" t="s">
        <v>99</v>
      </c>
      <c r="BK272" s="76" t="s">
        <v>99</v>
      </c>
      <c r="BL272" s="76" t="s">
        <v>99</v>
      </c>
      <c r="BM272" s="76" t="s">
        <v>99</v>
      </c>
      <c r="BN272" s="41" t="s">
        <v>99</v>
      </c>
      <c r="BO272" s="76" t="s">
        <v>99</v>
      </c>
      <c r="BP272" s="76" t="s">
        <v>99</v>
      </c>
      <c r="BQ272" s="76" t="s">
        <v>99</v>
      </c>
      <c r="BR272" s="76" t="s">
        <v>99</v>
      </c>
      <c r="BS272" s="76" t="s">
        <v>99</v>
      </c>
      <c r="BT272" s="76" t="s">
        <v>99</v>
      </c>
      <c r="BU272" s="76" t="s">
        <v>99</v>
      </c>
      <c r="BV272" s="41" t="s">
        <v>99</v>
      </c>
    </row>
    <row r="273" spans="1:74">
      <c r="A273" s="8" t="s">
        <v>99</v>
      </c>
      <c r="B273" s="8" t="s">
        <v>99</v>
      </c>
      <c r="C273" s="8" t="s">
        <v>99</v>
      </c>
      <c r="D273" s="76" t="s">
        <v>99</v>
      </c>
      <c r="E273" s="76" t="s">
        <v>99</v>
      </c>
      <c r="F273" s="76" t="s">
        <v>99</v>
      </c>
      <c r="G273" s="76" t="s">
        <v>99</v>
      </c>
      <c r="H273" s="76" t="s">
        <v>99</v>
      </c>
      <c r="I273" s="76" t="s">
        <v>99</v>
      </c>
      <c r="J273" s="76" t="s">
        <v>99</v>
      </c>
      <c r="K273" s="76" t="s">
        <v>99</v>
      </c>
      <c r="L273" s="76" t="s">
        <v>99</v>
      </c>
      <c r="M273" s="76" t="s">
        <v>99</v>
      </c>
      <c r="N273" s="76" t="s">
        <v>99</v>
      </c>
      <c r="O273" s="76" t="s">
        <v>99</v>
      </c>
      <c r="P273" s="76" t="s">
        <v>99</v>
      </c>
      <c r="Q273" s="76" t="s">
        <v>99</v>
      </c>
      <c r="R273" s="76" t="s">
        <v>99</v>
      </c>
      <c r="S273" s="76" t="s">
        <v>99</v>
      </c>
      <c r="T273" s="76" t="s">
        <v>99</v>
      </c>
      <c r="U273" s="76" t="s">
        <v>99</v>
      </c>
      <c r="V273" s="76" t="s">
        <v>99</v>
      </c>
      <c r="W273" s="76" t="s">
        <v>99</v>
      </c>
      <c r="X273" s="76" t="s">
        <v>99</v>
      </c>
      <c r="Y273" s="76" t="s">
        <v>99</v>
      </c>
      <c r="Z273" s="76" t="s">
        <v>99</v>
      </c>
      <c r="AA273" s="76" t="s">
        <v>99</v>
      </c>
      <c r="AB273" s="76" t="s">
        <v>99</v>
      </c>
      <c r="AC273" s="76" t="s">
        <v>99</v>
      </c>
      <c r="AD273" s="76" t="s">
        <v>99</v>
      </c>
      <c r="AE273" s="76" t="s">
        <v>99</v>
      </c>
      <c r="AF273" s="76" t="s">
        <v>99</v>
      </c>
      <c r="AG273" s="76" t="s">
        <v>99</v>
      </c>
      <c r="AH273" s="76" t="s">
        <v>99</v>
      </c>
      <c r="AI273" s="76" t="s">
        <v>99</v>
      </c>
      <c r="AJ273" s="76" t="s">
        <v>99</v>
      </c>
      <c r="AK273" s="76" t="s">
        <v>99</v>
      </c>
      <c r="AL273" s="76" t="s">
        <v>99</v>
      </c>
      <c r="AM273" s="76" t="s">
        <v>99</v>
      </c>
      <c r="AN273" s="76" t="s">
        <v>99</v>
      </c>
      <c r="AO273" s="76" t="s">
        <v>99</v>
      </c>
      <c r="AP273" s="76" t="s">
        <v>99</v>
      </c>
      <c r="AQ273" s="76" t="s">
        <v>99</v>
      </c>
      <c r="AR273" s="76" t="s">
        <v>99</v>
      </c>
      <c r="AS273" s="76" t="s">
        <v>99</v>
      </c>
      <c r="AT273" s="76" t="s">
        <v>99</v>
      </c>
      <c r="AU273" s="76" t="s">
        <v>99</v>
      </c>
      <c r="AV273" s="76" t="s">
        <v>99</v>
      </c>
      <c r="AW273" s="41" t="s">
        <v>99</v>
      </c>
      <c r="AX273" s="76" t="s">
        <v>99</v>
      </c>
      <c r="AY273" s="76" t="s">
        <v>99</v>
      </c>
      <c r="AZ273" s="76" t="s">
        <v>99</v>
      </c>
      <c r="BA273" s="76" t="s">
        <v>99</v>
      </c>
      <c r="BB273" s="76" t="s">
        <v>99</v>
      </c>
      <c r="BC273" s="76" t="s">
        <v>99</v>
      </c>
      <c r="BD273" s="76" t="s">
        <v>99</v>
      </c>
      <c r="BE273" s="76" t="s">
        <v>99</v>
      </c>
      <c r="BF273" s="76" t="s">
        <v>99</v>
      </c>
      <c r="BG273" s="76" t="s">
        <v>99</v>
      </c>
      <c r="BH273" s="76" t="s">
        <v>99</v>
      </c>
      <c r="BI273" s="76" t="s">
        <v>99</v>
      </c>
      <c r="BJ273" s="76" t="s">
        <v>99</v>
      </c>
      <c r="BK273" s="76" t="s">
        <v>99</v>
      </c>
      <c r="BL273" s="76" t="s">
        <v>99</v>
      </c>
      <c r="BM273" s="76" t="s">
        <v>99</v>
      </c>
      <c r="BN273" s="41" t="s">
        <v>99</v>
      </c>
      <c r="BO273" s="76" t="s">
        <v>99</v>
      </c>
      <c r="BP273" s="76" t="s">
        <v>99</v>
      </c>
      <c r="BQ273" s="76" t="s">
        <v>99</v>
      </c>
      <c r="BR273" s="76" t="s">
        <v>99</v>
      </c>
      <c r="BS273" s="76" t="s">
        <v>99</v>
      </c>
      <c r="BT273" s="76" t="s">
        <v>99</v>
      </c>
      <c r="BU273" s="76" t="s">
        <v>99</v>
      </c>
      <c r="BV273" s="41" t="s">
        <v>99</v>
      </c>
    </row>
    <row r="274" spans="1:74">
      <c r="A274" s="8" t="s">
        <v>99</v>
      </c>
      <c r="B274" s="8" t="s">
        <v>99</v>
      </c>
      <c r="C274" s="8" t="s">
        <v>99</v>
      </c>
      <c r="D274" s="76" t="s">
        <v>99</v>
      </c>
      <c r="E274" s="76" t="s">
        <v>99</v>
      </c>
      <c r="F274" s="76" t="s">
        <v>99</v>
      </c>
      <c r="G274" s="76" t="s">
        <v>99</v>
      </c>
      <c r="H274" s="76" t="s">
        <v>99</v>
      </c>
      <c r="I274" s="76" t="s">
        <v>99</v>
      </c>
      <c r="J274" s="76" t="s">
        <v>99</v>
      </c>
      <c r="K274" s="76" t="s">
        <v>99</v>
      </c>
      <c r="L274" s="76" t="s">
        <v>99</v>
      </c>
      <c r="M274" s="76" t="s">
        <v>99</v>
      </c>
      <c r="N274" s="76" t="s">
        <v>99</v>
      </c>
      <c r="O274" s="76" t="s">
        <v>99</v>
      </c>
      <c r="P274" s="76" t="s">
        <v>99</v>
      </c>
      <c r="Q274" s="76" t="s">
        <v>99</v>
      </c>
      <c r="R274" s="76" t="s">
        <v>99</v>
      </c>
      <c r="S274" s="76" t="s">
        <v>99</v>
      </c>
      <c r="T274" s="76" t="s">
        <v>99</v>
      </c>
      <c r="U274" s="76" t="s">
        <v>99</v>
      </c>
      <c r="V274" s="76" t="s">
        <v>99</v>
      </c>
      <c r="W274" s="76" t="s">
        <v>99</v>
      </c>
      <c r="X274" s="76" t="s">
        <v>99</v>
      </c>
      <c r="Y274" s="76" t="s">
        <v>99</v>
      </c>
      <c r="Z274" s="76" t="s">
        <v>99</v>
      </c>
      <c r="AA274" s="76" t="s">
        <v>99</v>
      </c>
      <c r="AB274" s="76" t="s">
        <v>99</v>
      </c>
      <c r="AC274" s="76" t="s">
        <v>99</v>
      </c>
      <c r="AD274" s="76" t="s">
        <v>99</v>
      </c>
      <c r="AE274" s="76" t="s">
        <v>99</v>
      </c>
      <c r="AF274" s="76" t="s">
        <v>99</v>
      </c>
      <c r="AG274" s="76" t="s">
        <v>99</v>
      </c>
      <c r="AH274" s="76" t="s">
        <v>99</v>
      </c>
      <c r="AI274" s="76" t="s">
        <v>99</v>
      </c>
      <c r="AJ274" s="76" t="s">
        <v>99</v>
      </c>
      <c r="AK274" s="76" t="s">
        <v>99</v>
      </c>
      <c r="AL274" s="76" t="s">
        <v>99</v>
      </c>
      <c r="AM274" s="76" t="s">
        <v>99</v>
      </c>
      <c r="AN274" s="76" t="s">
        <v>99</v>
      </c>
      <c r="AO274" s="76" t="s">
        <v>99</v>
      </c>
      <c r="AP274" s="76" t="s">
        <v>99</v>
      </c>
      <c r="AQ274" s="76" t="s">
        <v>99</v>
      </c>
      <c r="AR274" s="76" t="s">
        <v>99</v>
      </c>
      <c r="AS274" s="76" t="s">
        <v>99</v>
      </c>
      <c r="AT274" s="76" t="s">
        <v>99</v>
      </c>
      <c r="AU274" s="76" t="s">
        <v>99</v>
      </c>
      <c r="AV274" s="76" t="s">
        <v>99</v>
      </c>
      <c r="AW274" s="41" t="s">
        <v>99</v>
      </c>
      <c r="AX274" s="76" t="s">
        <v>99</v>
      </c>
      <c r="AY274" s="76" t="s">
        <v>99</v>
      </c>
      <c r="AZ274" s="76" t="s">
        <v>99</v>
      </c>
      <c r="BA274" s="76" t="s">
        <v>99</v>
      </c>
      <c r="BB274" s="76" t="s">
        <v>99</v>
      </c>
      <c r="BC274" s="76" t="s">
        <v>99</v>
      </c>
      <c r="BD274" s="76" t="s">
        <v>99</v>
      </c>
      <c r="BE274" s="76" t="s">
        <v>99</v>
      </c>
      <c r="BF274" s="76" t="s">
        <v>99</v>
      </c>
      <c r="BG274" s="76" t="s">
        <v>99</v>
      </c>
      <c r="BH274" s="76" t="s">
        <v>99</v>
      </c>
      <c r="BI274" s="76" t="s">
        <v>99</v>
      </c>
      <c r="BJ274" s="76" t="s">
        <v>99</v>
      </c>
      <c r="BK274" s="76" t="s">
        <v>99</v>
      </c>
      <c r="BL274" s="76" t="s">
        <v>99</v>
      </c>
      <c r="BM274" s="76" t="s">
        <v>99</v>
      </c>
      <c r="BN274" s="41" t="s">
        <v>99</v>
      </c>
      <c r="BO274" s="76" t="s">
        <v>99</v>
      </c>
      <c r="BP274" s="76" t="s">
        <v>99</v>
      </c>
      <c r="BQ274" s="76" t="s">
        <v>99</v>
      </c>
      <c r="BR274" s="76" t="s">
        <v>99</v>
      </c>
      <c r="BS274" s="76" t="s">
        <v>99</v>
      </c>
      <c r="BT274" s="76" t="s">
        <v>99</v>
      </c>
      <c r="BU274" s="76" t="s">
        <v>99</v>
      </c>
      <c r="BV274" s="41" t="s">
        <v>99</v>
      </c>
    </row>
    <row r="275" spans="1:74">
      <c r="A275" s="8" t="s">
        <v>99</v>
      </c>
      <c r="B275" s="8" t="s">
        <v>99</v>
      </c>
      <c r="C275" s="8" t="s">
        <v>99</v>
      </c>
      <c r="D275" s="76" t="s">
        <v>99</v>
      </c>
      <c r="E275" s="76" t="s">
        <v>99</v>
      </c>
      <c r="F275" s="76" t="s">
        <v>99</v>
      </c>
      <c r="G275" s="76" t="s">
        <v>99</v>
      </c>
      <c r="H275" s="76" t="s">
        <v>99</v>
      </c>
      <c r="I275" s="76" t="s">
        <v>99</v>
      </c>
      <c r="J275" s="76" t="s">
        <v>99</v>
      </c>
      <c r="K275" s="76" t="s">
        <v>99</v>
      </c>
      <c r="L275" s="76" t="s">
        <v>99</v>
      </c>
      <c r="M275" s="76" t="s">
        <v>99</v>
      </c>
      <c r="N275" s="76" t="s">
        <v>99</v>
      </c>
      <c r="O275" s="76" t="s">
        <v>99</v>
      </c>
      <c r="P275" s="76" t="s">
        <v>99</v>
      </c>
      <c r="Q275" s="76" t="s">
        <v>99</v>
      </c>
      <c r="R275" s="76" t="s">
        <v>99</v>
      </c>
      <c r="S275" s="76" t="s">
        <v>99</v>
      </c>
      <c r="T275" s="76" t="s">
        <v>99</v>
      </c>
      <c r="U275" s="76" t="s">
        <v>99</v>
      </c>
      <c r="V275" s="76" t="s">
        <v>99</v>
      </c>
      <c r="W275" s="76" t="s">
        <v>99</v>
      </c>
      <c r="X275" s="76" t="s">
        <v>99</v>
      </c>
      <c r="Y275" s="76" t="s">
        <v>99</v>
      </c>
      <c r="Z275" s="76" t="s">
        <v>99</v>
      </c>
      <c r="AA275" s="76" t="s">
        <v>99</v>
      </c>
      <c r="AB275" s="76" t="s">
        <v>99</v>
      </c>
      <c r="AC275" s="76" t="s">
        <v>99</v>
      </c>
      <c r="AD275" s="76" t="s">
        <v>99</v>
      </c>
      <c r="AE275" s="76" t="s">
        <v>99</v>
      </c>
      <c r="AF275" s="76" t="s">
        <v>99</v>
      </c>
      <c r="AG275" s="76" t="s">
        <v>99</v>
      </c>
      <c r="AH275" s="76" t="s">
        <v>99</v>
      </c>
      <c r="AI275" s="76" t="s">
        <v>99</v>
      </c>
      <c r="AJ275" s="76" t="s">
        <v>99</v>
      </c>
      <c r="AK275" s="76" t="s">
        <v>99</v>
      </c>
      <c r="AL275" s="76" t="s">
        <v>99</v>
      </c>
      <c r="AM275" s="76" t="s">
        <v>99</v>
      </c>
      <c r="AN275" s="76" t="s">
        <v>99</v>
      </c>
      <c r="AO275" s="76" t="s">
        <v>99</v>
      </c>
      <c r="AP275" s="76" t="s">
        <v>99</v>
      </c>
      <c r="AQ275" s="76" t="s">
        <v>99</v>
      </c>
      <c r="AR275" s="76" t="s">
        <v>99</v>
      </c>
      <c r="AS275" s="76" t="s">
        <v>99</v>
      </c>
      <c r="AT275" s="76" t="s">
        <v>99</v>
      </c>
      <c r="AU275" s="76" t="s">
        <v>99</v>
      </c>
      <c r="AV275" s="76" t="s">
        <v>99</v>
      </c>
      <c r="AW275" s="41" t="s">
        <v>99</v>
      </c>
      <c r="AX275" s="76" t="s">
        <v>99</v>
      </c>
      <c r="AY275" s="76" t="s">
        <v>99</v>
      </c>
      <c r="AZ275" s="76" t="s">
        <v>99</v>
      </c>
      <c r="BA275" s="76" t="s">
        <v>99</v>
      </c>
      <c r="BB275" s="76" t="s">
        <v>99</v>
      </c>
      <c r="BC275" s="76" t="s">
        <v>99</v>
      </c>
      <c r="BD275" s="76" t="s">
        <v>99</v>
      </c>
      <c r="BE275" s="76" t="s">
        <v>99</v>
      </c>
      <c r="BF275" s="76" t="s">
        <v>99</v>
      </c>
      <c r="BG275" s="76" t="s">
        <v>99</v>
      </c>
      <c r="BH275" s="76" t="s">
        <v>99</v>
      </c>
      <c r="BI275" s="76" t="s">
        <v>99</v>
      </c>
      <c r="BJ275" s="76" t="s">
        <v>99</v>
      </c>
      <c r="BK275" s="76" t="s">
        <v>99</v>
      </c>
      <c r="BL275" s="76" t="s">
        <v>99</v>
      </c>
      <c r="BM275" s="76" t="s">
        <v>99</v>
      </c>
      <c r="BN275" s="41" t="s">
        <v>99</v>
      </c>
      <c r="BO275" s="76" t="s">
        <v>99</v>
      </c>
      <c r="BP275" s="76" t="s">
        <v>99</v>
      </c>
      <c r="BQ275" s="76" t="s">
        <v>99</v>
      </c>
      <c r="BR275" s="76" t="s">
        <v>99</v>
      </c>
      <c r="BS275" s="76" t="s">
        <v>99</v>
      </c>
      <c r="BT275" s="76" t="s">
        <v>99</v>
      </c>
      <c r="BU275" s="76" t="s">
        <v>99</v>
      </c>
      <c r="BV275" s="41" t="s">
        <v>99</v>
      </c>
    </row>
    <row r="276" spans="1:74">
      <c r="A276" s="8" t="s">
        <v>99</v>
      </c>
      <c r="B276" s="8" t="s">
        <v>99</v>
      </c>
      <c r="C276" s="8" t="s">
        <v>99</v>
      </c>
      <c r="D276" s="76" t="s">
        <v>99</v>
      </c>
      <c r="E276" s="76" t="s">
        <v>99</v>
      </c>
      <c r="F276" s="76" t="s">
        <v>99</v>
      </c>
      <c r="G276" s="76" t="s">
        <v>99</v>
      </c>
      <c r="H276" s="76" t="s">
        <v>99</v>
      </c>
      <c r="I276" s="76" t="s">
        <v>99</v>
      </c>
      <c r="J276" s="76" t="s">
        <v>99</v>
      </c>
      <c r="K276" s="76" t="s">
        <v>99</v>
      </c>
      <c r="L276" s="76" t="s">
        <v>99</v>
      </c>
      <c r="M276" s="76" t="s">
        <v>99</v>
      </c>
      <c r="N276" s="76" t="s">
        <v>99</v>
      </c>
      <c r="O276" s="76" t="s">
        <v>99</v>
      </c>
      <c r="P276" s="76" t="s">
        <v>99</v>
      </c>
      <c r="Q276" s="76" t="s">
        <v>99</v>
      </c>
      <c r="R276" s="76" t="s">
        <v>99</v>
      </c>
      <c r="S276" s="76" t="s">
        <v>99</v>
      </c>
      <c r="T276" s="76" t="s">
        <v>99</v>
      </c>
      <c r="U276" s="76" t="s">
        <v>99</v>
      </c>
      <c r="V276" s="76" t="s">
        <v>99</v>
      </c>
      <c r="W276" s="76" t="s">
        <v>99</v>
      </c>
      <c r="X276" s="76" t="s">
        <v>99</v>
      </c>
      <c r="Y276" s="76" t="s">
        <v>99</v>
      </c>
      <c r="Z276" s="76" t="s">
        <v>99</v>
      </c>
      <c r="AA276" s="76" t="s">
        <v>99</v>
      </c>
      <c r="AB276" s="76" t="s">
        <v>99</v>
      </c>
      <c r="AC276" s="76" t="s">
        <v>99</v>
      </c>
      <c r="AD276" s="76" t="s">
        <v>99</v>
      </c>
      <c r="AE276" s="76" t="s">
        <v>99</v>
      </c>
      <c r="AF276" s="76" t="s">
        <v>99</v>
      </c>
      <c r="AG276" s="76" t="s">
        <v>99</v>
      </c>
      <c r="AH276" s="76" t="s">
        <v>99</v>
      </c>
      <c r="AI276" s="76" t="s">
        <v>99</v>
      </c>
      <c r="AJ276" s="76" t="s">
        <v>99</v>
      </c>
      <c r="AK276" s="76" t="s">
        <v>99</v>
      </c>
      <c r="AL276" s="76" t="s">
        <v>99</v>
      </c>
      <c r="AM276" s="76" t="s">
        <v>99</v>
      </c>
      <c r="AN276" s="76" t="s">
        <v>99</v>
      </c>
      <c r="AO276" s="76" t="s">
        <v>99</v>
      </c>
      <c r="AP276" s="76" t="s">
        <v>99</v>
      </c>
      <c r="AQ276" s="76" t="s">
        <v>99</v>
      </c>
      <c r="AR276" s="76" t="s">
        <v>99</v>
      </c>
      <c r="AS276" s="76" t="s">
        <v>99</v>
      </c>
      <c r="AT276" s="76" t="s">
        <v>99</v>
      </c>
      <c r="AU276" s="76" t="s">
        <v>99</v>
      </c>
      <c r="AV276" s="76" t="s">
        <v>99</v>
      </c>
      <c r="AW276" s="41" t="s">
        <v>99</v>
      </c>
      <c r="AX276" s="76" t="s">
        <v>99</v>
      </c>
      <c r="AY276" s="76" t="s">
        <v>99</v>
      </c>
      <c r="AZ276" s="76" t="s">
        <v>99</v>
      </c>
      <c r="BA276" s="76" t="s">
        <v>99</v>
      </c>
      <c r="BB276" s="76" t="s">
        <v>99</v>
      </c>
      <c r="BC276" s="76" t="s">
        <v>99</v>
      </c>
      <c r="BD276" s="76" t="s">
        <v>99</v>
      </c>
      <c r="BE276" s="76" t="s">
        <v>99</v>
      </c>
      <c r="BF276" s="76" t="s">
        <v>99</v>
      </c>
      <c r="BG276" s="76" t="s">
        <v>99</v>
      </c>
      <c r="BH276" s="76" t="s">
        <v>99</v>
      </c>
      <c r="BI276" s="76" t="s">
        <v>99</v>
      </c>
      <c r="BJ276" s="76" t="s">
        <v>99</v>
      </c>
      <c r="BK276" s="76" t="s">
        <v>99</v>
      </c>
      <c r="BL276" s="76" t="s">
        <v>99</v>
      </c>
      <c r="BM276" s="76" t="s">
        <v>99</v>
      </c>
      <c r="BN276" s="41" t="s">
        <v>99</v>
      </c>
      <c r="BO276" s="76" t="s">
        <v>99</v>
      </c>
      <c r="BP276" s="76" t="s">
        <v>99</v>
      </c>
      <c r="BQ276" s="76" t="s">
        <v>99</v>
      </c>
      <c r="BR276" s="76" t="s">
        <v>99</v>
      </c>
      <c r="BS276" s="76" t="s">
        <v>99</v>
      </c>
      <c r="BT276" s="76" t="s">
        <v>99</v>
      </c>
      <c r="BU276" s="76" t="s">
        <v>99</v>
      </c>
      <c r="BV276" s="41" t="s">
        <v>99</v>
      </c>
    </row>
    <row r="277" spans="1:74">
      <c r="A277" s="8" t="s">
        <v>99</v>
      </c>
      <c r="B277" s="8" t="s">
        <v>99</v>
      </c>
      <c r="C277" s="8" t="s">
        <v>99</v>
      </c>
      <c r="D277" s="76" t="s">
        <v>99</v>
      </c>
      <c r="E277" s="76" t="s">
        <v>99</v>
      </c>
      <c r="F277" s="76" t="s">
        <v>99</v>
      </c>
      <c r="G277" s="76" t="s">
        <v>99</v>
      </c>
      <c r="H277" s="76" t="s">
        <v>99</v>
      </c>
      <c r="I277" s="76" t="s">
        <v>99</v>
      </c>
      <c r="J277" s="76" t="s">
        <v>99</v>
      </c>
      <c r="K277" s="76" t="s">
        <v>99</v>
      </c>
      <c r="L277" s="76" t="s">
        <v>99</v>
      </c>
      <c r="M277" s="76" t="s">
        <v>99</v>
      </c>
      <c r="N277" s="76" t="s">
        <v>99</v>
      </c>
      <c r="O277" s="76" t="s">
        <v>99</v>
      </c>
      <c r="P277" s="76" t="s">
        <v>99</v>
      </c>
      <c r="Q277" s="76" t="s">
        <v>99</v>
      </c>
      <c r="R277" s="76" t="s">
        <v>99</v>
      </c>
      <c r="S277" s="76" t="s">
        <v>99</v>
      </c>
      <c r="T277" s="76" t="s">
        <v>99</v>
      </c>
      <c r="U277" s="76" t="s">
        <v>99</v>
      </c>
      <c r="V277" s="76" t="s">
        <v>99</v>
      </c>
      <c r="W277" s="76" t="s">
        <v>99</v>
      </c>
      <c r="X277" s="76" t="s">
        <v>99</v>
      </c>
      <c r="Y277" s="76" t="s">
        <v>99</v>
      </c>
      <c r="Z277" s="76" t="s">
        <v>99</v>
      </c>
      <c r="AA277" s="76" t="s">
        <v>99</v>
      </c>
      <c r="AB277" s="76" t="s">
        <v>99</v>
      </c>
      <c r="AC277" s="76" t="s">
        <v>99</v>
      </c>
      <c r="AD277" s="76" t="s">
        <v>99</v>
      </c>
      <c r="AE277" s="76" t="s">
        <v>99</v>
      </c>
      <c r="AF277" s="76" t="s">
        <v>99</v>
      </c>
      <c r="AG277" s="76" t="s">
        <v>99</v>
      </c>
      <c r="AH277" s="76" t="s">
        <v>99</v>
      </c>
      <c r="AI277" s="76" t="s">
        <v>99</v>
      </c>
      <c r="AJ277" s="76" t="s">
        <v>99</v>
      </c>
      <c r="AK277" s="76" t="s">
        <v>99</v>
      </c>
      <c r="AL277" s="76" t="s">
        <v>99</v>
      </c>
      <c r="AM277" s="76" t="s">
        <v>99</v>
      </c>
      <c r="AN277" s="76" t="s">
        <v>99</v>
      </c>
      <c r="AO277" s="76" t="s">
        <v>99</v>
      </c>
      <c r="AP277" s="76" t="s">
        <v>99</v>
      </c>
      <c r="AQ277" s="76" t="s">
        <v>99</v>
      </c>
      <c r="AR277" s="76" t="s">
        <v>99</v>
      </c>
      <c r="AS277" s="76" t="s">
        <v>99</v>
      </c>
      <c r="AT277" s="76" t="s">
        <v>99</v>
      </c>
      <c r="AU277" s="76" t="s">
        <v>99</v>
      </c>
      <c r="AV277" s="76" t="s">
        <v>99</v>
      </c>
      <c r="AW277" s="41" t="s">
        <v>99</v>
      </c>
      <c r="AX277" s="76" t="s">
        <v>99</v>
      </c>
      <c r="AY277" s="76" t="s">
        <v>99</v>
      </c>
      <c r="AZ277" s="76" t="s">
        <v>99</v>
      </c>
      <c r="BA277" s="76" t="s">
        <v>99</v>
      </c>
      <c r="BB277" s="76" t="s">
        <v>99</v>
      </c>
      <c r="BC277" s="76" t="s">
        <v>99</v>
      </c>
      <c r="BD277" s="76" t="s">
        <v>99</v>
      </c>
      <c r="BE277" s="76" t="s">
        <v>99</v>
      </c>
      <c r="BF277" s="76" t="s">
        <v>99</v>
      </c>
      <c r="BG277" s="76" t="s">
        <v>99</v>
      </c>
      <c r="BH277" s="76" t="s">
        <v>99</v>
      </c>
      <c r="BI277" s="76" t="s">
        <v>99</v>
      </c>
      <c r="BJ277" s="76" t="s">
        <v>99</v>
      </c>
      <c r="BK277" s="76" t="s">
        <v>99</v>
      </c>
      <c r="BL277" s="76" t="s">
        <v>99</v>
      </c>
      <c r="BM277" s="76" t="s">
        <v>99</v>
      </c>
      <c r="BN277" s="41" t="s">
        <v>99</v>
      </c>
      <c r="BO277" s="76" t="s">
        <v>99</v>
      </c>
      <c r="BP277" s="76" t="s">
        <v>99</v>
      </c>
      <c r="BQ277" s="76" t="s">
        <v>99</v>
      </c>
      <c r="BR277" s="76" t="s">
        <v>99</v>
      </c>
      <c r="BS277" s="76" t="s">
        <v>99</v>
      </c>
      <c r="BT277" s="76" t="s">
        <v>99</v>
      </c>
      <c r="BU277" s="76" t="s">
        <v>99</v>
      </c>
      <c r="BV277" s="41" t="s">
        <v>99</v>
      </c>
    </row>
    <row r="278" spans="1:74">
      <c r="A278" s="8" t="s">
        <v>99</v>
      </c>
      <c r="B278" s="8" t="s">
        <v>99</v>
      </c>
      <c r="C278" s="8" t="s">
        <v>99</v>
      </c>
      <c r="D278" s="76" t="s">
        <v>99</v>
      </c>
      <c r="E278" s="76" t="s">
        <v>99</v>
      </c>
      <c r="F278" s="76" t="s">
        <v>99</v>
      </c>
      <c r="G278" s="76" t="s">
        <v>99</v>
      </c>
      <c r="H278" s="76" t="s">
        <v>99</v>
      </c>
      <c r="I278" s="76" t="s">
        <v>99</v>
      </c>
      <c r="J278" s="76" t="s">
        <v>99</v>
      </c>
      <c r="K278" s="76" t="s">
        <v>99</v>
      </c>
      <c r="L278" s="76" t="s">
        <v>99</v>
      </c>
      <c r="M278" s="76" t="s">
        <v>99</v>
      </c>
      <c r="N278" s="76" t="s">
        <v>99</v>
      </c>
      <c r="O278" s="76" t="s">
        <v>99</v>
      </c>
      <c r="P278" s="76" t="s">
        <v>99</v>
      </c>
      <c r="Q278" s="76" t="s">
        <v>99</v>
      </c>
      <c r="R278" s="76" t="s">
        <v>99</v>
      </c>
      <c r="S278" s="76" t="s">
        <v>99</v>
      </c>
      <c r="T278" s="76" t="s">
        <v>99</v>
      </c>
      <c r="U278" s="76" t="s">
        <v>99</v>
      </c>
      <c r="V278" s="76" t="s">
        <v>99</v>
      </c>
      <c r="W278" s="76" t="s">
        <v>99</v>
      </c>
      <c r="X278" s="76" t="s">
        <v>99</v>
      </c>
      <c r="Y278" s="76" t="s">
        <v>99</v>
      </c>
      <c r="Z278" s="76" t="s">
        <v>99</v>
      </c>
      <c r="AA278" s="76" t="s">
        <v>99</v>
      </c>
      <c r="AB278" s="76" t="s">
        <v>99</v>
      </c>
      <c r="AC278" s="76" t="s">
        <v>99</v>
      </c>
      <c r="AD278" s="76" t="s">
        <v>99</v>
      </c>
      <c r="AE278" s="76" t="s">
        <v>99</v>
      </c>
      <c r="AF278" s="76" t="s">
        <v>99</v>
      </c>
      <c r="AG278" s="76" t="s">
        <v>99</v>
      </c>
      <c r="AH278" s="76" t="s">
        <v>99</v>
      </c>
      <c r="AI278" s="76" t="s">
        <v>99</v>
      </c>
      <c r="AJ278" s="76" t="s">
        <v>99</v>
      </c>
      <c r="AK278" s="76" t="s">
        <v>99</v>
      </c>
      <c r="AL278" s="76" t="s">
        <v>99</v>
      </c>
      <c r="AM278" s="76" t="s">
        <v>99</v>
      </c>
      <c r="AN278" s="76" t="s">
        <v>99</v>
      </c>
      <c r="AO278" s="76" t="s">
        <v>99</v>
      </c>
      <c r="AP278" s="76" t="s">
        <v>99</v>
      </c>
      <c r="AQ278" s="76" t="s">
        <v>99</v>
      </c>
      <c r="AR278" s="76" t="s">
        <v>99</v>
      </c>
      <c r="AS278" s="76" t="s">
        <v>99</v>
      </c>
      <c r="AT278" s="76" t="s">
        <v>99</v>
      </c>
      <c r="AU278" s="76" t="s">
        <v>99</v>
      </c>
      <c r="AV278" s="76" t="s">
        <v>99</v>
      </c>
      <c r="AW278" s="41" t="s">
        <v>99</v>
      </c>
      <c r="AX278" s="76" t="s">
        <v>99</v>
      </c>
      <c r="AY278" s="76" t="s">
        <v>99</v>
      </c>
      <c r="AZ278" s="76" t="s">
        <v>99</v>
      </c>
      <c r="BA278" s="76" t="s">
        <v>99</v>
      </c>
      <c r="BB278" s="76" t="s">
        <v>99</v>
      </c>
      <c r="BC278" s="76" t="s">
        <v>99</v>
      </c>
      <c r="BD278" s="76" t="s">
        <v>99</v>
      </c>
      <c r="BE278" s="76" t="s">
        <v>99</v>
      </c>
      <c r="BF278" s="76" t="s">
        <v>99</v>
      </c>
      <c r="BG278" s="76" t="s">
        <v>99</v>
      </c>
      <c r="BH278" s="76" t="s">
        <v>99</v>
      </c>
      <c r="BI278" s="76" t="s">
        <v>99</v>
      </c>
      <c r="BJ278" s="76" t="s">
        <v>99</v>
      </c>
      <c r="BK278" s="76" t="s">
        <v>99</v>
      </c>
      <c r="BL278" s="76" t="s">
        <v>99</v>
      </c>
      <c r="BM278" s="76" t="s">
        <v>99</v>
      </c>
      <c r="BN278" s="41" t="s">
        <v>99</v>
      </c>
      <c r="BO278" s="76" t="s">
        <v>99</v>
      </c>
      <c r="BP278" s="76" t="s">
        <v>99</v>
      </c>
      <c r="BQ278" s="76" t="s">
        <v>99</v>
      </c>
      <c r="BR278" s="76" t="s">
        <v>99</v>
      </c>
      <c r="BS278" s="76" t="s">
        <v>99</v>
      </c>
      <c r="BT278" s="76" t="s">
        <v>99</v>
      </c>
      <c r="BU278" s="76" t="s">
        <v>99</v>
      </c>
      <c r="BV278" s="41" t="s">
        <v>99</v>
      </c>
    </row>
    <row r="279" spans="1:74">
      <c r="A279" s="8" t="s">
        <v>99</v>
      </c>
      <c r="B279" s="8" t="s">
        <v>99</v>
      </c>
      <c r="C279" s="8" t="s">
        <v>99</v>
      </c>
      <c r="D279" s="76" t="s">
        <v>99</v>
      </c>
      <c r="E279" s="76" t="s">
        <v>99</v>
      </c>
      <c r="F279" s="76" t="s">
        <v>99</v>
      </c>
      <c r="G279" s="76" t="s">
        <v>99</v>
      </c>
      <c r="H279" s="76" t="s">
        <v>99</v>
      </c>
      <c r="I279" s="76" t="s">
        <v>99</v>
      </c>
      <c r="J279" s="76" t="s">
        <v>99</v>
      </c>
      <c r="K279" s="76" t="s">
        <v>99</v>
      </c>
      <c r="L279" s="76" t="s">
        <v>99</v>
      </c>
      <c r="M279" s="76" t="s">
        <v>99</v>
      </c>
      <c r="N279" s="76" t="s">
        <v>99</v>
      </c>
      <c r="O279" s="76" t="s">
        <v>99</v>
      </c>
      <c r="P279" s="76" t="s">
        <v>99</v>
      </c>
      <c r="Q279" s="76" t="s">
        <v>99</v>
      </c>
      <c r="R279" s="76" t="s">
        <v>99</v>
      </c>
      <c r="S279" s="76" t="s">
        <v>99</v>
      </c>
      <c r="T279" s="76" t="s">
        <v>99</v>
      </c>
      <c r="U279" s="76" t="s">
        <v>99</v>
      </c>
      <c r="V279" s="76" t="s">
        <v>99</v>
      </c>
      <c r="W279" s="76" t="s">
        <v>99</v>
      </c>
      <c r="X279" s="76" t="s">
        <v>99</v>
      </c>
      <c r="Y279" s="76" t="s">
        <v>99</v>
      </c>
      <c r="Z279" s="76" t="s">
        <v>99</v>
      </c>
      <c r="AA279" s="76" t="s">
        <v>99</v>
      </c>
      <c r="AB279" s="76" t="s">
        <v>99</v>
      </c>
      <c r="AC279" s="76" t="s">
        <v>99</v>
      </c>
      <c r="AD279" s="76" t="s">
        <v>99</v>
      </c>
      <c r="AE279" s="76" t="s">
        <v>99</v>
      </c>
      <c r="AF279" s="76" t="s">
        <v>99</v>
      </c>
      <c r="AG279" s="76" t="s">
        <v>99</v>
      </c>
      <c r="AH279" s="76" t="s">
        <v>99</v>
      </c>
      <c r="AI279" s="76" t="s">
        <v>99</v>
      </c>
      <c r="AJ279" s="76" t="s">
        <v>99</v>
      </c>
      <c r="AK279" s="76" t="s">
        <v>99</v>
      </c>
      <c r="AL279" s="76" t="s">
        <v>99</v>
      </c>
      <c r="AM279" s="76" t="s">
        <v>99</v>
      </c>
      <c r="AN279" s="76" t="s">
        <v>99</v>
      </c>
      <c r="AO279" s="76" t="s">
        <v>99</v>
      </c>
      <c r="AP279" s="76" t="s">
        <v>99</v>
      </c>
      <c r="AQ279" s="76" t="s">
        <v>99</v>
      </c>
      <c r="AR279" s="76" t="s">
        <v>99</v>
      </c>
      <c r="AS279" s="76" t="s">
        <v>99</v>
      </c>
      <c r="AT279" s="76" t="s">
        <v>99</v>
      </c>
      <c r="AU279" s="76" t="s">
        <v>99</v>
      </c>
      <c r="AV279" s="76" t="s">
        <v>99</v>
      </c>
      <c r="AW279" s="41" t="s">
        <v>99</v>
      </c>
      <c r="AX279" s="76" t="s">
        <v>99</v>
      </c>
      <c r="AY279" s="76" t="s">
        <v>99</v>
      </c>
      <c r="AZ279" s="76" t="s">
        <v>99</v>
      </c>
      <c r="BA279" s="76" t="s">
        <v>99</v>
      </c>
      <c r="BB279" s="76" t="s">
        <v>99</v>
      </c>
      <c r="BC279" s="76" t="s">
        <v>99</v>
      </c>
      <c r="BD279" s="76" t="s">
        <v>99</v>
      </c>
      <c r="BE279" s="76" t="s">
        <v>99</v>
      </c>
      <c r="BF279" s="76" t="s">
        <v>99</v>
      </c>
      <c r="BG279" s="76" t="s">
        <v>99</v>
      </c>
      <c r="BH279" s="76" t="s">
        <v>99</v>
      </c>
      <c r="BI279" s="76" t="s">
        <v>99</v>
      </c>
      <c r="BJ279" s="76" t="s">
        <v>99</v>
      </c>
      <c r="BK279" s="76" t="s">
        <v>99</v>
      </c>
      <c r="BL279" s="76" t="s">
        <v>99</v>
      </c>
      <c r="BM279" s="76" t="s">
        <v>99</v>
      </c>
      <c r="BN279" s="41" t="s">
        <v>99</v>
      </c>
      <c r="BO279" s="76" t="s">
        <v>99</v>
      </c>
      <c r="BP279" s="76" t="s">
        <v>99</v>
      </c>
      <c r="BQ279" s="76" t="s">
        <v>99</v>
      </c>
      <c r="BR279" s="76" t="s">
        <v>99</v>
      </c>
      <c r="BS279" s="76" t="s">
        <v>99</v>
      </c>
      <c r="BT279" s="76" t="s">
        <v>99</v>
      </c>
      <c r="BU279" s="76" t="s">
        <v>99</v>
      </c>
      <c r="BV279" s="41" t="s">
        <v>99</v>
      </c>
    </row>
    <row r="280" spans="1:74">
      <c r="A280" s="8" t="s">
        <v>99</v>
      </c>
      <c r="B280" s="8" t="s">
        <v>99</v>
      </c>
      <c r="C280" s="8" t="s">
        <v>99</v>
      </c>
      <c r="D280" s="76" t="s">
        <v>99</v>
      </c>
      <c r="E280" s="76" t="s">
        <v>99</v>
      </c>
      <c r="F280" s="76" t="s">
        <v>99</v>
      </c>
      <c r="G280" s="76" t="s">
        <v>99</v>
      </c>
      <c r="H280" s="76" t="s">
        <v>99</v>
      </c>
      <c r="I280" s="76" t="s">
        <v>99</v>
      </c>
      <c r="J280" s="76" t="s">
        <v>99</v>
      </c>
      <c r="K280" s="76" t="s">
        <v>99</v>
      </c>
      <c r="L280" s="76" t="s">
        <v>99</v>
      </c>
      <c r="M280" s="76" t="s">
        <v>99</v>
      </c>
      <c r="N280" s="76" t="s">
        <v>99</v>
      </c>
      <c r="O280" s="76" t="s">
        <v>99</v>
      </c>
      <c r="P280" s="76" t="s">
        <v>99</v>
      </c>
      <c r="Q280" s="76" t="s">
        <v>99</v>
      </c>
      <c r="R280" s="76" t="s">
        <v>99</v>
      </c>
      <c r="S280" s="76" t="s">
        <v>99</v>
      </c>
      <c r="T280" s="76" t="s">
        <v>99</v>
      </c>
      <c r="U280" s="76" t="s">
        <v>99</v>
      </c>
      <c r="V280" s="76" t="s">
        <v>99</v>
      </c>
      <c r="W280" s="76" t="s">
        <v>99</v>
      </c>
      <c r="X280" s="76" t="s">
        <v>99</v>
      </c>
      <c r="Y280" s="76" t="s">
        <v>99</v>
      </c>
      <c r="Z280" s="76" t="s">
        <v>99</v>
      </c>
      <c r="AA280" s="76" t="s">
        <v>99</v>
      </c>
      <c r="AB280" s="76" t="s">
        <v>99</v>
      </c>
      <c r="AC280" s="76" t="s">
        <v>99</v>
      </c>
      <c r="AD280" s="76" t="s">
        <v>99</v>
      </c>
      <c r="AE280" s="76" t="s">
        <v>99</v>
      </c>
      <c r="AF280" s="76" t="s">
        <v>99</v>
      </c>
      <c r="AG280" s="76" t="s">
        <v>99</v>
      </c>
      <c r="AH280" s="76" t="s">
        <v>99</v>
      </c>
      <c r="AI280" s="76" t="s">
        <v>99</v>
      </c>
      <c r="AJ280" s="76" t="s">
        <v>99</v>
      </c>
      <c r="AK280" s="76" t="s">
        <v>99</v>
      </c>
      <c r="AL280" s="76" t="s">
        <v>99</v>
      </c>
      <c r="AM280" s="76" t="s">
        <v>99</v>
      </c>
      <c r="AN280" s="76" t="s">
        <v>99</v>
      </c>
      <c r="AO280" s="76" t="s">
        <v>99</v>
      </c>
      <c r="AP280" s="76" t="s">
        <v>99</v>
      </c>
      <c r="AQ280" s="76" t="s">
        <v>99</v>
      </c>
      <c r="AR280" s="76" t="s">
        <v>99</v>
      </c>
      <c r="AS280" s="76" t="s">
        <v>99</v>
      </c>
      <c r="AT280" s="76" t="s">
        <v>99</v>
      </c>
      <c r="AU280" s="76" t="s">
        <v>99</v>
      </c>
      <c r="AV280" s="76" t="s">
        <v>99</v>
      </c>
      <c r="AW280" s="41" t="s">
        <v>99</v>
      </c>
      <c r="AX280" s="76" t="s">
        <v>99</v>
      </c>
      <c r="AY280" s="76" t="s">
        <v>99</v>
      </c>
      <c r="AZ280" s="76" t="s">
        <v>99</v>
      </c>
      <c r="BA280" s="76" t="s">
        <v>99</v>
      </c>
      <c r="BB280" s="76" t="s">
        <v>99</v>
      </c>
      <c r="BC280" s="76" t="s">
        <v>99</v>
      </c>
      <c r="BD280" s="76" t="s">
        <v>99</v>
      </c>
      <c r="BE280" s="76" t="s">
        <v>99</v>
      </c>
      <c r="BF280" s="76" t="s">
        <v>99</v>
      </c>
      <c r="BG280" s="76" t="s">
        <v>99</v>
      </c>
      <c r="BH280" s="76" t="s">
        <v>99</v>
      </c>
      <c r="BI280" s="76" t="s">
        <v>99</v>
      </c>
      <c r="BJ280" s="76" t="s">
        <v>99</v>
      </c>
      <c r="BK280" s="76" t="s">
        <v>99</v>
      </c>
      <c r="BL280" s="76" t="s">
        <v>99</v>
      </c>
      <c r="BM280" s="76" t="s">
        <v>99</v>
      </c>
      <c r="BN280" s="41" t="s">
        <v>99</v>
      </c>
      <c r="BO280" s="76" t="s">
        <v>99</v>
      </c>
      <c r="BP280" s="76" t="s">
        <v>99</v>
      </c>
      <c r="BQ280" s="76" t="s">
        <v>99</v>
      </c>
      <c r="BR280" s="76" t="s">
        <v>99</v>
      </c>
      <c r="BS280" s="76" t="s">
        <v>99</v>
      </c>
      <c r="BT280" s="76" t="s">
        <v>99</v>
      </c>
      <c r="BU280" s="76" t="s">
        <v>99</v>
      </c>
      <c r="BV280" s="41" t="s">
        <v>99</v>
      </c>
    </row>
    <row r="281" spans="1:74">
      <c r="A281" s="8" t="s">
        <v>99</v>
      </c>
      <c r="B281" s="8" t="s">
        <v>99</v>
      </c>
      <c r="C281" s="8" t="s">
        <v>99</v>
      </c>
      <c r="D281" s="76" t="s">
        <v>99</v>
      </c>
      <c r="E281" s="76" t="s">
        <v>99</v>
      </c>
      <c r="F281" s="76" t="s">
        <v>99</v>
      </c>
      <c r="G281" s="76" t="s">
        <v>99</v>
      </c>
      <c r="H281" s="76" t="s">
        <v>99</v>
      </c>
      <c r="I281" s="76" t="s">
        <v>99</v>
      </c>
      <c r="J281" s="76" t="s">
        <v>99</v>
      </c>
      <c r="K281" s="76" t="s">
        <v>99</v>
      </c>
      <c r="L281" s="76" t="s">
        <v>99</v>
      </c>
      <c r="M281" s="76" t="s">
        <v>99</v>
      </c>
      <c r="N281" s="76" t="s">
        <v>99</v>
      </c>
      <c r="O281" s="76" t="s">
        <v>99</v>
      </c>
      <c r="P281" s="76" t="s">
        <v>99</v>
      </c>
      <c r="Q281" s="76" t="s">
        <v>99</v>
      </c>
      <c r="R281" s="76" t="s">
        <v>99</v>
      </c>
      <c r="S281" s="76" t="s">
        <v>99</v>
      </c>
      <c r="T281" s="76" t="s">
        <v>99</v>
      </c>
      <c r="U281" s="76" t="s">
        <v>99</v>
      </c>
      <c r="V281" s="76" t="s">
        <v>99</v>
      </c>
      <c r="W281" s="76" t="s">
        <v>99</v>
      </c>
      <c r="X281" s="76" t="s">
        <v>99</v>
      </c>
      <c r="Y281" s="76" t="s">
        <v>99</v>
      </c>
      <c r="Z281" s="76" t="s">
        <v>99</v>
      </c>
      <c r="AA281" s="76" t="s">
        <v>99</v>
      </c>
      <c r="AB281" s="76" t="s">
        <v>99</v>
      </c>
      <c r="AC281" s="76" t="s">
        <v>99</v>
      </c>
      <c r="AD281" s="76" t="s">
        <v>99</v>
      </c>
      <c r="AE281" s="76" t="s">
        <v>99</v>
      </c>
      <c r="AF281" s="76" t="s">
        <v>99</v>
      </c>
      <c r="AG281" s="76" t="s">
        <v>99</v>
      </c>
      <c r="AH281" s="76" t="s">
        <v>99</v>
      </c>
      <c r="AI281" s="76" t="s">
        <v>99</v>
      </c>
      <c r="AJ281" s="76" t="s">
        <v>99</v>
      </c>
      <c r="AK281" s="76" t="s">
        <v>99</v>
      </c>
      <c r="AL281" s="76" t="s">
        <v>99</v>
      </c>
      <c r="AM281" s="76" t="s">
        <v>99</v>
      </c>
      <c r="AN281" s="76" t="s">
        <v>99</v>
      </c>
      <c r="AO281" s="76" t="s">
        <v>99</v>
      </c>
      <c r="AP281" s="76" t="s">
        <v>99</v>
      </c>
      <c r="AQ281" s="76" t="s">
        <v>99</v>
      </c>
      <c r="AR281" s="76" t="s">
        <v>99</v>
      </c>
      <c r="AS281" s="76" t="s">
        <v>99</v>
      </c>
      <c r="AT281" s="76" t="s">
        <v>99</v>
      </c>
      <c r="AU281" s="76" t="s">
        <v>99</v>
      </c>
      <c r="AV281" s="76" t="s">
        <v>99</v>
      </c>
      <c r="AW281" s="41" t="s">
        <v>99</v>
      </c>
      <c r="AX281" s="76" t="s">
        <v>99</v>
      </c>
      <c r="AY281" s="76" t="s">
        <v>99</v>
      </c>
      <c r="AZ281" s="76" t="s">
        <v>99</v>
      </c>
      <c r="BA281" s="76" t="s">
        <v>99</v>
      </c>
      <c r="BB281" s="76" t="s">
        <v>99</v>
      </c>
      <c r="BC281" s="76" t="s">
        <v>99</v>
      </c>
      <c r="BD281" s="76" t="s">
        <v>99</v>
      </c>
      <c r="BE281" s="76" t="s">
        <v>99</v>
      </c>
      <c r="BF281" s="76" t="s">
        <v>99</v>
      </c>
      <c r="BG281" s="76" t="s">
        <v>99</v>
      </c>
      <c r="BH281" s="76" t="s">
        <v>99</v>
      </c>
      <c r="BI281" s="76" t="s">
        <v>99</v>
      </c>
      <c r="BJ281" s="76" t="s">
        <v>99</v>
      </c>
      <c r="BK281" s="76" t="s">
        <v>99</v>
      </c>
      <c r="BL281" s="76" t="s">
        <v>99</v>
      </c>
      <c r="BM281" s="76" t="s">
        <v>99</v>
      </c>
      <c r="BN281" s="41" t="s">
        <v>99</v>
      </c>
      <c r="BO281" s="76" t="s">
        <v>99</v>
      </c>
      <c r="BP281" s="76" t="s">
        <v>99</v>
      </c>
      <c r="BQ281" s="76" t="s">
        <v>99</v>
      </c>
      <c r="BR281" s="76" t="s">
        <v>99</v>
      </c>
      <c r="BS281" s="76" t="s">
        <v>99</v>
      </c>
      <c r="BT281" s="76" t="s">
        <v>99</v>
      </c>
      <c r="BU281" s="76" t="s">
        <v>99</v>
      </c>
      <c r="BV281" s="41" t="s">
        <v>99</v>
      </c>
    </row>
    <row r="282" spans="1:74">
      <c r="A282" s="8" t="s">
        <v>99</v>
      </c>
      <c r="B282" s="8" t="s">
        <v>99</v>
      </c>
      <c r="C282" s="8" t="s">
        <v>99</v>
      </c>
      <c r="D282" s="76" t="s">
        <v>99</v>
      </c>
      <c r="E282" s="76" t="s">
        <v>99</v>
      </c>
      <c r="F282" s="76" t="s">
        <v>99</v>
      </c>
      <c r="G282" s="76" t="s">
        <v>99</v>
      </c>
      <c r="H282" s="76" t="s">
        <v>99</v>
      </c>
      <c r="I282" s="76" t="s">
        <v>99</v>
      </c>
      <c r="J282" s="76" t="s">
        <v>99</v>
      </c>
      <c r="K282" s="76" t="s">
        <v>99</v>
      </c>
      <c r="L282" s="76" t="s">
        <v>99</v>
      </c>
      <c r="M282" s="76" t="s">
        <v>99</v>
      </c>
      <c r="N282" s="76" t="s">
        <v>99</v>
      </c>
      <c r="O282" s="76" t="s">
        <v>99</v>
      </c>
      <c r="P282" s="76" t="s">
        <v>99</v>
      </c>
      <c r="Q282" s="76" t="s">
        <v>99</v>
      </c>
      <c r="R282" s="76" t="s">
        <v>99</v>
      </c>
      <c r="S282" s="76" t="s">
        <v>99</v>
      </c>
      <c r="T282" s="76" t="s">
        <v>99</v>
      </c>
      <c r="U282" s="76" t="s">
        <v>99</v>
      </c>
      <c r="V282" s="76" t="s">
        <v>99</v>
      </c>
      <c r="W282" s="76" t="s">
        <v>99</v>
      </c>
      <c r="X282" s="76" t="s">
        <v>99</v>
      </c>
      <c r="Y282" s="76" t="s">
        <v>99</v>
      </c>
      <c r="Z282" s="76" t="s">
        <v>99</v>
      </c>
      <c r="AA282" s="76" t="s">
        <v>99</v>
      </c>
      <c r="AB282" s="76" t="s">
        <v>99</v>
      </c>
      <c r="AC282" s="76" t="s">
        <v>99</v>
      </c>
      <c r="AD282" s="76" t="s">
        <v>99</v>
      </c>
      <c r="AE282" s="76" t="s">
        <v>99</v>
      </c>
      <c r="AF282" s="76" t="s">
        <v>99</v>
      </c>
      <c r="AG282" s="76" t="s">
        <v>99</v>
      </c>
      <c r="AH282" s="76" t="s">
        <v>99</v>
      </c>
      <c r="AI282" s="76" t="s">
        <v>99</v>
      </c>
      <c r="AJ282" s="76" t="s">
        <v>99</v>
      </c>
      <c r="AK282" s="76" t="s">
        <v>99</v>
      </c>
      <c r="AL282" s="76" t="s">
        <v>99</v>
      </c>
      <c r="AM282" s="76" t="s">
        <v>99</v>
      </c>
      <c r="AN282" s="76" t="s">
        <v>99</v>
      </c>
      <c r="AO282" s="76" t="s">
        <v>99</v>
      </c>
      <c r="AP282" s="76" t="s">
        <v>99</v>
      </c>
      <c r="AQ282" s="76" t="s">
        <v>99</v>
      </c>
      <c r="AR282" s="76" t="s">
        <v>99</v>
      </c>
      <c r="AS282" s="76" t="s">
        <v>99</v>
      </c>
      <c r="AT282" s="76" t="s">
        <v>99</v>
      </c>
      <c r="AU282" s="76" t="s">
        <v>99</v>
      </c>
      <c r="AV282" s="76" t="s">
        <v>99</v>
      </c>
      <c r="AW282" s="41" t="s">
        <v>99</v>
      </c>
      <c r="AX282" s="76" t="s">
        <v>99</v>
      </c>
      <c r="AY282" s="76" t="s">
        <v>99</v>
      </c>
      <c r="AZ282" s="76" t="s">
        <v>99</v>
      </c>
      <c r="BA282" s="76" t="s">
        <v>99</v>
      </c>
      <c r="BB282" s="76" t="s">
        <v>99</v>
      </c>
      <c r="BC282" s="76" t="s">
        <v>99</v>
      </c>
      <c r="BD282" s="76" t="s">
        <v>99</v>
      </c>
      <c r="BE282" s="76" t="s">
        <v>99</v>
      </c>
      <c r="BF282" s="76" t="s">
        <v>99</v>
      </c>
      <c r="BG282" s="76" t="s">
        <v>99</v>
      </c>
      <c r="BH282" s="76" t="s">
        <v>99</v>
      </c>
      <c r="BI282" s="76" t="s">
        <v>99</v>
      </c>
      <c r="BJ282" s="76" t="s">
        <v>99</v>
      </c>
      <c r="BK282" s="76" t="s">
        <v>99</v>
      </c>
      <c r="BL282" s="76" t="s">
        <v>99</v>
      </c>
      <c r="BM282" s="76" t="s">
        <v>99</v>
      </c>
      <c r="BN282" s="41" t="s">
        <v>99</v>
      </c>
      <c r="BO282" s="76" t="s">
        <v>99</v>
      </c>
      <c r="BP282" s="76" t="s">
        <v>99</v>
      </c>
      <c r="BQ282" s="76" t="s">
        <v>99</v>
      </c>
      <c r="BR282" s="76" t="s">
        <v>99</v>
      </c>
      <c r="BS282" s="76" t="s">
        <v>99</v>
      </c>
      <c r="BT282" s="76" t="s">
        <v>99</v>
      </c>
      <c r="BU282" s="76" t="s">
        <v>99</v>
      </c>
      <c r="BV282" s="41" t="s">
        <v>99</v>
      </c>
    </row>
    <row r="283" spans="1:74">
      <c r="A283" s="8" t="s">
        <v>99</v>
      </c>
      <c r="B283" s="8" t="s">
        <v>99</v>
      </c>
      <c r="C283" s="8" t="s">
        <v>99</v>
      </c>
      <c r="D283" s="76" t="s">
        <v>99</v>
      </c>
      <c r="E283" s="76" t="s">
        <v>99</v>
      </c>
      <c r="F283" s="76" t="s">
        <v>99</v>
      </c>
      <c r="G283" s="76" t="s">
        <v>99</v>
      </c>
      <c r="H283" s="76" t="s">
        <v>99</v>
      </c>
      <c r="I283" s="76" t="s">
        <v>99</v>
      </c>
      <c r="J283" s="76" t="s">
        <v>99</v>
      </c>
      <c r="K283" s="76" t="s">
        <v>99</v>
      </c>
      <c r="L283" s="76" t="s">
        <v>99</v>
      </c>
      <c r="M283" s="76" t="s">
        <v>99</v>
      </c>
      <c r="N283" s="76" t="s">
        <v>99</v>
      </c>
      <c r="O283" s="76" t="s">
        <v>99</v>
      </c>
      <c r="P283" s="76" t="s">
        <v>99</v>
      </c>
      <c r="Q283" s="76" t="s">
        <v>99</v>
      </c>
      <c r="R283" s="76" t="s">
        <v>99</v>
      </c>
      <c r="S283" s="76" t="s">
        <v>99</v>
      </c>
      <c r="T283" s="76" t="s">
        <v>99</v>
      </c>
      <c r="U283" s="76" t="s">
        <v>99</v>
      </c>
      <c r="V283" s="76" t="s">
        <v>99</v>
      </c>
      <c r="W283" s="76" t="s">
        <v>99</v>
      </c>
      <c r="X283" s="76" t="s">
        <v>99</v>
      </c>
      <c r="Y283" s="76" t="s">
        <v>99</v>
      </c>
      <c r="Z283" s="76" t="s">
        <v>99</v>
      </c>
      <c r="AA283" s="76" t="s">
        <v>99</v>
      </c>
      <c r="AB283" s="76" t="s">
        <v>99</v>
      </c>
      <c r="AC283" s="76" t="s">
        <v>99</v>
      </c>
      <c r="AD283" s="76" t="s">
        <v>99</v>
      </c>
      <c r="AE283" s="76" t="s">
        <v>99</v>
      </c>
      <c r="AF283" s="76" t="s">
        <v>99</v>
      </c>
      <c r="AG283" s="76" t="s">
        <v>99</v>
      </c>
      <c r="AH283" s="76" t="s">
        <v>99</v>
      </c>
      <c r="AI283" s="76" t="s">
        <v>99</v>
      </c>
      <c r="AJ283" s="76" t="s">
        <v>99</v>
      </c>
      <c r="AK283" s="76" t="s">
        <v>99</v>
      </c>
      <c r="AL283" s="76" t="s">
        <v>99</v>
      </c>
      <c r="AM283" s="76" t="s">
        <v>99</v>
      </c>
      <c r="AN283" s="76" t="s">
        <v>99</v>
      </c>
      <c r="AO283" s="76" t="s">
        <v>99</v>
      </c>
      <c r="AP283" s="76" t="s">
        <v>99</v>
      </c>
      <c r="AQ283" s="76" t="s">
        <v>99</v>
      </c>
      <c r="AR283" s="76" t="s">
        <v>99</v>
      </c>
      <c r="AS283" s="76" t="s">
        <v>99</v>
      </c>
      <c r="AT283" s="76" t="s">
        <v>99</v>
      </c>
      <c r="AU283" s="76" t="s">
        <v>99</v>
      </c>
      <c r="AV283" s="76" t="s">
        <v>99</v>
      </c>
      <c r="AW283" s="41" t="s">
        <v>99</v>
      </c>
      <c r="AX283" s="76" t="s">
        <v>99</v>
      </c>
      <c r="AY283" s="76" t="s">
        <v>99</v>
      </c>
      <c r="AZ283" s="76" t="s">
        <v>99</v>
      </c>
      <c r="BA283" s="76" t="s">
        <v>99</v>
      </c>
      <c r="BB283" s="76" t="s">
        <v>99</v>
      </c>
      <c r="BC283" s="76" t="s">
        <v>99</v>
      </c>
      <c r="BD283" s="76" t="s">
        <v>99</v>
      </c>
      <c r="BE283" s="76" t="s">
        <v>99</v>
      </c>
      <c r="BF283" s="76" t="s">
        <v>99</v>
      </c>
      <c r="BG283" s="76" t="s">
        <v>99</v>
      </c>
      <c r="BH283" s="76" t="s">
        <v>99</v>
      </c>
      <c r="BI283" s="76" t="s">
        <v>99</v>
      </c>
      <c r="BJ283" s="76" t="s">
        <v>99</v>
      </c>
      <c r="BK283" s="76" t="s">
        <v>99</v>
      </c>
      <c r="BL283" s="76" t="s">
        <v>99</v>
      </c>
      <c r="BM283" s="76" t="s">
        <v>99</v>
      </c>
      <c r="BN283" s="41" t="s">
        <v>99</v>
      </c>
      <c r="BO283" s="76" t="s">
        <v>99</v>
      </c>
      <c r="BP283" s="76" t="s">
        <v>99</v>
      </c>
      <c r="BQ283" s="76" t="s">
        <v>99</v>
      </c>
      <c r="BR283" s="76" t="s">
        <v>99</v>
      </c>
      <c r="BS283" s="76" t="s">
        <v>99</v>
      </c>
      <c r="BT283" s="76" t="s">
        <v>99</v>
      </c>
      <c r="BU283" s="76" t="s">
        <v>99</v>
      </c>
      <c r="BV283" s="41" t="s">
        <v>99</v>
      </c>
    </row>
    <row r="284" spans="1:74">
      <c r="A284" s="8" t="s">
        <v>99</v>
      </c>
      <c r="B284" s="8" t="s">
        <v>99</v>
      </c>
      <c r="C284" s="8" t="s">
        <v>99</v>
      </c>
      <c r="D284" s="76" t="s">
        <v>99</v>
      </c>
      <c r="E284" s="76" t="s">
        <v>99</v>
      </c>
      <c r="F284" s="76" t="s">
        <v>99</v>
      </c>
      <c r="G284" s="76" t="s">
        <v>99</v>
      </c>
      <c r="H284" s="76" t="s">
        <v>99</v>
      </c>
      <c r="I284" s="76" t="s">
        <v>99</v>
      </c>
      <c r="J284" s="76" t="s">
        <v>99</v>
      </c>
      <c r="K284" s="76" t="s">
        <v>99</v>
      </c>
      <c r="L284" s="76" t="s">
        <v>99</v>
      </c>
      <c r="M284" s="76" t="s">
        <v>99</v>
      </c>
      <c r="N284" s="76" t="s">
        <v>99</v>
      </c>
      <c r="O284" s="76" t="s">
        <v>99</v>
      </c>
      <c r="P284" s="76" t="s">
        <v>99</v>
      </c>
      <c r="Q284" s="76" t="s">
        <v>99</v>
      </c>
      <c r="R284" s="76" t="s">
        <v>99</v>
      </c>
      <c r="S284" s="76" t="s">
        <v>99</v>
      </c>
      <c r="T284" s="76" t="s">
        <v>99</v>
      </c>
      <c r="U284" s="76" t="s">
        <v>99</v>
      </c>
      <c r="V284" s="76" t="s">
        <v>99</v>
      </c>
      <c r="W284" s="76" t="s">
        <v>99</v>
      </c>
      <c r="X284" s="76" t="s">
        <v>99</v>
      </c>
      <c r="Y284" s="76" t="s">
        <v>99</v>
      </c>
      <c r="Z284" s="76" t="s">
        <v>99</v>
      </c>
      <c r="AA284" s="76" t="s">
        <v>99</v>
      </c>
      <c r="AB284" s="76" t="s">
        <v>99</v>
      </c>
      <c r="AC284" s="76" t="s">
        <v>99</v>
      </c>
      <c r="AD284" s="76" t="s">
        <v>99</v>
      </c>
      <c r="AE284" s="76" t="s">
        <v>99</v>
      </c>
      <c r="AF284" s="76" t="s">
        <v>99</v>
      </c>
      <c r="AG284" s="76" t="s">
        <v>99</v>
      </c>
      <c r="AH284" s="76" t="s">
        <v>99</v>
      </c>
      <c r="AI284" s="76" t="s">
        <v>99</v>
      </c>
      <c r="AJ284" s="76" t="s">
        <v>99</v>
      </c>
      <c r="AK284" s="76" t="s">
        <v>99</v>
      </c>
      <c r="AL284" s="76" t="s">
        <v>99</v>
      </c>
      <c r="AM284" s="76" t="s">
        <v>99</v>
      </c>
      <c r="AN284" s="76" t="s">
        <v>99</v>
      </c>
      <c r="AO284" s="76" t="s">
        <v>99</v>
      </c>
      <c r="AP284" s="76" t="s">
        <v>99</v>
      </c>
      <c r="AQ284" s="76" t="s">
        <v>99</v>
      </c>
      <c r="AR284" s="76" t="s">
        <v>99</v>
      </c>
      <c r="AS284" s="76" t="s">
        <v>99</v>
      </c>
      <c r="AT284" s="76" t="s">
        <v>99</v>
      </c>
      <c r="AU284" s="76" t="s">
        <v>99</v>
      </c>
      <c r="AV284" s="76" t="s">
        <v>99</v>
      </c>
      <c r="AW284" s="41" t="s">
        <v>99</v>
      </c>
      <c r="AX284" s="76" t="s">
        <v>99</v>
      </c>
      <c r="AY284" s="76" t="s">
        <v>99</v>
      </c>
      <c r="AZ284" s="76" t="s">
        <v>99</v>
      </c>
      <c r="BA284" s="76" t="s">
        <v>99</v>
      </c>
      <c r="BB284" s="76" t="s">
        <v>99</v>
      </c>
      <c r="BC284" s="76" t="s">
        <v>99</v>
      </c>
      <c r="BD284" s="76" t="s">
        <v>99</v>
      </c>
      <c r="BE284" s="76" t="s">
        <v>99</v>
      </c>
      <c r="BF284" s="76" t="s">
        <v>99</v>
      </c>
      <c r="BG284" s="76" t="s">
        <v>99</v>
      </c>
      <c r="BH284" s="76" t="s">
        <v>99</v>
      </c>
      <c r="BI284" s="76" t="s">
        <v>99</v>
      </c>
      <c r="BJ284" s="76" t="s">
        <v>99</v>
      </c>
      <c r="BK284" s="76" t="s">
        <v>99</v>
      </c>
      <c r="BL284" s="76" t="s">
        <v>99</v>
      </c>
      <c r="BM284" s="76" t="s">
        <v>99</v>
      </c>
      <c r="BN284" s="41" t="s">
        <v>99</v>
      </c>
      <c r="BO284" s="76" t="s">
        <v>99</v>
      </c>
      <c r="BP284" s="76" t="s">
        <v>99</v>
      </c>
      <c r="BQ284" s="76" t="s">
        <v>99</v>
      </c>
      <c r="BR284" s="76" t="s">
        <v>99</v>
      </c>
      <c r="BS284" s="76" t="s">
        <v>99</v>
      </c>
      <c r="BT284" s="76" t="s">
        <v>99</v>
      </c>
      <c r="BU284" s="76" t="s">
        <v>99</v>
      </c>
      <c r="BV284" s="41" t="s">
        <v>99</v>
      </c>
    </row>
    <row r="285" spans="1:74">
      <c r="A285" s="8" t="s">
        <v>99</v>
      </c>
      <c r="B285" s="8" t="s">
        <v>99</v>
      </c>
      <c r="C285" s="8" t="s">
        <v>99</v>
      </c>
      <c r="D285" s="76" t="s">
        <v>99</v>
      </c>
      <c r="E285" s="76" t="s">
        <v>99</v>
      </c>
      <c r="F285" s="76" t="s">
        <v>99</v>
      </c>
      <c r="G285" s="76" t="s">
        <v>99</v>
      </c>
      <c r="H285" s="76" t="s">
        <v>99</v>
      </c>
      <c r="I285" s="76" t="s">
        <v>99</v>
      </c>
      <c r="J285" s="76" t="s">
        <v>99</v>
      </c>
      <c r="K285" s="76" t="s">
        <v>99</v>
      </c>
      <c r="L285" s="76" t="s">
        <v>99</v>
      </c>
      <c r="M285" s="76" t="s">
        <v>99</v>
      </c>
      <c r="N285" s="76" t="s">
        <v>99</v>
      </c>
      <c r="O285" s="76" t="s">
        <v>99</v>
      </c>
      <c r="P285" s="76" t="s">
        <v>99</v>
      </c>
      <c r="Q285" s="76" t="s">
        <v>99</v>
      </c>
      <c r="R285" s="76" t="s">
        <v>99</v>
      </c>
      <c r="S285" s="76" t="s">
        <v>99</v>
      </c>
      <c r="T285" s="76" t="s">
        <v>99</v>
      </c>
      <c r="U285" s="76" t="s">
        <v>99</v>
      </c>
      <c r="V285" s="76" t="s">
        <v>99</v>
      </c>
      <c r="W285" s="76" t="s">
        <v>99</v>
      </c>
      <c r="X285" s="76" t="s">
        <v>99</v>
      </c>
      <c r="Y285" s="76" t="s">
        <v>99</v>
      </c>
      <c r="Z285" s="76" t="s">
        <v>99</v>
      </c>
      <c r="AA285" s="76" t="s">
        <v>99</v>
      </c>
      <c r="AB285" s="76" t="s">
        <v>99</v>
      </c>
      <c r="AC285" s="76" t="s">
        <v>99</v>
      </c>
      <c r="AD285" s="76" t="s">
        <v>99</v>
      </c>
      <c r="AE285" s="76" t="s">
        <v>99</v>
      </c>
      <c r="AF285" s="76" t="s">
        <v>99</v>
      </c>
      <c r="AG285" s="76" t="s">
        <v>99</v>
      </c>
      <c r="AH285" s="76" t="s">
        <v>99</v>
      </c>
      <c r="AI285" s="76" t="s">
        <v>99</v>
      </c>
      <c r="AJ285" s="76" t="s">
        <v>99</v>
      </c>
      <c r="AK285" s="76" t="s">
        <v>99</v>
      </c>
      <c r="AL285" s="76" t="s">
        <v>99</v>
      </c>
      <c r="AM285" s="76" t="s">
        <v>99</v>
      </c>
      <c r="AN285" s="76" t="s">
        <v>99</v>
      </c>
      <c r="AO285" s="76" t="s">
        <v>99</v>
      </c>
      <c r="AP285" s="76" t="s">
        <v>99</v>
      </c>
      <c r="AQ285" s="76" t="s">
        <v>99</v>
      </c>
      <c r="AR285" s="76" t="s">
        <v>99</v>
      </c>
      <c r="AS285" s="76" t="s">
        <v>99</v>
      </c>
      <c r="AT285" s="76" t="s">
        <v>99</v>
      </c>
      <c r="AU285" s="76" t="s">
        <v>99</v>
      </c>
      <c r="AV285" s="76" t="s">
        <v>99</v>
      </c>
      <c r="AW285" s="41" t="s">
        <v>99</v>
      </c>
      <c r="AX285" s="76" t="s">
        <v>99</v>
      </c>
      <c r="AY285" s="76" t="s">
        <v>99</v>
      </c>
      <c r="AZ285" s="76" t="s">
        <v>99</v>
      </c>
      <c r="BA285" s="76" t="s">
        <v>99</v>
      </c>
      <c r="BB285" s="76" t="s">
        <v>99</v>
      </c>
      <c r="BC285" s="76" t="s">
        <v>99</v>
      </c>
      <c r="BD285" s="76" t="s">
        <v>99</v>
      </c>
      <c r="BE285" s="76" t="s">
        <v>99</v>
      </c>
      <c r="BF285" s="76" t="s">
        <v>99</v>
      </c>
      <c r="BG285" s="76" t="s">
        <v>99</v>
      </c>
      <c r="BH285" s="76" t="s">
        <v>99</v>
      </c>
      <c r="BI285" s="76" t="s">
        <v>99</v>
      </c>
      <c r="BJ285" s="76" t="s">
        <v>99</v>
      </c>
      <c r="BK285" s="76" t="s">
        <v>99</v>
      </c>
      <c r="BL285" s="76" t="s">
        <v>99</v>
      </c>
      <c r="BM285" s="76" t="s">
        <v>99</v>
      </c>
      <c r="BN285" s="41" t="s">
        <v>99</v>
      </c>
      <c r="BO285" s="76" t="s">
        <v>99</v>
      </c>
      <c r="BP285" s="76" t="s">
        <v>99</v>
      </c>
      <c r="BQ285" s="76" t="s">
        <v>99</v>
      </c>
      <c r="BR285" s="76" t="s">
        <v>99</v>
      </c>
      <c r="BS285" s="76" t="s">
        <v>99</v>
      </c>
      <c r="BT285" s="76" t="s">
        <v>99</v>
      </c>
      <c r="BU285" s="76" t="s">
        <v>99</v>
      </c>
      <c r="BV285" s="41" t="s">
        <v>99</v>
      </c>
    </row>
    <row r="286" spans="1:74">
      <c r="A286" s="8" t="s">
        <v>99</v>
      </c>
      <c r="B286" s="8" t="s">
        <v>99</v>
      </c>
      <c r="C286" s="8" t="s">
        <v>99</v>
      </c>
      <c r="D286" s="76" t="s">
        <v>99</v>
      </c>
      <c r="E286" s="76" t="s">
        <v>99</v>
      </c>
      <c r="F286" s="76" t="s">
        <v>99</v>
      </c>
      <c r="G286" s="76" t="s">
        <v>99</v>
      </c>
      <c r="H286" s="76" t="s">
        <v>99</v>
      </c>
      <c r="I286" s="76" t="s">
        <v>99</v>
      </c>
      <c r="J286" s="76" t="s">
        <v>99</v>
      </c>
      <c r="K286" s="76" t="s">
        <v>99</v>
      </c>
      <c r="L286" s="76" t="s">
        <v>99</v>
      </c>
      <c r="M286" s="76" t="s">
        <v>99</v>
      </c>
      <c r="N286" s="76" t="s">
        <v>99</v>
      </c>
      <c r="O286" s="76" t="s">
        <v>99</v>
      </c>
      <c r="P286" s="76" t="s">
        <v>99</v>
      </c>
      <c r="Q286" s="76" t="s">
        <v>99</v>
      </c>
      <c r="R286" s="76" t="s">
        <v>99</v>
      </c>
      <c r="S286" s="76" t="s">
        <v>99</v>
      </c>
      <c r="T286" s="76" t="s">
        <v>99</v>
      </c>
      <c r="U286" s="76" t="s">
        <v>99</v>
      </c>
      <c r="V286" s="76" t="s">
        <v>99</v>
      </c>
      <c r="W286" s="76" t="s">
        <v>99</v>
      </c>
      <c r="X286" s="76" t="s">
        <v>99</v>
      </c>
      <c r="Y286" s="76" t="s">
        <v>99</v>
      </c>
      <c r="Z286" s="76" t="s">
        <v>99</v>
      </c>
      <c r="AA286" s="76" t="s">
        <v>99</v>
      </c>
      <c r="AB286" s="76" t="s">
        <v>99</v>
      </c>
      <c r="AC286" s="76" t="s">
        <v>99</v>
      </c>
      <c r="AD286" s="76" t="s">
        <v>99</v>
      </c>
      <c r="AE286" s="76" t="s">
        <v>99</v>
      </c>
      <c r="AF286" s="76" t="s">
        <v>99</v>
      </c>
      <c r="AG286" s="76" t="s">
        <v>99</v>
      </c>
      <c r="AH286" s="76" t="s">
        <v>99</v>
      </c>
      <c r="AI286" s="76" t="s">
        <v>99</v>
      </c>
      <c r="AJ286" s="76" t="s">
        <v>99</v>
      </c>
      <c r="AK286" s="76" t="s">
        <v>99</v>
      </c>
      <c r="AL286" s="76" t="s">
        <v>99</v>
      </c>
      <c r="AM286" s="76" t="s">
        <v>99</v>
      </c>
      <c r="AN286" s="76" t="s">
        <v>99</v>
      </c>
      <c r="AO286" s="76" t="s">
        <v>99</v>
      </c>
      <c r="AP286" s="76" t="s">
        <v>99</v>
      </c>
      <c r="AQ286" s="76" t="s">
        <v>99</v>
      </c>
      <c r="AR286" s="76" t="s">
        <v>99</v>
      </c>
      <c r="AS286" s="76" t="s">
        <v>99</v>
      </c>
      <c r="AT286" s="76" t="s">
        <v>99</v>
      </c>
      <c r="AU286" s="76" t="s">
        <v>99</v>
      </c>
      <c r="AV286" s="76" t="s">
        <v>99</v>
      </c>
      <c r="AW286" s="41" t="s">
        <v>99</v>
      </c>
      <c r="AX286" s="76" t="s">
        <v>99</v>
      </c>
      <c r="AY286" s="76" t="s">
        <v>99</v>
      </c>
      <c r="AZ286" s="76" t="s">
        <v>99</v>
      </c>
      <c r="BA286" s="76" t="s">
        <v>99</v>
      </c>
      <c r="BB286" s="76" t="s">
        <v>99</v>
      </c>
      <c r="BC286" s="76" t="s">
        <v>99</v>
      </c>
      <c r="BD286" s="76" t="s">
        <v>99</v>
      </c>
      <c r="BE286" s="76" t="s">
        <v>99</v>
      </c>
      <c r="BF286" s="76" t="s">
        <v>99</v>
      </c>
      <c r="BG286" s="76" t="s">
        <v>99</v>
      </c>
      <c r="BH286" s="76" t="s">
        <v>99</v>
      </c>
      <c r="BI286" s="76" t="s">
        <v>99</v>
      </c>
      <c r="BJ286" s="76" t="s">
        <v>99</v>
      </c>
      <c r="BK286" s="76" t="s">
        <v>99</v>
      </c>
      <c r="BL286" s="76" t="s">
        <v>99</v>
      </c>
      <c r="BM286" s="76" t="s">
        <v>99</v>
      </c>
      <c r="BN286" s="41" t="s">
        <v>99</v>
      </c>
      <c r="BO286" s="76" t="s">
        <v>99</v>
      </c>
      <c r="BP286" s="76" t="s">
        <v>99</v>
      </c>
      <c r="BQ286" s="76" t="s">
        <v>99</v>
      </c>
      <c r="BR286" s="76" t="s">
        <v>99</v>
      </c>
      <c r="BS286" s="76" t="s">
        <v>99</v>
      </c>
      <c r="BT286" s="76" t="s">
        <v>99</v>
      </c>
      <c r="BU286" s="76" t="s">
        <v>99</v>
      </c>
      <c r="BV286" s="41" t="s">
        <v>99</v>
      </c>
    </row>
    <row r="287" spans="1:74">
      <c r="A287" s="8" t="s">
        <v>99</v>
      </c>
      <c r="B287" s="8" t="s">
        <v>99</v>
      </c>
      <c r="C287" s="8" t="s">
        <v>99</v>
      </c>
      <c r="D287" s="76" t="s">
        <v>99</v>
      </c>
      <c r="E287" s="76" t="s">
        <v>99</v>
      </c>
      <c r="F287" s="76" t="s">
        <v>99</v>
      </c>
      <c r="G287" s="76" t="s">
        <v>99</v>
      </c>
      <c r="H287" s="76" t="s">
        <v>99</v>
      </c>
      <c r="I287" s="76" t="s">
        <v>99</v>
      </c>
      <c r="J287" s="76" t="s">
        <v>99</v>
      </c>
      <c r="K287" s="76" t="s">
        <v>99</v>
      </c>
      <c r="L287" s="76" t="s">
        <v>99</v>
      </c>
      <c r="M287" s="76" t="s">
        <v>99</v>
      </c>
      <c r="N287" s="76" t="s">
        <v>99</v>
      </c>
      <c r="O287" s="76" t="s">
        <v>99</v>
      </c>
      <c r="P287" s="76" t="s">
        <v>99</v>
      </c>
      <c r="Q287" s="76" t="s">
        <v>99</v>
      </c>
      <c r="R287" s="76" t="s">
        <v>99</v>
      </c>
      <c r="S287" s="76" t="s">
        <v>99</v>
      </c>
      <c r="T287" s="76" t="s">
        <v>99</v>
      </c>
      <c r="U287" s="76" t="s">
        <v>99</v>
      </c>
      <c r="V287" s="76" t="s">
        <v>99</v>
      </c>
      <c r="W287" s="76" t="s">
        <v>99</v>
      </c>
      <c r="X287" s="76" t="s">
        <v>99</v>
      </c>
      <c r="Y287" s="76" t="s">
        <v>99</v>
      </c>
      <c r="Z287" s="76" t="s">
        <v>99</v>
      </c>
      <c r="AA287" s="76" t="s">
        <v>99</v>
      </c>
      <c r="AB287" s="76" t="s">
        <v>99</v>
      </c>
      <c r="AC287" s="76" t="s">
        <v>99</v>
      </c>
      <c r="AD287" s="76" t="s">
        <v>99</v>
      </c>
      <c r="AE287" s="76" t="s">
        <v>99</v>
      </c>
      <c r="AF287" s="76" t="s">
        <v>99</v>
      </c>
      <c r="AG287" s="76" t="s">
        <v>99</v>
      </c>
      <c r="AH287" s="76" t="s">
        <v>99</v>
      </c>
      <c r="AI287" s="76" t="s">
        <v>99</v>
      </c>
      <c r="AJ287" s="76" t="s">
        <v>99</v>
      </c>
      <c r="AK287" s="76" t="s">
        <v>99</v>
      </c>
      <c r="AL287" s="76" t="s">
        <v>99</v>
      </c>
      <c r="AM287" s="76" t="s">
        <v>99</v>
      </c>
      <c r="AN287" s="76" t="s">
        <v>99</v>
      </c>
      <c r="AO287" s="76" t="s">
        <v>99</v>
      </c>
      <c r="AP287" s="76" t="s">
        <v>99</v>
      </c>
      <c r="AQ287" s="76" t="s">
        <v>99</v>
      </c>
      <c r="AR287" s="76" t="s">
        <v>99</v>
      </c>
      <c r="AS287" s="76" t="s">
        <v>99</v>
      </c>
      <c r="AT287" s="76" t="s">
        <v>99</v>
      </c>
      <c r="AU287" s="76" t="s">
        <v>99</v>
      </c>
      <c r="AV287" s="76" t="s">
        <v>99</v>
      </c>
      <c r="AW287" s="41" t="s">
        <v>99</v>
      </c>
      <c r="AX287" s="76" t="s">
        <v>99</v>
      </c>
      <c r="AY287" s="76" t="s">
        <v>99</v>
      </c>
      <c r="AZ287" s="76" t="s">
        <v>99</v>
      </c>
      <c r="BA287" s="76" t="s">
        <v>99</v>
      </c>
      <c r="BB287" s="76" t="s">
        <v>99</v>
      </c>
      <c r="BC287" s="76" t="s">
        <v>99</v>
      </c>
      <c r="BD287" s="76" t="s">
        <v>99</v>
      </c>
      <c r="BE287" s="76" t="s">
        <v>99</v>
      </c>
      <c r="BF287" s="76" t="s">
        <v>99</v>
      </c>
      <c r="BG287" s="76" t="s">
        <v>99</v>
      </c>
      <c r="BH287" s="76" t="s">
        <v>99</v>
      </c>
      <c r="BI287" s="76" t="s">
        <v>99</v>
      </c>
      <c r="BJ287" s="76" t="s">
        <v>99</v>
      </c>
      <c r="BK287" s="76" t="s">
        <v>99</v>
      </c>
      <c r="BL287" s="76" t="s">
        <v>99</v>
      </c>
      <c r="BM287" s="76" t="s">
        <v>99</v>
      </c>
      <c r="BN287" s="41" t="s">
        <v>99</v>
      </c>
      <c r="BO287" s="76" t="s">
        <v>99</v>
      </c>
      <c r="BP287" s="76" t="s">
        <v>99</v>
      </c>
      <c r="BQ287" s="76" t="s">
        <v>99</v>
      </c>
      <c r="BR287" s="76" t="s">
        <v>99</v>
      </c>
      <c r="BS287" s="76" t="s">
        <v>99</v>
      </c>
      <c r="BT287" s="76" t="s">
        <v>99</v>
      </c>
      <c r="BU287" s="76" t="s">
        <v>99</v>
      </c>
      <c r="BV287" s="41" t="s">
        <v>99</v>
      </c>
    </row>
    <row r="288" spans="1:74">
      <c r="A288" s="8" t="s">
        <v>99</v>
      </c>
      <c r="B288" s="8" t="s">
        <v>99</v>
      </c>
      <c r="C288" s="8" t="s">
        <v>99</v>
      </c>
      <c r="D288" s="76" t="s">
        <v>99</v>
      </c>
      <c r="E288" s="76" t="s">
        <v>99</v>
      </c>
      <c r="F288" s="76" t="s">
        <v>99</v>
      </c>
      <c r="G288" s="76" t="s">
        <v>99</v>
      </c>
      <c r="H288" s="76" t="s">
        <v>99</v>
      </c>
      <c r="I288" s="76" t="s">
        <v>99</v>
      </c>
      <c r="J288" s="76" t="s">
        <v>99</v>
      </c>
      <c r="K288" s="76" t="s">
        <v>99</v>
      </c>
      <c r="L288" s="76" t="s">
        <v>99</v>
      </c>
      <c r="M288" s="76" t="s">
        <v>99</v>
      </c>
      <c r="N288" s="76" t="s">
        <v>99</v>
      </c>
      <c r="O288" s="76" t="s">
        <v>99</v>
      </c>
      <c r="P288" s="76" t="s">
        <v>99</v>
      </c>
      <c r="Q288" s="76" t="s">
        <v>99</v>
      </c>
      <c r="R288" s="76" t="s">
        <v>99</v>
      </c>
      <c r="S288" s="76" t="s">
        <v>99</v>
      </c>
      <c r="T288" s="76" t="s">
        <v>99</v>
      </c>
      <c r="U288" s="76" t="s">
        <v>99</v>
      </c>
      <c r="V288" s="76" t="s">
        <v>99</v>
      </c>
      <c r="W288" s="76" t="s">
        <v>99</v>
      </c>
      <c r="X288" s="76" t="s">
        <v>99</v>
      </c>
      <c r="Y288" s="76" t="s">
        <v>99</v>
      </c>
      <c r="Z288" s="76" t="s">
        <v>99</v>
      </c>
      <c r="AA288" s="76" t="s">
        <v>99</v>
      </c>
      <c r="AB288" s="76" t="s">
        <v>99</v>
      </c>
      <c r="AC288" s="76" t="s">
        <v>99</v>
      </c>
      <c r="AD288" s="76" t="s">
        <v>99</v>
      </c>
      <c r="AE288" s="76" t="s">
        <v>99</v>
      </c>
      <c r="AF288" s="76" t="s">
        <v>99</v>
      </c>
      <c r="AG288" s="76" t="s">
        <v>99</v>
      </c>
      <c r="AH288" s="76" t="s">
        <v>99</v>
      </c>
      <c r="AI288" s="76" t="s">
        <v>99</v>
      </c>
      <c r="AJ288" s="76" t="s">
        <v>99</v>
      </c>
      <c r="AK288" s="76" t="s">
        <v>99</v>
      </c>
      <c r="AL288" s="76" t="s">
        <v>99</v>
      </c>
      <c r="AM288" s="76" t="s">
        <v>99</v>
      </c>
      <c r="AN288" s="76" t="s">
        <v>99</v>
      </c>
      <c r="AO288" s="76" t="s">
        <v>99</v>
      </c>
      <c r="AP288" s="76" t="s">
        <v>99</v>
      </c>
      <c r="AQ288" s="76" t="s">
        <v>99</v>
      </c>
      <c r="AR288" s="76" t="s">
        <v>99</v>
      </c>
      <c r="AS288" s="76" t="s">
        <v>99</v>
      </c>
      <c r="AT288" s="76" t="s">
        <v>99</v>
      </c>
      <c r="AU288" s="76" t="s">
        <v>99</v>
      </c>
      <c r="AV288" s="76" t="s">
        <v>99</v>
      </c>
      <c r="AW288" s="41" t="s">
        <v>99</v>
      </c>
      <c r="AX288" s="76" t="s">
        <v>99</v>
      </c>
      <c r="AY288" s="76" t="s">
        <v>99</v>
      </c>
      <c r="AZ288" s="76" t="s">
        <v>99</v>
      </c>
      <c r="BA288" s="76" t="s">
        <v>99</v>
      </c>
      <c r="BB288" s="76" t="s">
        <v>99</v>
      </c>
      <c r="BC288" s="76" t="s">
        <v>99</v>
      </c>
      <c r="BD288" s="76" t="s">
        <v>99</v>
      </c>
      <c r="BE288" s="76" t="s">
        <v>99</v>
      </c>
      <c r="BF288" s="76" t="s">
        <v>99</v>
      </c>
      <c r="BG288" s="76" t="s">
        <v>99</v>
      </c>
      <c r="BH288" s="76" t="s">
        <v>99</v>
      </c>
      <c r="BI288" s="76" t="s">
        <v>99</v>
      </c>
      <c r="BJ288" s="76" t="s">
        <v>99</v>
      </c>
      <c r="BK288" s="76" t="s">
        <v>99</v>
      </c>
      <c r="BL288" s="76" t="s">
        <v>99</v>
      </c>
      <c r="BM288" s="76" t="s">
        <v>99</v>
      </c>
      <c r="BN288" s="41" t="s">
        <v>99</v>
      </c>
      <c r="BO288" s="76" t="s">
        <v>99</v>
      </c>
      <c r="BP288" s="76" t="s">
        <v>99</v>
      </c>
      <c r="BQ288" s="76" t="s">
        <v>99</v>
      </c>
      <c r="BR288" s="76" t="s">
        <v>99</v>
      </c>
      <c r="BS288" s="76" t="s">
        <v>99</v>
      </c>
      <c r="BT288" s="76" t="s">
        <v>99</v>
      </c>
      <c r="BU288" s="76" t="s">
        <v>99</v>
      </c>
      <c r="BV288" s="41" t="s">
        <v>99</v>
      </c>
    </row>
    <row r="289" spans="1:74">
      <c r="A289" s="8" t="s">
        <v>99</v>
      </c>
      <c r="B289" s="8" t="s">
        <v>99</v>
      </c>
      <c r="C289" s="8" t="s">
        <v>99</v>
      </c>
      <c r="D289" s="76" t="s">
        <v>99</v>
      </c>
      <c r="E289" s="76" t="s">
        <v>99</v>
      </c>
      <c r="F289" s="76" t="s">
        <v>99</v>
      </c>
      <c r="G289" s="76" t="s">
        <v>99</v>
      </c>
      <c r="H289" s="76" t="s">
        <v>99</v>
      </c>
      <c r="I289" s="76" t="s">
        <v>99</v>
      </c>
      <c r="J289" s="76" t="s">
        <v>99</v>
      </c>
      <c r="K289" s="76" t="s">
        <v>99</v>
      </c>
      <c r="L289" s="76" t="s">
        <v>99</v>
      </c>
      <c r="M289" s="76" t="s">
        <v>99</v>
      </c>
      <c r="N289" s="76" t="s">
        <v>99</v>
      </c>
      <c r="O289" s="76" t="s">
        <v>99</v>
      </c>
      <c r="P289" s="76" t="s">
        <v>99</v>
      </c>
      <c r="Q289" s="76" t="s">
        <v>99</v>
      </c>
      <c r="R289" s="76" t="s">
        <v>99</v>
      </c>
      <c r="S289" s="76" t="s">
        <v>99</v>
      </c>
      <c r="T289" s="76" t="s">
        <v>99</v>
      </c>
      <c r="U289" s="76" t="s">
        <v>99</v>
      </c>
      <c r="V289" s="76" t="s">
        <v>99</v>
      </c>
      <c r="W289" s="76" t="s">
        <v>99</v>
      </c>
      <c r="X289" s="76" t="s">
        <v>99</v>
      </c>
      <c r="Y289" s="76" t="s">
        <v>99</v>
      </c>
      <c r="Z289" s="76" t="s">
        <v>99</v>
      </c>
      <c r="AA289" s="76" t="s">
        <v>99</v>
      </c>
      <c r="AB289" s="76" t="s">
        <v>99</v>
      </c>
      <c r="AC289" s="76" t="s">
        <v>99</v>
      </c>
      <c r="AD289" s="76" t="s">
        <v>99</v>
      </c>
      <c r="AE289" s="76" t="s">
        <v>99</v>
      </c>
      <c r="AF289" s="76" t="s">
        <v>99</v>
      </c>
      <c r="AG289" s="76" t="s">
        <v>99</v>
      </c>
      <c r="AH289" s="76" t="s">
        <v>99</v>
      </c>
      <c r="AI289" s="76" t="s">
        <v>99</v>
      </c>
      <c r="AJ289" s="76" t="s">
        <v>99</v>
      </c>
      <c r="AK289" s="76" t="s">
        <v>99</v>
      </c>
      <c r="AL289" s="76" t="s">
        <v>99</v>
      </c>
      <c r="AM289" s="76" t="s">
        <v>99</v>
      </c>
      <c r="AN289" s="76" t="s">
        <v>99</v>
      </c>
      <c r="AO289" s="76" t="s">
        <v>99</v>
      </c>
      <c r="AP289" s="76" t="s">
        <v>99</v>
      </c>
      <c r="AQ289" s="76" t="s">
        <v>99</v>
      </c>
      <c r="AR289" s="76" t="s">
        <v>99</v>
      </c>
      <c r="AS289" s="76" t="s">
        <v>99</v>
      </c>
      <c r="AT289" s="76" t="s">
        <v>99</v>
      </c>
      <c r="AU289" s="76" t="s">
        <v>99</v>
      </c>
      <c r="AV289" s="76" t="s">
        <v>99</v>
      </c>
      <c r="AW289" s="41" t="s">
        <v>99</v>
      </c>
      <c r="AX289" s="76" t="s">
        <v>99</v>
      </c>
      <c r="AY289" s="76" t="s">
        <v>99</v>
      </c>
      <c r="AZ289" s="76" t="s">
        <v>99</v>
      </c>
      <c r="BA289" s="76" t="s">
        <v>99</v>
      </c>
      <c r="BB289" s="76" t="s">
        <v>99</v>
      </c>
      <c r="BC289" s="76" t="s">
        <v>99</v>
      </c>
      <c r="BD289" s="76" t="s">
        <v>99</v>
      </c>
      <c r="BE289" s="76" t="s">
        <v>99</v>
      </c>
      <c r="BF289" s="76" t="s">
        <v>99</v>
      </c>
      <c r="BG289" s="76" t="s">
        <v>99</v>
      </c>
      <c r="BH289" s="76" t="s">
        <v>99</v>
      </c>
      <c r="BI289" s="76" t="s">
        <v>99</v>
      </c>
      <c r="BJ289" s="76" t="s">
        <v>99</v>
      </c>
      <c r="BK289" s="76" t="s">
        <v>99</v>
      </c>
      <c r="BL289" s="76" t="s">
        <v>99</v>
      </c>
      <c r="BM289" s="76" t="s">
        <v>99</v>
      </c>
      <c r="BN289" s="41" t="s">
        <v>99</v>
      </c>
      <c r="BO289" s="76" t="s">
        <v>99</v>
      </c>
      <c r="BP289" s="76" t="s">
        <v>99</v>
      </c>
      <c r="BQ289" s="76" t="s">
        <v>99</v>
      </c>
      <c r="BR289" s="76" t="s">
        <v>99</v>
      </c>
      <c r="BS289" s="76" t="s">
        <v>99</v>
      </c>
      <c r="BT289" s="76" t="s">
        <v>99</v>
      </c>
      <c r="BU289" s="76" t="s">
        <v>99</v>
      </c>
      <c r="BV289" s="41" t="s">
        <v>99</v>
      </c>
    </row>
    <row r="290" spans="1:74">
      <c r="A290" s="8" t="s">
        <v>99</v>
      </c>
      <c r="B290" s="8" t="s">
        <v>99</v>
      </c>
      <c r="C290" s="8" t="s">
        <v>99</v>
      </c>
      <c r="D290" s="76" t="s">
        <v>99</v>
      </c>
      <c r="E290" s="76" t="s">
        <v>99</v>
      </c>
      <c r="F290" s="76" t="s">
        <v>99</v>
      </c>
      <c r="G290" s="76" t="s">
        <v>99</v>
      </c>
      <c r="H290" s="76" t="s">
        <v>99</v>
      </c>
      <c r="I290" s="76" t="s">
        <v>99</v>
      </c>
      <c r="J290" s="76" t="s">
        <v>99</v>
      </c>
      <c r="K290" s="76" t="s">
        <v>99</v>
      </c>
      <c r="L290" s="76" t="s">
        <v>99</v>
      </c>
      <c r="M290" s="76" t="s">
        <v>99</v>
      </c>
      <c r="N290" s="76" t="s">
        <v>99</v>
      </c>
      <c r="O290" s="76" t="s">
        <v>99</v>
      </c>
      <c r="P290" s="76" t="s">
        <v>99</v>
      </c>
      <c r="Q290" s="76" t="s">
        <v>99</v>
      </c>
      <c r="R290" s="76" t="s">
        <v>99</v>
      </c>
      <c r="S290" s="76" t="s">
        <v>99</v>
      </c>
      <c r="T290" s="76" t="s">
        <v>99</v>
      </c>
      <c r="U290" s="76" t="s">
        <v>99</v>
      </c>
      <c r="V290" s="76" t="s">
        <v>99</v>
      </c>
      <c r="W290" s="76" t="s">
        <v>99</v>
      </c>
      <c r="X290" s="76" t="s">
        <v>99</v>
      </c>
      <c r="Y290" s="76" t="s">
        <v>99</v>
      </c>
      <c r="Z290" s="76" t="s">
        <v>99</v>
      </c>
      <c r="AA290" s="76" t="s">
        <v>99</v>
      </c>
      <c r="AB290" s="76" t="s">
        <v>99</v>
      </c>
      <c r="AC290" s="76" t="s">
        <v>99</v>
      </c>
      <c r="AD290" s="76" t="s">
        <v>99</v>
      </c>
      <c r="AE290" s="76" t="s">
        <v>99</v>
      </c>
      <c r="AF290" s="76" t="s">
        <v>99</v>
      </c>
      <c r="AG290" s="76" t="s">
        <v>99</v>
      </c>
      <c r="AH290" s="76" t="s">
        <v>99</v>
      </c>
      <c r="AI290" s="76" t="s">
        <v>99</v>
      </c>
      <c r="AJ290" s="76" t="s">
        <v>99</v>
      </c>
      <c r="AK290" s="76" t="s">
        <v>99</v>
      </c>
      <c r="AL290" s="76" t="s">
        <v>99</v>
      </c>
      <c r="AM290" s="76" t="s">
        <v>99</v>
      </c>
      <c r="AN290" s="76" t="s">
        <v>99</v>
      </c>
      <c r="AO290" s="76" t="s">
        <v>99</v>
      </c>
      <c r="AP290" s="76" t="s">
        <v>99</v>
      </c>
      <c r="AQ290" s="76" t="s">
        <v>99</v>
      </c>
      <c r="AR290" s="76" t="s">
        <v>99</v>
      </c>
      <c r="AS290" s="76" t="s">
        <v>99</v>
      </c>
      <c r="AT290" s="76" t="s">
        <v>99</v>
      </c>
      <c r="AU290" s="76" t="s">
        <v>99</v>
      </c>
      <c r="AV290" s="76" t="s">
        <v>99</v>
      </c>
      <c r="AW290" s="41" t="s">
        <v>99</v>
      </c>
      <c r="AX290" s="76" t="s">
        <v>99</v>
      </c>
      <c r="AY290" s="76" t="s">
        <v>99</v>
      </c>
      <c r="AZ290" s="76" t="s">
        <v>99</v>
      </c>
      <c r="BA290" s="76" t="s">
        <v>99</v>
      </c>
      <c r="BB290" s="76" t="s">
        <v>99</v>
      </c>
      <c r="BC290" s="76" t="s">
        <v>99</v>
      </c>
      <c r="BD290" s="76" t="s">
        <v>99</v>
      </c>
      <c r="BE290" s="76" t="s">
        <v>99</v>
      </c>
      <c r="BF290" s="76" t="s">
        <v>99</v>
      </c>
      <c r="BG290" s="76" t="s">
        <v>99</v>
      </c>
      <c r="BH290" s="76" t="s">
        <v>99</v>
      </c>
      <c r="BI290" s="76" t="s">
        <v>99</v>
      </c>
      <c r="BJ290" s="76" t="s">
        <v>99</v>
      </c>
      <c r="BK290" s="76" t="s">
        <v>99</v>
      </c>
      <c r="BL290" s="76" t="s">
        <v>99</v>
      </c>
      <c r="BM290" s="76" t="s">
        <v>99</v>
      </c>
      <c r="BN290" s="41" t="s">
        <v>99</v>
      </c>
      <c r="BO290" s="76" t="s">
        <v>99</v>
      </c>
      <c r="BP290" s="76" t="s">
        <v>99</v>
      </c>
      <c r="BQ290" s="76" t="s">
        <v>99</v>
      </c>
      <c r="BR290" s="76" t="s">
        <v>99</v>
      </c>
      <c r="BS290" s="76" t="s">
        <v>99</v>
      </c>
      <c r="BT290" s="76" t="s">
        <v>99</v>
      </c>
      <c r="BU290" s="76" t="s">
        <v>99</v>
      </c>
      <c r="BV290" s="41" t="s">
        <v>99</v>
      </c>
    </row>
    <row r="291" spans="1:74">
      <c r="A291" s="8" t="s">
        <v>99</v>
      </c>
      <c r="B291" s="8" t="s">
        <v>99</v>
      </c>
      <c r="C291" s="8" t="s">
        <v>99</v>
      </c>
      <c r="D291" s="76" t="s">
        <v>99</v>
      </c>
      <c r="E291" s="76" t="s">
        <v>99</v>
      </c>
      <c r="F291" s="76" t="s">
        <v>99</v>
      </c>
      <c r="G291" s="76" t="s">
        <v>99</v>
      </c>
      <c r="H291" s="76" t="s">
        <v>99</v>
      </c>
      <c r="I291" s="76" t="s">
        <v>99</v>
      </c>
      <c r="J291" s="76" t="s">
        <v>99</v>
      </c>
      <c r="K291" s="76" t="s">
        <v>99</v>
      </c>
      <c r="L291" s="76" t="s">
        <v>99</v>
      </c>
      <c r="M291" s="76" t="s">
        <v>99</v>
      </c>
      <c r="N291" s="76" t="s">
        <v>99</v>
      </c>
      <c r="O291" s="76" t="s">
        <v>99</v>
      </c>
      <c r="P291" s="76" t="s">
        <v>99</v>
      </c>
      <c r="Q291" s="76" t="s">
        <v>99</v>
      </c>
      <c r="R291" s="76" t="s">
        <v>99</v>
      </c>
      <c r="S291" s="76" t="s">
        <v>99</v>
      </c>
      <c r="T291" s="76" t="s">
        <v>99</v>
      </c>
      <c r="U291" s="76" t="s">
        <v>99</v>
      </c>
      <c r="V291" s="76" t="s">
        <v>99</v>
      </c>
      <c r="W291" s="76" t="s">
        <v>99</v>
      </c>
      <c r="X291" s="76" t="s">
        <v>99</v>
      </c>
      <c r="Y291" s="76" t="s">
        <v>99</v>
      </c>
      <c r="Z291" s="76" t="s">
        <v>99</v>
      </c>
      <c r="AA291" s="76" t="s">
        <v>99</v>
      </c>
      <c r="AB291" s="76" t="s">
        <v>99</v>
      </c>
      <c r="AC291" s="76" t="s">
        <v>99</v>
      </c>
      <c r="AD291" s="76" t="s">
        <v>99</v>
      </c>
      <c r="AE291" s="76" t="s">
        <v>99</v>
      </c>
      <c r="AF291" s="76" t="s">
        <v>99</v>
      </c>
      <c r="AG291" s="76" t="s">
        <v>99</v>
      </c>
      <c r="AH291" s="76" t="s">
        <v>99</v>
      </c>
      <c r="AI291" s="76" t="s">
        <v>99</v>
      </c>
      <c r="AJ291" s="76" t="s">
        <v>99</v>
      </c>
      <c r="AK291" s="76" t="s">
        <v>99</v>
      </c>
      <c r="AL291" s="76" t="s">
        <v>99</v>
      </c>
      <c r="AM291" s="76" t="s">
        <v>99</v>
      </c>
      <c r="AN291" s="76" t="s">
        <v>99</v>
      </c>
      <c r="AO291" s="76" t="s">
        <v>99</v>
      </c>
      <c r="AP291" s="76" t="s">
        <v>99</v>
      </c>
      <c r="AQ291" s="76" t="s">
        <v>99</v>
      </c>
      <c r="AR291" s="76" t="s">
        <v>99</v>
      </c>
      <c r="AS291" s="76" t="s">
        <v>99</v>
      </c>
      <c r="AT291" s="76" t="s">
        <v>99</v>
      </c>
      <c r="AU291" s="76" t="s">
        <v>99</v>
      </c>
      <c r="AV291" s="76" t="s">
        <v>99</v>
      </c>
      <c r="AW291" s="41" t="s">
        <v>99</v>
      </c>
      <c r="AX291" s="76" t="s">
        <v>99</v>
      </c>
      <c r="AY291" s="76" t="s">
        <v>99</v>
      </c>
      <c r="AZ291" s="76" t="s">
        <v>99</v>
      </c>
      <c r="BA291" s="76" t="s">
        <v>99</v>
      </c>
      <c r="BB291" s="76" t="s">
        <v>99</v>
      </c>
      <c r="BC291" s="76" t="s">
        <v>99</v>
      </c>
      <c r="BD291" s="76" t="s">
        <v>99</v>
      </c>
      <c r="BE291" s="76" t="s">
        <v>99</v>
      </c>
      <c r="BF291" s="76" t="s">
        <v>99</v>
      </c>
      <c r="BG291" s="76" t="s">
        <v>99</v>
      </c>
      <c r="BH291" s="76" t="s">
        <v>99</v>
      </c>
      <c r="BI291" s="76" t="s">
        <v>99</v>
      </c>
      <c r="BJ291" s="76" t="s">
        <v>99</v>
      </c>
      <c r="BK291" s="76" t="s">
        <v>99</v>
      </c>
      <c r="BL291" s="76" t="s">
        <v>99</v>
      </c>
      <c r="BM291" s="76" t="s">
        <v>99</v>
      </c>
      <c r="BN291" s="41" t="s">
        <v>99</v>
      </c>
      <c r="BO291" s="76" t="s">
        <v>99</v>
      </c>
      <c r="BP291" s="76" t="s">
        <v>99</v>
      </c>
      <c r="BQ291" s="76" t="s">
        <v>99</v>
      </c>
      <c r="BR291" s="76" t="s">
        <v>99</v>
      </c>
      <c r="BS291" s="76" t="s">
        <v>99</v>
      </c>
      <c r="BT291" s="76" t="s">
        <v>99</v>
      </c>
      <c r="BU291" s="76" t="s">
        <v>99</v>
      </c>
      <c r="BV291" s="41" t="s">
        <v>99</v>
      </c>
    </row>
    <row r="292" spans="1:74">
      <c r="A292" s="8" t="s">
        <v>99</v>
      </c>
      <c r="B292" s="8" t="s">
        <v>99</v>
      </c>
      <c r="C292" s="8" t="s">
        <v>99</v>
      </c>
      <c r="D292" s="76" t="s">
        <v>99</v>
      </c>
      <c r="E292" s="76" t="s">
        <v>99</v>
      </c>
      <c r="F292" s="76" t="s">
        <v>99</v>
      </c>
      <c r="G292" s="76" t="s">
        <v>99</v>
      </c>
      <c r="H292" s="76" t="s">
        <v>99</v>
      </c>
      <c r="I292" s="76" t="s">
        <v>99</v>
      </c>
      <c r="J292" s="76" t="s">
        <v>99</v>
      </c>
      <c r="K292" s="76" t="s">
        <v>99</v>
      </c>
      <c r="L292" s="76" t="s">
        <v>99</v>
      </c>
      <c r="M292" s="76" t="s">
        <v>99</v>
      </c>
      <c r="N292" s="76" t="s">
        <v>99</v>
      </c>
      <c r="O292" s="76" t="s">
        <v>99</v>
      </c>
      <c r="P292" s="76" t="s">
        <v>99</v>
      </c>
      <c r="Q292" s="76" t="s">
        <v>99</v>
      </c>
      <c r="R292" s="76" t="s">
        <v>99</v>
      </c>
      <c r="S292" s="76" t="s">
        <v>99</v>
      </c>
      <c r="T292" s="76" t="s">
        <v>99</v>
      </c>
      <c r="U292" s="76" t="s">
        <v>99</v>
      </c>
      <c r="V292" s="76" t="s">
        <v>99</v>
      </c>
      <c r="W292" s="76" t="s">
        <v>99</v>
      </c>
      <c r="X292" s="76" t="s">
        <v>99</v>
      </c>
      <c r="Y292" s="76" t="s">
        <v>99</v>
      </c>
      <c r="Z292" s="76" t="s">
        <v>99</v>
      </c>
      <c r="AA292" s="76" t="s">
        <v>99</v>
      </c>
      <c r="AB292" s="76" t="s">
        <v>99</v>
      </c>
      <c r="AC292" s="76" t="s">
        <v>99</v>
      </c>
      <c r="AD292" s="76" t="s">
        <v>99</v>
      </c>
      <c r="AE292" s="76" t="s">
        <v>99</v>
      </c>
      <c r="AF292" s="76" t="s">
        <v>99</v>
      </c>
      <c r="AG292" s="76" t="s">
        <v>99</v>
      </c>
      <c r="AH292" s="76" t="s">
        <v>99</v>
      </c>
      <c r="AI292" s="76" t="s">
        <v>99</v>
      </c>
      <c r="AJ292" s="76" t="s">
        <v>99</v>
      </c>
      <c r="AK292" s="76" t="s">
        <v>99</v>
      </c>
      <c r="AL292" s="76" t="s">
        <v>99</v>
      </c>
      <c r="AM292" s="76" t="s">
        <v>99</v>
      </c>
      <c r="AN292" s="76" t="s">
        <v>99</v>
      </c>
      <c r="AO292" s="76" t="s">
        <v>99</v>
      </c>
      <c r="AP292" s="76" t="s">
        <v>99</v>
      </c>
      <c r="AQ292" s="76" t="s">
        <v>99</v>
      </c>
      <c r="AR292" s="76" t="s">
        <v>99</v>
      </c>
      <c r="AS292" s="76" t="s">
        <v>99</v>
      </c>
      <c r="AT292" s="76" t="s">
        <v>99</v>
      </c>
      <c r="AU292" s="76" t="s">
        <v>99</v>
      </c>
      <c r="AV292" s="76" t="s">
        <v>99</v>
      </c>
      <c r="AW292" s="41" t="s">
        <v>99</v>
      </c>
      <c r="AX292" s="76" t="s">
        <v>99</v>
      </c>
      <c r="AY292" s="76" t="s">
        <v>99</v>
      </c>
      <c r="AZ292" s="76" t="s">
        <v>99</v>
      </c>
      <c r="BA292" s="76" t="s">
        <v>99</v>
      </c>
      <c r="BB292" s="76" t="s">
        <v>99</v>
      </c>
      <c r="BC292" s="76" t="s">
        <v>99</v>
      </c>
      <c r="BD292" s="76" t="s">
        <v>99</v>
      </c>
      <c r="BE292" s="76" t="s">
        <v>99</v>
      </c>
      <c r="BF292" s="76" t="s">
        <v>99</v>
      </c>
      <c r="BG292" s="76" t="s">
        <v>99</v>
      </c>
      <c r="BH292" s="76" t="s">
        <v>99</v>
      </c>
      <c r="BI292" s="76" t="s">
        <v>99</v>
      </c>
      <c r="BJ292" s="76" t="s">
        <v>99</v>
      </c>
      <c r="BK292" s="76" t="s">
        <v>99</v>
      </c>
      <c r="BL292" s="76" t="s">
        <v>99</v>
      </c>
      <c r="BM292" s="76" t="s">
        <v>99</v>
      </c>
      <c r="BN292" s="41" t="s">
        <v>99</v>
      </c>
      <c r="BO292" s="76" t="s">
        <v>99</v>
      </c>
      <c r="BP292" s="76" t="s">
        <v>99</v>
      </c>
      <c r="BQ292" s="76" t="s">
        <v>99</v>
      </c>
      <c r="BR292" s="76" t="s">
        <v>99</v>
      </c>
      <c r="BS292" s="76" t="s">
        <v>99</v>
      </c>
      <c r="BT292" s="76" t="s">
        <v>99</v>
      </c>
      <c r="BU292" s="76" t="s">
        <v>99</v>
      </c>
      <c r="BV292" s="41" t="s">
        <v>99</v>
      </c>
    </row>
    <row r="293" spans="1:74">
      <c r="A293" s="8" t="s">
        <v>99</v>
      </c>
      <c r="B293" s="8" t="s">
        <v>99</v>
      </c>
      <c r="C293" s="8" t="s">
        <v>99</v>
      </c>
      <c r="D293" s="76" t="s">
        <v>99</v>
      </c>
      <c r="E293" s="76" t="s">
        <v>99</v>
      </c>
      <c r="F293" s="76" t="s">
        <v>99</v>
      </c>
      <c r="G293" s="76" t="s">
        <v>99</v>
      </c>
      <c r="H293" s="76" t="s">
        <v>99</v>
      </c>
      <c r="I293" s="76" t="s">
        <v>99</v>
      </c>
      <c r="J293" s="76" t="s">
        <v>99</v>
      </c>
      <c r="K293" s="76" t="s">
        <v>99</v>
      </c>
      <c r="L293" s="76" t="s">
        <v>99</v>
      </c>
      <c r="M293" s="76" t="s">
        <v>99</v>
      </c>
      <c r="N293" s="76" t="s">
        <v>99</v>
      </c>
      <c r="O293" s="76" t="s">
        <v>99</v>
      </c>
      <c r="P293" s="76" t="s">
        <v>99</v>
      </c>
      <c r="Q293" s="76" t="s">
        <v>99</v>
      </c>
      <c r="R293" s="76" t="s">
        <v>99</v>
      </c>
      <c r="S293" s="76" t="s">
        <v>99</v>
      </c>
      <c r="T293" s="76" t="s">
        <v>99</v>
      </c>
      <c r="U293" s="76" t="s">
        <v>99</v>
      </c>
      <c r="V293" s="76" t="s">
        <v>99</v>
      </c>
      <c r="W293" s="76" t="s">
        <v>99</v>
      </c>
      <c r="X293" s="76" t="s">
        <v>99</v>
      </c>
      <c r="Y293" s="76" t="s">
        <v>99</v>
      </c>
      <c r="Z293" s="76" t="s">
        <v>99</v>
      </c>
      <c r="AA293" s="76" t="s">
        <v>99</v>
      </c>
      <c r="AB293" s="76" t="s">
        <v>99</v>
      </c>
      <c r="AC293" s="76" t="s">
        <v>99</v>
      </c>
      <c r="AD293" s="76" t="s">
        <v>99</v>
      </c>
      <c r="AE293" s="76" t="s">
        <v>99</v>
      </c>
      <c r="AF293" s="76" t="s">
        <v>99</v>
      </c>
      <c r="AG293" s="76" t="s">
        <v>99</v>
      </c>
      <c r="AH293" s="76" t="s">
        <v>99</v>
      </c>
      <c r="AI293" s="76" t="s">
        <v>99</v>
      </c>
      <c r="AJ293" s="76" t="s">
        <v>99</v>
      </c>
      <c r="AK293" s="76" t="s">
        <v>99</v>
      </c>
      <c r="AL293" s="76" t="s">
        <v>99</v>
      </c>
      <c r="AM293" s="76" t="s">
        <v>99</v>
      </c>
      <c r="AN293" s="76" t="s">
        <v>99</v>
      </c>
      <c r="AO293" s="76" t="s">
        <v>99</v>
      </c>
      <c r="AP293" s="76" t="s">
        <v>99</v>
      </c>
      <c r="AQ293" s="76" t="s">
        <v>99</v>
      </c>
      <c r="AR293" s="76" t="s">
        <v>99</v>
      </c>
      <c r="AS293" s="76" t="s">
        <v>99</v>
      </c>
      <c r="AT293" s="76" t="s">
        <v>99</v>
      </c>
      <c r="AU293" s="76" t="s">
        <v>99</v>
      </c>
      <c r="AV293" s="76" t="s">
        <v>99</v>
      </c>
      <c r="AW293" s="41" t="s">
        <v>99</v>
      </c>
      <c r="AX293" s="76" t="s">
        <v>99</v>
      </c>
      <c r="AY293" s="76" t="s">
        <v>99</v>
      </c>
      <c r="AZ293" s="76" t="s">
        <v>99</v>
      </c>
      <c r="BA293" s="76" t="s">
        <v>99</v>
      </c>
      <c r="BB293" s="76" t="s">
        <v>99</v>
      </c>
      <c r="BC293" s="76" t="s">
        <v>99</v>
      </c>
      <c r="BD293" s="76" t="s">
        <v>99</v>
      </c>
      <c r="BE293" s="76" t="s">
        <v>99</v>
      </c>
      <c r="BF293" s="76" t="s">
        <v>99</v>
      </c>
      <c r="BG293" s="76" t="s">
        <v>99</v>
      </c>
      <c r="BH293" s="76" t="s">
        <v>99</v>
      </c>
      <c r="BI293" s="76" t="s">
        <v>99</v>
      </c>
      <c r="BJ293" s="76" t="s">
        <v>99</v>
      </c>
      <c r="BK293" s="76" t="s">
        <v>99</v>
      </c>
      <c r="BL293" s="76" t="s">
        <v>99</v>
      </c>
      <c r="BM293" s="76" t="s">
        <v>99</v>
      </c>
      <c r="BN293" s="41" t="s">
        <v>99</v>
      </c>
      <c r="BO293" s="76" t="s">
        <v>99</v>
      </c>
      <c r="BP293" s="76" t="s">
        <v>99</v>
      </c>
      <c r="BQ293" s="76" t="s">
        <v>99</v>
      </c>
      <c r="BR293" s="76" t="s">
        <v>99</v>
      </c>
      <c r="BS293" s="76" t="s">
        <v>99</v>
      </c>
      <c r="BT293" s="76" t="s">
        <v>99</v>
      </c>
      <c r="BU293" s="76" t="s">
        <v>99</v>
      </c>
      <c r="BV293" s="41" t="s">
        <v>99</v>
      </c>
    </row>
  </sheetData>
  <sheetProtection sheet="1" objects="1" scenarios="1"/>
  <autoFilter ref="C4:BV293"/>
  <sortState ref="A6:BX250">
    <sortCondition ref="C6:C250"/>
  </sortState>
  <pageMargins left="0.70866141732283472" right="0.70866141732283472" top="0.74803149606299213" bottom="0.74803149606299213" header="0.31496062992125984" footer="0.31496062992125984"/>
  <pageSetup paperSize="8" scale="70" fitToHeight="0" orientation="landscape"/>
  <headerFooter scaleWithDoc="1" alignWithMargins="0" differentFirst="0" differentOddEven="0"/>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dimension ref="A2:N250"/>
  <sheetViews>
    <sheetView topLeftCell="A143" view="normal" workbookViewId="0">
      <selection pane="topLeft" activeCell="B162" sqref="B162:C162"/>
    </sheetView>
  </sheetViews>
  <sheetFormatPr defaultColWidth="8.7109375" defaultRowHeight="14.25"/>
  <cols>
    <col min="1" max="1" width="8.7109375" style="8" customWidth="1"/>
    <col min="2" max="2" width="9" style="8" bestFit="1" customWidth="1"/>
    <col min="3" max="3" width="65.5703125" style="8" bestFit="1" customWidth="1"/>
    <col min="4" max="4" width="13.140625" style="8" customWidth="1"/>
    <col min="5" max="5" width="13.41796875" style="8" customWidth="1"/>
    <col min="6" max="6" width="3.84765625" style="8" customWidth="1"/>
    <col min="7" max="9" width="13.140625" style="8" customWidth="1"/>
    <col min="10" max="10" width="8.7109375" style="8" customWidth="1"/>
    <col min="11" max="11" width="13.140625" style="8" customWidth="1"/>
    <col min="12" max="12" width="13.41796875" style="8" customWidth="1"/>
    <col min="13" max="13" width="8.7109375" style="8" customWidth="1"/>
    <col min="14" max="14" width="10.7109375" style="8" bestFit="1" customWidth="1"/>
    <col min="15" max="16384" width="8.7109375" style="8" customWidth="1"/>
  </cols>
  <sheetData>
    <row r="2" spans="5:12" ht="15">
      <c r="E2" s="198">
        <v>4600287.154</v>
      </c>
      <c r="I2" s="198">
        <v>4600287.154</v>
      </c>
      <c r="L2" s="198">
        <f>K4+L4</f>
        <v>5841233.548</v>
      </c>
    </row>
    <row r="3" spans="1:12" ht="90">
      <c r="A3" s="199" t="s">
        <v>99</v>
      </c>
      <c r="B3" s="199" t="s">
        <v>99</v>
      </c>
      <c r="C3" s="193" t="s">
        <v>99</v>
      </c>
      <c r="D3" s="200" t="s">
        <v>562</v>
      </c>
      <c r="E3" s="200" t="s">
        <v>563</v>
      </c>
      <c r="G3" s="200" t="s">
        <v>564</v>
      </c>
      <c r="H3" s="200" t="s">
        <v>565</v>
      </c>
      <c r="I3" s="200" t="s">
        <v>566</v>
      </c>
      <c r="K3" s="253" t="s">
        <v>560</v>
      </c>
      <c r="L3" s="253" t="s">
        <v>567</v>
      </c>
    </row>
    <row r="4" spans="1:12" ht="15">
      <c r="A4" s="774" t="s">
        <v>544</v>
      </c>
      <c r="B4" s="775"/>
      <c r="C4" s="776"/>
      <c r="D4" s="198">
        <v>4667181.99</v>
      </c>
      <c r="E4" s="198">
        <v>-66894.83600000001</v>
      </c>
      <c r="G4" s="198">
        <v>-87542.736000000019</v>
      </c>
      <c r="H4" s="198">
        <v>20647.900000000009</v>
      </c>
      <c r="I4" s="198">
        <v>4687829.89</v>
      </c>
      <c r="K4" s="198">
        <f>SUM(K5:K251)</f>
        <v>5494168.5</v>
      </c>
      <c r="L4" s="198">
        <f>SUM(L5:L251)</f>
        <v>347065.048</v>
      </c>
    </row>
    <row r="5" spans="1:12">
      <c r="A5" s="201">
        <v>136802</v>
      </c>
      <c r="B5" s="201">
        <v>8732000</v>
      </c>
      <c r="C5" s="202" t="s">
        <v>442</v>
      </c>
      <c r="D5" s="203">
        <v>5939.2</v>
      </c>
      <c r="E5" s="203">
        <v>-1043.8200000000015</v>
      </c>
      <c r="G5" s="203">
        <v>-1043.8200000000015</v>
      </c>
      <c r="H5" s="203">
        <v>0</v>
      </c>
      <c r="I5" s="203">
        <v>5939.2</v>
      </c>
      <c r="K5" s="203">
        <v>11264</v>
      </c>
      <c r="L5" s="203">
        <v>1871.7199999999984</v>
      </c>
    </row>
    <row r="6" spans="1:12">
      <c r="A6" s="201">
        <v>136814</v>
      </c>
      <c r="B6" s="201">
        <v>8732001</v>
      </c>
      <c r="C6" s="202" t="s">
        <v>438</v>
      </c>
      <c r="D6" s="203">
        <v>34048</v>
      </c>
      <c r="E6" s="203">
        <v>-532</v>
      </c>
      <c r="G6" s="203">
        <v>-532</v>
      </c>
      <c r="H6" s="203">
        <v>0</v>
      </c>
      <c r="I6" s="203">
        <v>34048</v>
      </c>
      <c r="K6" s="203">
        <v>33792</v>
      </c>
      <c r="L6" s="203">
        <v>-256</v>
      </c>
    </row>
    <row r="7" spans="1:12">
      <c r="A7" s="201">
        <v>110602</v>
      </c>
      <c r="B7" s="201">
        <v>8732002</v>
      </c>
      <c r="C7" s="202" t="s">
        <v>232</v>
      </c>
      <c r="D7" s="203">
        <v>24700.5</v>
      </c>
      <c r="E7" s="203">
        <v>6971.2599999999984</v>
      </c>
      <c r="G7" s="203">
        <v>5047.7599999999984</v>
      </c>
      <c r="H7" s="203">
        <v>1923.5</v>
      </c>
      <c r="I7" s="203">
        <v>26624</v>
      </c>
      <c r="K7" s="203">
        <v>37888</v>
      </c>
      <c r="L7" s="203">
        <v>4178.2000000000007</v>
      </c>
    </row>
    <row r="8" spans="1:12">
      <c r="A8" s="201">
        <v>110603</v>
      </c>
      <c r="B8" s="201">
        <v>8732004</v>
      </c>
      <c r="C8" s="202" t="s">
        <v>247</v>
      </c>
      <c r="D8" s="203">
        <v>18962</v>
      </c>
      <c r="E8" s="203">
        <v>-304</v>
      </c>
      <c r="G8" s="203">
        <v>-304</v>
      </c>
      <c r="H8" s="203">
        <v>0</v>
      </c>
      <c r="I8" s="203">
        <v>18962</v>
      </c>
      <c r="K8" s="203">
        <v>23827.25</v>
      </c>
      <c r="L8" s="203">
        <v>2844.2999999999993</v>
      </c>
    </row>
    <row r="9" spans="1:12">
      <c r="A9" s="201">
        <v>110604</v>
      </c>
      <c r="B9" s="201">
        <v>8732006</v>
      </c>
      <c r="C9" s="202" t="s">
        <v>262</v>
      </c>
      <c r="D9" s="203">
        <v>65536</v>
      </c>
      <c r="E9" s="203">
        <v>-3820.4700000000012</v>
      </c>
      <c r="G9" s="203">
        <v>-3820.4700000000012</v>
      </c>
      <c r="H9" s="203">
        <v>0</v>
      </c>
      <c r="I9" s="203">
        <v>65536</v>
      </c>
      <c r="K9" s="203">
        <v>71680</v>
      </c>
      <c r="L9" s="203">
        <v>6144</v>
      </c>
    </row>
    <row r="10" spans="1:12">
      <c r="A10" s="201">
        <v>110606</v>
      </c>
      <c r="B10" s="201">
        <v>8732010</v>
      </c>
      <c r="C10" s="202" t="s">
        <v>286</v>
      </c>
      <c r="D10" s="203">
        <v>12475</v>
      </c>
      <c r="E10" s="203">
        <v>-200</v>
      </c>
      <c r="G10" s="203">
        <v>-200</v>
      </c>
      <c r="H10" s="203">
        <v>0</v>
      </c>
      <c r="I10" s="203">
        <v>12475</v>
      </c>
      <c r="K10" s="203">
        <v>14845.25</v>
      </c>
      <c r="L10" s="203">
        <v>1871.25</v>
      </c>
    </row>
    <row r="11" spans="1:12">
      <c r="A11" s="201">
        <v>110607</v>
      </c>
      <c r="B11" s="201">
        <v>8732011</v>
      </c>
      <c r="C11" s="202" t="s">
        <v>291</v>
      </c>
      <c r="D11" s="203">
        <v>10853.25</v>
      </c>
      <c r="E11" s="203">
        <v>-174</v>
      </c>
      <c r="G11" s="203">
        <v>-174</v>
      </c>
      <c r="H11" s="203">
        <v>0</v>
      </c>
      <c r="I11" s="203">
        <v>10853.25</v>
      </c>
      <c r="K11" s="203">
        <v>15344.25</v>
      </c>
      <c r="L11" s="203">
        <v>1627.9899999999998</v>
      </c>
    </row>
    <row r="12" spans="1:12">
      <c r="A12" s="201">
        <v>110608</v>
      </c>
      <c r="B12" s="201">
        <v>8732012</v>
      </c>
      <c r="C12" s="202" t="s">
        <v>292</v>
      </c>
      <c r="D12" s="203">
        <v>16217.5</v>
      </c>
      <c r="E12" s="203">
        <v>-260</v>
      </c>
      <c r="G12" s="203">
        <v>-260</v>
      </c>
      <c r="H12" s="203">
        <v>0</v>
      </c>
      <c r="I12" s="203">
        <v>16217.5</v>
      </c>
      <c r="K12" s="203">
        <v>20209.5</v>
      </c>
      <c r="L12" s="203">
        <v>2432.630000000001</v>
      </c>
    </row>
    <row r="13" spans="1:12">
      <c r="A13" s="201">
        <v>110611</v>
      </c>
      <c r="B13" s="201">
        <v>8732016</v>
      </c>
      <c r="C13" s="202" t="s">
        <v>301</v>
      </c>
      <c r="D13" s="203">
        <v>12100.75</v>
      </c>
      <c r="E13" s="203">
        <v>-194</v>
      </c>
      <c r="G13" s="203">
        <v>-194</v>
      </c>
      <c r="H13" s="203">
        <v>0</v>
      </c>
      <c r="I13" s="203">
        <v>12100.75</v>
      </c>
      <c r="K13" s="203">
        <v>16217.5</v>
      </c>
      <c r="L13" s="203">
        <v>1815.1100000000006</v>
      </c>
    </row>
    <row r="14" spans="1:12">
      <c r="A14" s="201">
        <v>110612</v>
      </c>
      <c r="B14" s="201">
        <v>8732018</v>
      </c>
      <c r="C14" s="202" t="s">
        <v>309</v>
      </c>
      <c r="D14" s="203">
        <v>20334.25</v>
      </c>
      <c r="E14" s="203">
        <v>-326</v>
      </c>
      <c r="G14" s="203">
        <v>-326</v>
      </c>
      <c r="H14" s="203">
        <v>0</v>
      </c>
      <c r="I14" s="203">
        <v>20334.25</v>
      </c>
      <c r="K14" s="203">
        <v>22330.25</v>
      </c>
      <c r="L14" s="203">
        <v>1996</v>
      </c>
    </row>
    <row r="15" spans="1:12">
      <c r="A15" s="201">
        <v>110614</v>
      </c>
      <c r="B15" s="201">
        <v>8732028</v>
      </c>
      <c r="C15" s="202" t="s">
        <v>347</v>
      </c>
      <c r="D15" s="203">
        <v>49408</v>
      </c>
      <c r="E15" s="203">
        <v>-772</v>
      </c>
      <c r="G15" s="203">
        <v>-772</v>
      </c>
      <c r="H15" s="203">
        <v>0</v>
      </c>
      <c r="I15" s="203">
        <v>49408</v>
      </c>
      <c r="K15" s="203">
        <v>67072</v>
      </c>
      <c r="L15" s="203">
        <v>14894.550000000003</v>
      </c>
    </row>
    <row r="16" spans="1:12">
      <c r="A16" s="201">
        <v>110615</v>
      </c>
      <c r="B16" s="201">
        <v>8732029</v>
      </c>
      <c r="C16" s="202" t="s">
        <v>349</v>
      </c>
      <c r="D16" s="203">
        <v>23827.25</v>
      </c>
      <c r="E16" s="203">
        <v>-17242.67</v>
      </c>
      <c r="G16" s="203">
        <v>-17242.67</v>
      </c>
      <c r="H16" s="203">
        <v>0</v>
      </c>
      <c r="I16" s="203">
        <v>23827.25</v>
      </c>
      <c r="K16" s="203">
        <v>32512</v>
      </c>
      <c r="L16" s="203">
        <v>4399.59</v>
      </c>
    </row>
    <row r="17" spans="1:12">
      <c r="A17" s="201">
        <v>110616</v>
      </c>
      <c r="B17" s="201">
        <v>8732031</v>
      </c>
      <c r="C17" s="202" t="s">
        <v>368</v>
      </c>
      <c r="D17" s="203">
        <v>20958</v>
      </c>
      <c r="E17" s="203">
        <v>-336</v>
      </c>
      <c r="G17" s="203">
        <v>-336</v>
      </c>
      <c r="H17" s="203">
        <v>0</v>
      </c>
      <c r="I17" s="203">
        <v>20958</v>
      </c>
      <c r="K17" s="203">
        <v>23827.25</v>
      </c>
      <c r="L17" s="203">
        <v>2869.25</v>
      </c>
    </row>
    <row r="18" spans="1:12">
      <c r="A18" s="201">
        <v>110617</v>
      </c>
      <c r="B18" s="201">
        <v>8732033</v>
      </c>
      <c r="C18" s="202" t="s">
        <v>374</v>
      </c>
      <c r="D18" s="203">
        <v>49725</v>
      </c>
      <c r="E18" s="203">
        <v>-270</v>
      </c>
      <c r="G18" s="203">
        <v>-465</v>
      </c>
      <c r="H18" s="203">
        <v>195</v>
      </c>
      <c r="I18" s="203">
        <v>49920</v>
      </c>
      <c r="K18" s="203">
        <v>59904</v>
      </c>
      <c r="L18" s="203">
        <v>8362.25</v>
      </c>
    </row>
    <row r="19" spans="1:12">
      <c r="A19" s="201">
        <v>110620</v>
      </c>
      <c r="B19" s="201">
        <v>8732046</v>
      </c>
      <c r="C19" s="202" t="s">
        <v>417</v>
      </c>
      <c r="D19" s="203">
        <v>35584</v>
      </c>
      <c r="E19" s="203">
        <v>-556</v>
      </c>
      <c r="G19" s="203">
        <v>-556</v>
      </c>
      <c r="H19" s="203">
        <v>0</v>
      </c>
      <c r="I19" s="203">
        <v>35584</v>
      </c>
      <c r="K19" s="203">
        <v>42496</v>
      </c>
      <c r="L19" s="203">
        <v>5377.5800000000017</v>
      </c>
    </row>
    <row r="20" spans="1:12">
      <c r="A20" s="201">
        <v>110621</v>
      </c>
      <c r="B20" s="201">
        <v>8732048</v>
      </c>
      <c r="C20" s="202" t="s">
        <v>448</v>
      </c>
      <c r="D20" s="203">
        <v>29952</v>
      </c>
      <c r="E20" s="203">
        <v>80940</v>
      </c>
      <c r="G20" s="203">
        <v>40236</v>
      </c>
      <c r="H20" s="203">
        <v>40704</v>
      </c>
      <c r="I20" s="203">
        <v>70656</v>
      </c>
      <c r="K20" s="203">
        <v>97280</v>
      </c>
      <c r="L20" s="203">
        <v>21334.600000000006</v>
      </c>
    </row>
    <row r="21" spans="1:12">
      <c r="A21" s="201">
        <v>110622</v>
      </c>
      <c r="B21" s="201">
        <v>8732054</v>
      </c>
      <c r="C21" s="202" t="s">
        <v>454</v>
      </c>
      <c r="D21" s="203">
        <v>36608</v>
      </c>
      <c r="E21" s="203">
        <v>-572</v>
      </c>
      <c r="G21" s="203">
        <v>-572</v>
      </c>
      <c r="H21" s="203">
        <v>0</v>
      </c>
      <c r="I21" s="203">
        <v>36608</v>
      </c>
      <c r="K21" s="203">
        <v>41984</v>
      </c>
      <c r="L21" s="203">
        <v>5376</v>
      </c>
    </row>
    <row r="22" spans="1:12">
      <c r="A22" s="201">
        <v>110626</v>
      </c>
      <c r="B22" s="201">
        <v>8732059</v>
      </c>
      <c r="C22" s="202" t="s">
        <v>351</v>
      </c>
      <c r="D22" s="203">
        <v>17215.5</v>
      </c>
      <c r="E22" s="203">
        <v>-276</v>
      </c>
      <c r="G22" s="203">
        <v>-276</v>
      </c>
      <c r="H22" s="203">
        <v>0</v>
      </c>
      <c r="I22" s="203">
        <v>17215.5</v>
      </c>
      <c r="K22" s="203">
        <v>17465</v>
      </c>
      <c r="L22" s="203">
        <v>249.5</v>
      </c>
    </row>
    <row r="23" spans="1:12">
      <c r="A23" s="201">
        <v>110627</v>
      </c>
      <c r="B23" s="201">
        <v>8732060</v>
      </c>
      <c r="C23" s="202" t="s">
        <v>235</v>
      </c>
      <c r="D23" s="203">
        <v>8732.5</v>
      </c>
      <c r="E23" s="203">
        <v>-140</v>
      </c>
      <c r="G23" s="203">
        <v>-140</v>
      </c>
      <c r="H23" s="203">
        <v>0</v>
      </c>
      <c r="I23" s="203">
        <v>8732.5</v>
      </c>
      <c r="K23" s="203">
        <v>11601.75</v>
      </c>
      <c r="L23" s="203">
        <v>1309.869999999999</v>
      </c>
    </row>
    <row r="24" spans="1:12">
      <c r="A24" s="201">
        <v>110630</v>
      </c>
      <c r="B24" s="201">
        <v>8732064</v>
      </c>
      <c r="C24" s="202" t="s">
        <v>440</v>
      </c>
      <c r="D24" s="203">
        <v>13473</v>
      </c>
      <c r="E24" s="203">
        <v>-216</v>
      </c>
      <c r="G24" s="203">
        <v>-216</v>
      </c>
      <c r="H24" s="203">
        <v>0</v>
      </c>
      <c r="I24" s="203">
        <v>13473</v>
      </c>
      <c r="K24" s="203">
        <v>17839.25</v>
      </c>
      <c r="L24" s="203">
        <v>2020.9500000000007</v>
      </c>
    </row>
    <row r="25" spans="1:12">
      <c r="A25" s="201">
        <v>110631</v>
      </c>
      <c r="B25" s="201">
        <v>8732065</v>
      </c>
      <c r="C25" s="202" t="s">
        <v>257</v>
      </c>
      <c r="D25" s="203">
        <v>19461</v>
      </c>
      <c r="E25" s="203">
        <v>-312</v>
      </c>
      <c r="G25" s="203">
        <v>-312</v>
      </c>
      <c r="H25" s="203">
        <v>0</v>
      </c>
      <c r="I25" s="203">
        <v>19461</v>
      </c>
      <c r="K25" s="203">
        <v>21956</v>
      </c>
      <c r="L25" s="203">
        <v>2495</v>
      </c>
    </row>
    <row r="26" spans="1:12">
      <c r="A26" s="201">
        <v>110632</v>
      </c>
      <c r="B26" s="201">
        <v>8732066</v>
      </c>
      <c r="C26" s="202" t="s">
        <v>338</v>
      </c>
      <c r="D26" s="203">
        <v>26880</v>
      </c>
      <c r="E26" s="203">
        <v>-420</v>
      </c>
      <c r="G26" s="203">
        <v>-420</v>
      </c>
      <c r="H26" s="203">
        <v>0</v>
      </c>
      <c r="I26" s="203">
        <v>26880</v>
      </c>
      <c r="K26" s="203">
        <v>33536</v>
      </c>
      <c r="L26" s="203">
        <v>4098.2000000000007</v>
      </c>
    </row>
    <row r="27" spans="1:12">
      <c r="A27" s="201">
        <v>110633</v>
      </c>
      <c r="B27" s="201">
        <v>8732068</v>
      </c>
      <c r="C27" s="202" t="s">
        <v>293</v>
      </c>
      <c r="D27" s="203">
        <v>10479</v>
      </c>
      <c r="E27" s="203">
        <v>-783.54999999999927</v>
      </c>
      <c r="G27" s="203">
        <v>-783.54999999999927</v>
      </c>
      <c r="H27" s="203">
        <v>0</v>
      </c>
      <c r="I27" s="203">
        <v>10479</v>
      </c>
      <c r="K27" s="203">
        <v>12100.75</v>
      </c>
      <c r="L27" s="203">
        <v>1571.8500000000004</v>
      </c>
    </row>
    <row r="28" spans="1:12">
      <c r="A28" s="201">
        <v>110635</v>
      </c>
      <c r="B28" s="201">
        <v>8732070</v>
      </c>
      <c r="C28" s="202" t="s">
        <v>383</v>
      </c>
      <c r="D28" s="203">
        <v>29184</v>
      </c>
      <c r="E28" s="203">
        <v>-456</v>
      </c>
      <c r="G28" s="203">
        <v>-456</v>
      </c>
      <c r="H28" s="203">
        <v>0</v>
      </c>
      <c r="I28" s="203">
        <v>29184</v>
      </c>
      <c r="K28" s="203">
        <v>33536</v>
      </c>
      <c r="L28" s="203">
        <v>4352</v>
      </c>
    </row>
    <row r="29" spans="1:12">
      <c r="A29" s="201">
        <v>110637</v>
      </c>
      <c r="B29" s="201">
        <v>8732074</v>
      </c>
      <c r="C29" s="202" t="s">
        <v>341</v>
      </c>
      <c r="D29" s="203">
        <v>66560</v>
      </c>
      <c r="E29" s="203">
        <v>65.619999999995343</v>
      </c>
      <c r="G29" s="203">
        <v>65.619999999995343</v>
      </c>
      <c r="H29" s="203">
        <v>0</v>
      </c>
      <c r="I29" s="203">
        <v>66560</v>
      </c>
      <c r="K29" s="203">
        <v>70656</v>
      </c>
      <c r="L29" s="203">
        <v>8658.5</v>
      </c>
    </row>
    <row r="30" spans="1:12">
      <c r="A30" s="201">
        <v>110638</v>
      </c>
      <c r="B30" s="201">
        <v>8732075</v>
      </c>
      <c r="C30" s="202" t="s">
        <v>343</v>
      </c>
      <c r="D30" s="203">
        <v>24326.25</v>
      </c>
      <c r="E30" s="203">
        <v>20.080000000001746</v>
      </c>
      <c r="G30" s="203">
        <v>20.080000000001746</v>
      </c>
      <c r="H30" s="203">
        <v>0</v>
      </c>
      <c r="I30" s="203">
        <v>24326.25</v>
      </c>
      <c r="K30" s="203">
        <v>31744</v>
      </c>
      <c r="L30" s="203">
        <v>4454.9399999999987</v>
      </c>
    </row>
    <row r="31" spans="1:12">
      <c r="A31" s="201">
        <v>110643</v>
      </c>
      <c r="B31" s="201">
        <v>8732082</v>
      </c>
      <c r="C31" s="202" t="s">
        <v>234</v>
      </c>
      <c r="D31" s="203">
        <v>13223.5</v>
      </c>
      <c r="E31" s="203">
        <v>-362</v>
      </c>
      <c r="G31" s="203">
        <v>-362</v>
      </c>
      <c r="H31" s="203">
        <v>0</v>
      </c>
      <c r="I31" s="203">
        <v>13223.5</v>
      </c>
      <c r="K31" s="203">
        <v>18463</v>
      </c>
      <c r="L31" s="203">
        <v>1983.5300000000007</v>
      </c>
    </row>
    <row r="32" spans="1:12">
      <c r="A32" s="201">
        <v>110644</v>
      </c>
      <c r="B32" s="201">
        <v>8732083</v>
      </c>
      <c r="C32" s="202" t="s">
        <v>224</v>
      </c>
      <c r="D32" s="203">
        <v>10603.75</v>
      </c>
      <c r="E32" s="203">
        <v>-170</v>
      </c>
      <c r="G32" s="203">
        <v>-170</v>
      </c>
      <c r="H32" s="203">
        <v>0</v>
      </c>
      <c r="I32" s="203">
        <v>10603.75</v>
      </c>
      <c r="K32" s="203">
        <v>13597.75</v>
      </c>
      <c r="L32" s="203">
        <v>1590.5599999999995</v>
      </c>
    </row>
    <row r="33" spans="1:12">
      <c r="A33" s="201">
        <v>110645</v>
      </c>
      <c r="B33" s="201">
        <v>8732084</v>
      </c>
      <c r="C33" s="202" t="s">
        <v>412</v>
      </c>
      <c r="D33" s="203">
        <v>18962</v>
      </c>
      <c r="E33" s="203">
        <v>-304</v>
      </c>
      <c r="G33" s="203">
        <v>-304</v>
      </c>
      <c r="H33" s="203">
        <v>0</v>
      </c>
      <c r="I33" s="203">
        <v>18962</v>
      </c>
      <c r="K33" s="203">
        <v>22205.5</v>
      </c>
      <c r="L33" s="203">
        <v>2844.2999999999993</v>
      </c>
    </row>
    <row r="34" spans="1:12">
      <c r="A34" s="201">
        <v>110649</v>
      </c>
      <c r="B34" s="201">
        <v>8732091</v>
      </c>
      <c r="C34" s="202" t="s">
        <v>256</v>
      </c>
      <c r="D34" s="203">
        <v>17215.5</v>
      </c>
      <c r="E34" s="203">
        <v>-276</v>
      </c>
      <c r="G34" s="203">
        <v>-276</v>
      </c>
      <c r="H34" s="203">
        <v>0</v>
      </c>
      <c r="I34" s="203">
        <v>17215.5</v>
      </c>
      <c r="K34" s="203">
        <v>23078.75</v>
      </c>
      <c r="L34" s="203">
        <v>2582.3199999999997</v>
      </c>
    </row>
    <row r="35" spans="1:12">
      <c r="A35" s="201">
        <v>110657</v>
      </c>
      <c r="B35" s="201">
        <v>8732107</v>
      </c>
      <c r="C35" s="202" t="s">
        <v>357</v>
      </c>
      <c r="D35" s="203">
        <v>35072</v>
      </c>
      <c r="E35" s="203">
        <v>-1556</v>
      </c>
      <c r="G35" s="203">
        <v>-1556</v>
      </c>
      <c r="H35" s="203">
        <v>0</v>
      </c>
      <c r="I35" s="203">
        <v>35072</v>
      </c>
      <c r="K35" s="203">
        <v>46336</v>
      </c>
      <c r="L35" s="203">
        <v>5413.2299999999959</v>
      </c>
    </row>
    <row r="36" spans="1:12">
      <c r="A36" s="201">
        <v>110658</v>
      </c>
      <c r="B36" s="201">
        <v>8732109</v>
      </c>
      <c r="C36" s="202" t="s">
        <v>361</v>
      </c>
      <c r="D36" s="203">
        <v>27136</v>
      </c>
      <c r="E36" s="203">
        <v>-424</v>
      </c>
      <c r="G36" s="203">
        <v>-424</v>
      </c>
      <c r="H36" s="203">
        <v>0</v>
      </c>
      <c r="I36" s="203">
        <v>27136</v>
      </c>
      <c r="K36" s="203">
        <v>31488</v>
      </c>
      <c r="L36" s="203">
        <v>4077.5499999999993</v>
      </c>
    </row>
    <row r="37" spans="1:12">
      <c r="A37" s="201">
        <v>110663</v>
      </c>
      <c r="B37" s="201">
        <v>8732115</v>
      </c>
      <c r="C37" s="202" t="s">
        <v>388</v>
      </c>
      <c r="D37" s="203">
        <v>59392</v>
      </c>
      <c r="E37" s="203">
        <v>-18310.410000000003</v>
      </c>
      <c r="G37" s="203">
        <v>-18310.410000000003</v>
      </c>
      <c r="H37" s="203">
        <v>0</v>
      </c>
      <c r="I37" s="203">
        <v>59392</v>
      </c>
      <c r="K37" s="203">
        <v>61952</v>
      </c>
      <c r="L37" s="203">
        <v>2560</v>
      </c>
    </row>
    <row r="38" spans="1:12">
      <c r="A38" s="201">
        <v>110664</v>
      </c>
      <c r="B38" s="201">
        <v>8732118</v>
      </c>
      <c r="C38" s="202" t="s">
        <v>226</v>
      </c>
      <c r="D38" s="203">
        <v>32000</v>
      </c>
      <c r="E38" s="203">
        <v>-500</v>
      </c>
      <c r="G38" s="203">
        <v>-500</v>
      </c>
      <c r="H38" s="203">
        <v>0</v>
      </c>
      <c r="I38" s="203">
        <v>32000</v>
      </c>
      <c r="K38" s="203">
        <v>39936</v>
      </c>
      <c r="L38" s="203">
        <v>4879.6299999999974</v>
      </c>
    </row>
    <row r="39" spans="1:12">
      <c r="A39" s="201">
        <v>110665</v>
      </c>
      <c r="B39" s="201">
        <v>8732119</v>
      </c>
      <c r="C39" s="202" t="s">
        <v>259</v>
      </c>
      <c r="D39" s="203">
        <v>34048</v>
      </c>
      <c r="E39" s="203">
        <v>-532</v>
      </c>
      <c r="G39" s="203">
        <v>-532</v>
      </c>
      <c r="H39" s="203">
        <v>0</v>
      </c>
      <c r="I39" s="203">
        <v>34048</v>
      </c>
      <c r="K39" s="203">
        <v>35328</v>
      </c>
      <c r="L39" s="203">
        <v>1280</v>
      </c>
    </row>
    <row r="40" spans="1:12">
      <c r="A40" s="201">
        <v>110666</v>
      </c>
      <c r="B40" s="201">
        <v>8732121</v>
      </c>
      <c r="C40" s="202" t="s">
        <v>345</v>
      </c>
      <c r="D40" s="203">
        <v>45312</v>
      </c>
      <c r="E40" s="203">
        <v>-708</v>
      </c>
      <c r="G40" s="203">
        <v>-708</v>
      </c>
      <c r="H40" s="203">
        <v>0</v>
      </c>
      <c r="I40" s="203">
        <v>45312</v>
      </c>
      <c r="K40" s="203">
        <v>56320</v>
      </c>
      <c r="L40" s="203">
        <v>11008</v>
      </c>
    </row>
    <row r="41" spans="1:12">
      <c r="A41" s="201">
        <v>110668</v>
      </c>
      <c r="B41" s="201">
        <v>8732123</v>
      </c>
      <c r="C41" s="202" t="s">
        <v>424</v>
      </c>
      <c r="D41" s="203">
        <v>32768</v>
      </c>
      <c r="E41" s="203">
        <v>-512</v>
      </c>
      <c r="G41" s="203">
        <v>-512</v>
      </c>
      <c r="H41" s="203">
        <v>0</v>
      </c>
      <c r="I41" s="203">
        <v>32768</v>
      </c>
      <c r="K41" s="203">
        <v>35072</v>
      </c>
      <c r="L41" s="203">
        <v>2304</v>
      </c>
    </row>
    <row r="42" spans="1:12">
      <c r="A42" s="201">
        <v>110673</v>
      </c>
      <c r="B42" s="201">
        <v>8732205</v>
      </c>
      <c r="C42" s="202" t="s">
        <v>314</v>
      </c>
      <c r="D42" s="203">
        <v>13473</v>
      </c>
      <c r="E42" s="203">
        <v>-216</v>
      </c>
      <c r="G42" s="203">
        <v>-216</v>
      </c>
      <c r="H42" s="203">
        <v>0</v>
      </c>
      <c r="I42" s="203">
        <v>13473</v>
      </c>
      <c r="K42" s="203">
        <v>21581.75</v>
      </c>
      <c r="L42" s="203">
        <v>2020.9500000000007</v>
      </c>
    </row>
    <row r="43" spans="1:12">
      <c r="A43" s="201">
        <v>110676</v>
      </c>
      <c r="B43" s="201">
        <v>8732208</v>
      </c>
      <c r="C43" s="202" t="s">
        <v>287</v>
      </c>
      <c r="D43" s="203">
        <v>22829.25</v>
      </c>
      <c r="E43" s="203">
        <v>-2825.0299999999988</v>
      </c>
      <c r="G43" s="203">
        <v>-2825.0299999999988</v>
      </c>
      <c r="H43" s="203">
        <v>0</v>
      </c>
      <c r="I43" s="203">
        <v>22829.25</v>
      </c>
      <c r="K43" s="203">
        <v>25199.5</v>
      </c>
      <c r="L43" s="203">
        <v>2370.25</v>
      </c>
    </row>
    <row r="44" spans="1:12">
      <c r="A44" s="201">
        <v>110679</v>
      </c>
      <c r="B44" s="201">
        <v>8732211</v>
      </c>
      <c r="C44" s="202" t="s">
        <v>315</v>
      </c>
      <c r="D44" s="203">
        <v>21956</v>
      </c>
      <c r="E44" s="203">
        <v>9328.5999999999985</v>
      </c>
      <c r="G44" s="203">
        <v>4488.2999999999993</v>
      </c>
      <c r="H44" s="203">
        <v>4840.2999999999993</v>
      </c>
      <c r="I44" s="203">
        <v>26796.3</v>
      </c>
      <c r="K44" s="203">
        <v>40173.75</v>
      </c>
      <c r="L44" s="203">
        <v>4412.9200000000019</v>
      </c>
    </row>
    <row r="45" spans="1:12">
      <c r="A45" s="201">
        <v>110680</v>
      </c>
      <c r="B45" s="201">
        <v>8732212</v>
      </c>
      <c r="C45" s="202" t="s">
        <v>321</v>
      </c>
      <c r="D45" s="203">
        <v>26624</v>
      </c>
      <c r="E45" s="203">
        <v>-416</v>
      </c>
      <c r="G45" s="203">
        <v>-416</v>
      </c>
      <c r="H45" s="203">
        <v>0</v>
      </c>
      <c r="I45" s="203">
        <v>26624</v>
      </c>
      <c r="K45" s="203">
        <v>35584</v>
      </c>
      <c r="L45" s="203">
        <v>4119.7000000000007</v>
      </c>
    </row>
    <row r="46" spans="1:12">
      <c r="A46" s="201">
        <v>110685</v>
      </c>
      <c r="B46" s="201">
        <v>8732217</v>
      </c>
      <c r="C46" s="202" t="s">
        <v>420</v>
      </c>
      <c r="D46" s="203">
        <v>20209.5</v>
      </c>
      <c r="E46" s="203">
        <v>-324</v>
      </c>
      <c r="G46" s="203">
        <v>-324</v>
      </c>
      <c r="H46" s="203">
        <v>0</v>
      </c>
      <c r="I46" s="203">
        <v>20209.5</v>
      </c>
      <c r="K46" s="203">
        <v>24950</v>
      </c>
      <c r="L46" s="203">
        <v>3031.4300000000003</v>
      </c>
    </row>
    <row r="47" spans="1:12">
      <c r="A47" s="201">
        <v>110687</v>
      </c>
      <c r="B47" s="201">
        <v>8732219</v>
      </c>
      <c r="C47" s="243" t="s">
        <v>631</v>
      </c>
      <c r="D47" s="203">
        <v>28443</v>
      </c>
      <c r="E47" s="203">
        <v>11078.25</v>
      </c>
      <c r="G47" s="203">
        <v>11078.25</v>
      </c>
      <c r="H47" s="203">
        <v>0</v>
      </c>
      <c r="I47" s="203">
        <v>28443</v>
      </c>
      <c r="K47" s="203">
        <v>28642.6</v>
      </c>
      <c r="L47" s="203">
        <v>-1428.3899999999994</v>
      </c>
    </row>
    <row r="48" spans="1:12">
      <c r="A48" s="201">
        <v>110698</v>
      </c>
      <c r="B48" s="201">
        <v>8732232</v>
      </c>
      <c r="C48" s="202" t="s">
        <v>449</v>
      </c>
      <c r="D48" s="203">
        <v>20209.5</v>
      </c>
      <c r="E48" s="203">
        <v>-324</v>
      </c>
      <c r="G48" s="203">
        <v>-324</v>
      </c>
      <c r="H48" s="203">
        <v>0</v>
      </c>
      <c r="I48" s="203">
        <v>20209.5</v>
      </c>
      <c r="K48" s="203">
        <v>23078.75</v>
      </c>
      <c r="L48" s="203">
        <v>2869.25</v>
      </c>
    </row>
    <row r="49" spans="1:12">
      <c r="A49" s="201">
        <v>110702</v>
      </c>
      <c r="B49" s="201">
        <v>8732239</v>
      </c>
      <c r="C49" s="202" t="s">
        <v>376</v>
      </c>
      <c r="D49" s="203">
        <v>22455</v>
      </c>
      <c r="E49" s="203">
        <v>-794.95999999999913</v>
      </c>
      <c r="G49" s="203">
        <v>-794.95999999999913</v>
      </c>
      <c r="H49" s="203">
        <v>0</v>
      </c>
      <c r="I49" s="203">
        <v>22455</v>
      </c>
      <c r="K49" s="203">
        <v>29184</v>
      </c>
      <c r="L49" s="203">
        <v>4109.25</v>
      </c>
    </row>
    <row r="50" spans="1:12">
      <c r="A50" s="201">
        <v>110703</v>
      </c>
      <c r="B50" s="201">
        <v>8732240</v>
      </c>
      <c r="C50" s="202" t="s">
        <v>460</v>
      </c>
      <c r="D50" s="203">
        <v>14221.5</v>
      </c>
      <c r="E50" s="203">
        <v>-1225.4699999999993</v>
      </c>
      <c r="G50" s="203">
        <v>-1225.4699999999993</v>
      </c>
      <c r="H50" s="203">
        <v>0</v>
      </c>
      <c r="I50" s="203">
        <v>14221.5</v>
      </c>
      <c r="K50" s="203">
        <v>17340.25</v>
      </c>
      <c r="L50" s="203">
        <v>2133.2299999999996</v>
      </c>
    </row>
    <row r="51" spans="1:12">
      <c r="A51" s="201">
        <v>110707</v>
      </c>
      <c r="B51" s="201">
        <v>8732246</v>
      </c>
      <c r="C51" s="202" t="s">
        <v>273</v>
      </c>
      <c r="D51" s="203">
        <v>21082.75</v>
      </c>
      <c r="E51" s="203">
        <v>-338</v>
      </c>
      <c r="G51" s="203">
        <v>-338</v>
      </c>
      <c r="H51" s="203">
        <v>0</v>
      </c>
      <c r="I51" s="203">
        <v>21082.75</v>
      </c>
      <c r="K51" s="203">
        <v>21706.5</v>
      </c>
      <c r="L51" s="203">
        <v>-1543.75</v>
      </c>
    </row>
    <row r="52" spans="1:12">
      <c r="A52" s="201">
        <v>110713</v>
      </c>
      <c r="B52" s="201">
        <v>8732254</v>
      </c>
      <c r="C52" s="202" t="s">
        <v>461</v>
      </c>
      <c r="D52" s="203">
        <v>17714.5</v>
      </c>
      <c r="E52" s="203">
        <v>-386.45999999999913</v>
      </c>
      <c r="G52" s="203">
        <v>-386.45999999999913</v>
      </c>
      <c r="H52" s="203">
        <v>0</v>
      </c>
      <c r="I52" s="203">
        <v>17714.5</v>
      </c>
      <c r="K52" s="203">
        <v>18463</v>
      </c>
      <c r="L52" s="203">
        <v>748.5</v>
      </c>
    </row>
    <row r="53" spans="1:12">
      <c r="A53" s="201">
        <v>110714</v>
      </c>
      <c r="B53" s="201">
        <v>8732255</v>
      </c>
      <c r="C53" s="202" t="s">
        <v>385</v>
      </c>
      <c r="D53" s="203">
        <v>15469</v>
      </c>
      <c r="E53" s="203">
        <v>-1388.75</v>
      </c>
      <c r="G53" s="203">
        <v>-1388.75</v>
      </c>
      <c r="H53" s="203">
        <v>0</v>
      </c>
      <c r="I53" s="203">
        <v>15469</v>
      </c>
      <c r="K53" s="203">
        <v>16342.25</v>
      </c>
      <c r="L53" s="203">
        <v>873.25</v>
      </c>
    </row>
    <row r="54" spans="1:12">
      <c r="A54" s="201">
        <v>110717</v>
      </c>
      <c r="B54" s="201">
        <v>8732260</v>
      </c>
      <c r="C54" s="202" t="s">
        <v>428</v>
      </c>
      <c r="D54" s="203">
        <v>13473</v>
      </c>
      <c r="E54" s="203">
        <v>-216</v>
      </c>
      <c r="G54" s="203">
        <v>-216</v>
      </c>
      <c r="H54" s="203">
        <v>0</v>
      </c>
      <c r="I54" s="203">
        <v>13473</v>
      </c>
      <c r="K54" s="203">
        <v>12724.5</v>
      </c>
      <c r="L54" s="203">
        <v>-748.5</v>
      </c>
    </row>
    <row r="55" spans="1:12">
      <c r="A55" s="201">
        <v>110733</v>
      </c>
      <c r="B55" s="201">
        <v>8732293</v>
      </c>
      <c r="C55" s="202" t="s">
        <v>339</v>
      </c>
      <c r="D55" s="203">
        <v>51200</v>
      </c>
      <c r="E55" s="203">
        <v>-2077.4499999999971</v>
      </c>
      <c r="G55" s="203">
        <v>-2077.4499999999971</v>
      </c>
      <c r="H55" s="203">
        <v>0</v>
      </c>
      <c r="I55" s="203">
        <v>51200</v>
      </c>
      <c r="K55" s="203">
        <v>48896</v>
      </c>
      <c r="L55" s="203">
        <v>-2304</v>
      </c>
    </row>
    <row r="56" spans="1:12">
      <c r="A56" s="201">
        <v>110746</v>
      </c>
      <c r="B56" s="201">
        <v>8732312</v>
      </c>
      <c r="C56" s="202" t="s">
        <v>236</v>
      </c>
      <c r="D56" s="203">
        <v>70656</v>
      </c>
      <c r="E56" s="203">
        <v>-64592</v>
      </c>
      <c r="G56" s="203">
        <v>-32848</v>
      </c>
      <c r="H56" s="203">
        <v>-31744</v>
      </c>
      <c r="I56" s="203">
        <v>38912</v>
      </c>
      <c r="K56" s="203">
        <v>40704</v>
      </c>
      <c r="L56" s="203">
        <v>1792</v>
      </c>
    </row>
    <row r="57" spans="1:12">
      <c r="A57" s="201">
        <v>110748</v>
      </c>
      <c r="B57" s="201">
        <v>8732315</v>
      </c>
      <c r="C57" s="202" t="s">
        <v>308</v>
      </c>
      <c r="D57" s="203">
        <v>65536</v>
      </c>
      <c r="E57" s="203">
        <v>-1024</v>
      </c>
      <c r="G57" s="203">
        <v>-1024</v>
      </c>
      <c r="H57" s="203">
        <v>0</v>
      </c>
      <c r="I57" s="203">
        <v>65536</v>
      </c>
      <c r="K57" s="203">
        <v>121344</v>
      </c>
      <c r="L57" s="203">
        <v>15638.5</v>
      </c>
    </row>
    <row r="58" spans="1:12">
      <c r="A58" s="201">
        <v>110750</v>
      </c>
      <c r="B58" s="201">
        <v>8732317</v>
      </c>
      <c r="C58" s="202" t="s">
        <v>404</v>
      </c>
      <c r="D58" s="203">
        <v>67072</v>
      </c>
      <c r="E58" s="203">
        <v>-5016.4100000000035</v>
      </c>
      <c r="G58" s="203">
        <v>-5016.4100000000035</v>
      </c>
      <c r="H58" s="203">
        <v>0</v>
      </c>
      <c r="I58" s="203">
        <v>67072</v>
      </c>
      <c r="K58" s="203">
        <v>97280</v>
      </c>
      <c r="L58" s="203">
        <v>20377.699999999997</v>
      </c>
    </row>
    <row r="59" spans="1:12">
      <c r="A59" s="201">
        <v>110754</v>
      </c>
      <c r="B59" s="201">
        <v>8732321</v>
      </c>
      <c r="C59" s="202" t="s">
        <v>290</v>
      </c>
      <c r="D59" s="203">
        <v>56585</v>
      </c>
      <c r="E59" s="203">
        <v>-584</v>
      </c>
      <c r="G59" s="203">
        <v>-584</v>
      </c>
      <c r="H59" s="203">
        <v>0</v>
      </c>
      <c r="I59" s="203">
        <v>56585</v>
      </c>
      <c r="K59" s="203">
        <v>66450.75</v>
      </c>
      <c r="L59" s="203">
        <v>9865.75</v>
      </c>
    </row>
    <row r="60" spans="1:12">
      <c r="A60" s="201">
        <v>110758</v>
      </c>
      <c r="B60" s="201">
        <v>8732327</v>
      </c>
      <c r="C60" s="202" t="s">
        <v>244</v>
      </c>
      <c r="D60" s="203">
        <v>51712</v>
      </c>
      <c r="E60" s="203">
        <v>-808</v>
      </c>
      <c r="G60" s="203">
        <v>-808</v>
      </c>
      <c r="H60" s="203">
        <v>0</v>
      </c>
      <c r="I60" s="203">
        <v>51712</v>
      </c>
      <c r="K60" s="203">
        <v>65024</v>
      </c>
      <c r="L60" s="203">
        <v>13312</v>
      </c>
    </row>
    <row r="61" spans="1:12">
      <c r="A61" s="201">
        <v>110759</v>
      </c>
      <c r="B61" s="201">
        <v>8732328</v>
      </c>
      <c r="C61" s="202" t="s">
        <v>294</v>
      </c>
      <c r="D61" s="203">
        <v>54784</v>
      </c>
      <c r="E61" s="203">
        <v>-17659.709999999992</v>
      </c>
      <c r="G61" s="203">
        <v>-19755.509999999995</v>
      </c>
      <c r="H61" s="203">
        <v>2095.8000000000029</v>
      </c>
      <c r="I61" s="203">
        <v>56879.8</v>
      </c>
      <c r="K61" s="203">
        <v>52868.5</v>
      </c>
      <c r="L61" s="203">
        <v>-6551.2100000000064</v>
      </c>
    </row>
    <row r="62" spans="1:12">
      <c r="A62" s="201">
        <v>110760</v>
      </c>
      <c r="B62" s="201">
        <v>8732329</v>
      </c>
      <c r="C62" s="202" t="s">
        <v>393</v>
      </c>
      <c r="D62" s="203">
        <v>43264</v>
      </c>
      <c r="E62" s="203">
        <v>-676</v>
      </c>
      <c r="G62" s="203">
        <v>-676</v>
      </c>
      <c r="H62" s="203">
        <v>0</v>
      </c>
      <c r="I62" s="203">
        <v>43264</v>
      </c>
      <c r="K62" s="203">
        <v>39936</v>
      </c>
      <c r="L62" s="203">
        <v>-3328</v>
      </c>
    </row>
    <row r="63" spans="1:12">
      <c r="A63" s="201">
        <v>110762</v>
      </c>
      <c r="B63" s="201">
        <v>8732331</v>
      </c>
      <c r="C63" s="202" t="s">
        <v>330</v>
      </c>
      <c r="D63" s="203">
        <v>8832.3</v>
      </c>
      <c r="E63" s="203">
        <v>11784.869999999999</v>
      </c>
      <c r="G63" s="203">
        <v>11510.419999999998</v>
      </c>
      <c r="H63" s="203">
        <v>274.45000000000073</v>
      </c>
      <c r="I63" s="203">
        <v>9106.75</v>
      </c>
      <c r="K63" s="203">
        <v>9106.75</v>
      </c>
      <c r="L63" s="203">
        <v>1366.0100000000002</v>
      </c>
    </row>
    <row r="64" spans="1:12">
      <c r="A64" s="201">
        <v>110763</v>
      </c>
      <c r="B64" s="201">
        <v>8732333</v>
      </c>
      <c r="C64" s="202" t="s">
        <v>377</v>
      </c>
      <c r="D64" s="203">
        <v>8140.8</v>
      </c>
      <c r="E64" s="203">
        <v>-127.20000000000164</v>
      </c>
      <c r="G64" s="203">
        <v>-127.20000000000164</v>
      </c>
      <c r="H64" s="203">
        <v>0</v>
      </c>
      <c r="I64" s="203">
        <v>8140.8</v>
      </c>
      <c r="K64" s="203">
        <v>7987.2</v>
      </c>
      <c r="L64" s="203">
        <v>-153.60000000000218</v>
      </c>
    </row>
    <row r="65" spans="1:12">
      <c r="A65" s="201">
        <v>110765</v>
      </c>
      <c r="B65" s="201">
        <v>8732335</v>
      </c>
      <c r="C65" s="202" t="s">
        <v>432</v>
      </c>
      <c r="D65" s="203">
        <v>19710.5</v>
      </c>
      <c r="E65" s="203">
        <v>-316</v>
      </c>
      <c r="G65" s="203">
        <v>-316</v>
      </c>
      <c r="H65" s="203">
        <v>0</v>
      </c>
      <c r="I65" s="203">
        <v>19710.5</v>
      </c>
      <c r="K65" s="203">
        <v>22455</v>
      </c>
      <c r="L65" s="203">
        <v>2744.5</v>
      </c>
    </row>
    <row r="66" spans="1:12">
      <c r="A66" s="201">
        <v>110766</v>
      </c>
      <c r="B66" s="201">
        <v>8732336</v>
      </c>
      <c r="C66" s="202" t="s">
        <v>284</v>
      </c>
      <c r="D66" s="203">
        <v>11468.8</v>
      </c>
      <c r="E66" s="203">
        <v>-179.20000000000255</v>
      </c>
      <c r="G66" s="203">
        <v>-179.20000000000255</v>
      </c>
      <c r="H66" s="203">
        <v>0</v>
      </c>
      <c r="I66" s="203">
        <v>11468.8</v>
      </c>
      <c r="K66" s="203">
        <v>12185.6</v>
      </c>
      <c r="L66" s="203">
        <v>716.79999999999745</v>
      </c>
    </row>
    <row r="67" spans="1:12">
      <c r="A67" s="201">
        <v>110771</v>
      </c>
      <c r="B67" s="201">
        <v>8732442</v>
      </c>
      <c r="C67" s="202" t="s">
        <v>328</v>
      </c>
      <c r="D67" s="203">
        <v>16966</v>
      </c>
      <c r="E67" s="203">
        <v>-272</v>
      </c>
      <c r="G67" s="203">
        <v>-272</v>
      </c>
      <c r="H67" s="203">
        <v>0</v>
      </c>
      <c r="I67" s="203">
        <v>16966</v>
      </c>
      <c r="K67" s="203">
        <v>20459</v>
      </c>
      <c r="L67" s="203">
        <v>2544.9000000000015</v>
      </c>
    </row>
    <row r="68" spans="1:12">
      <c r="A68" s="201">
        <v>110772</v>
      </c>
      <c r="B68" s="201">
        <v>8732443</v>
      </c>
      <c r="C68" s="202" t="s">
        <v>413</v>
      </c>
      <c r="D68" s="203">
        <v>44288</v>
      </c>
      <c r="E68" s="203">
        <v>-692</v>
      </c>
      <c r="G68" s="203">
        <v>-692</v>
      </c>
      <c r="H68" s="203">
        <v>0</v>
      </c>
      <c r="I68" s="203">
        <v>44288</v>
      </c>
      <c r="K68" s="203">
        <v>51712</v>
      </c>
      <c r="L68" s="203">
        <v>7424</v>
      </c>
    </row>
    <row r="69" spans="1:12">
      <c r="A69" s="201">
        <v>110773</v>
      </c>
      <c r="B69" s="201">
        <v>8732444</v>
      </c>
      <c r="C69" s="202" t="s">
        <v>278</v>
      </c>
      <c r="D69" s="203">
        <v>48896</v>
      </c>
      <c r="E69" s="203">
        <v>-764</v>
      </c>
      <c r="G69" s="203">
        <v>-764</v>
      </c>
      <c r="H69" s="203">
        <v>0</v>
      </c>
      <c r="I69" s="203">
        <v>48896</v>
      </c>
      <c r="K69" s="203">
        <v>57344</v>
      </c>
      <c r="L69" s="203">
        <v>8448</v>
      </c>
    </row>
    <row r="70" spans="1:12">
      <c r="A70" s="201">
        <v>110775</v>
      </c>
      <c r="B70" s="201">
        <v>8732446</v>
      </c>
      <c r="C70" s="202" t="s">
        <v>331</v>
      </c>
      <c r="D70" s="203">
        <v>45824</v>
      </c>
      <c r="E70" s="203">
        <v>-716</v>
      </c>
      <c r="G70" s="203">
        <v>-716</v>
      </c>
      <c r="H70" s="203">
        <v>0</v>
      </c>
      <c r="I70" s="203">
        <v>45824</v>
      </c>
      <c r="K70" s="203">
        <v>56320</v>
      </c>
      <c r="L70" s="203">
        <v>10496</v>
      </c>
    </row>
    <row r="71" spans="1:12">
      <c r="A71" s="201">
        <v>131996</v>
      </c>
      <c r="B71" s="201">
        <v>8732449</v>
      </c>
      <c r="C71" s="202" t="s">
        <v>356</v>
      </c>
      <c r="D71" s="203">
        <v>51200</v>
      </c>
      <c r="E71" s="203">
        <v>-800</v>
      </c>
      <c r="G71" s="203">
        <v>-800</v>
      </c>
      <c r="H71" s="203">
        <v>0</v>
      </c>
      <c r="I71" s="203">
        <v>51200</v>
      </c>
      <c r="K71" s="203">
        <v>61440</v>
      </c>
      <c r="L71" s="203">
        <v>10240</v>
      </c>
    </row>
    <row r="72" spans="1:12">
      <c r="A72" s="201">
        <v>132031</v>
      </c>
      <c r="B72" s="201">
        <v>8732452</v>
      </c>
      <c r="C72" s="202" t="s">
        <v>246</v>
      </c>
      <c r="D72" s="203">
        <v>41216</v>
      </c>
      <c r="E72" s="203">
        <v>-644</v>
      </c>
      <c r="G72" s="203">
        <v>-644</v>
      </c>
      <c r="H72" s="203">
        <v>0</v>
      </c>
      <c r="I72" s="203">
        <v>41216</v>
      </c>
      <c r="K72" s="203">
        <v>44544</v>
      </c>
      <c r="L72" s="203">
        <v>3328</v>
      </c>
    </row>
    <row r="73" spans="1:12">
      <c r="A73" s="201">
        <v>133311</v>
      </c>
      <c r="B73" s="201">
        <v>8732453</v>
      </c>
      <c r="C73" s="202" t="s">
        <v>382</v>
      </c>
      <c r="D73" s="203">
        <v>5376</v>
      </c>
      <c r="E73" s="203">
        <v>-84.000000000000909</v>
      </c>
      <c r="G73" s="203">
        <v>-84.000000000000909</v>
      </c>
      <c r="H73" s="203">
        <v>0</v>
      </c>
      <c r="I73" s="203">
        <v>5376</v>
      </c>
      <c r="K73" s="203">
        <v>6656</v>
      </c>
      <c r="L73" s="203">
        <v>818.42599999999857</v>
      </c>
    </row>
    <row r="74" spans="1:12">
      <c r="A74" s="201">
        <v>110781</v>
      </c>
      <c r="B74" s="201">
        <v>8733001</v>
      </c>
      <c r="C74" s="202" t="s">
        <v>230</v>
      </c>
      <c r="D74" s="203">
        <v>13722.5</v>
      </c>
      <c r="E74" s="203">
        <v>-1324.75</v>
      </c>
      <c r="G74" s="203">
        <v>-1324.75</v>
      </c>
      <c r="H74" s="203">
        <v>0</v>
      </c>
      <c r="I74" s="203">
        <v>13722.5</v>
      </c>
      <c r="K74" s="203">
        <v>21082.75</v>
      </c>
      <c r="L74" s="203">
        <v>2058.380000000001</v>
      </c>
    </row>
    <row r="75" spans="1:12">
      <c r="A75" s="201">
        <v>110783</v>
      </c>
      <c r="B75" s="241">
        <v>8732102</v>
      </c>
      <c r="C75" s="243" t="s">
        <v>243</v>
      </c>
      <c r="D75" s="203">
        <v>16966</v>
      </c>
      <c r="E75" s="203">
        <v>854.40000000000146</v>
      </c>
      <c r="G75" s="203">
        <v>291.20000000000073</v>
      </c>
      <c r="H75" s="203">
        <v>563.20000000000073</v>
      </c>
      <c r="I75" s="203">
        <v>17529.2</v>
      </c>
      <c r="K75" s="203">
        <v>28774.4</v>
      </c>
      <c r="L75" s="203">
        <v>2703.2000000000007</v>
      </c>
    </row>
    <row r="76" spans="1:12">
      <c r="A76" s="201">
        <v>110784</v>
      </c>
      <c r="B76" s="201">
        <v>8733008</v>
      </c>
      <c r="C76" s="202" t="s">
        <v>250</v>
      </c>
      <c r="D76" s="203">
        <v>14720.5</v>
      </c>
      <c r="E76" s="203">
        <v>-236</v>
      </c>
      <c r="G76" s="203">
        <v>-236</v>
      </c>
      <c r="H76" s="203">
        <v>0</v>
      </c>
      <c r="I76" s="203">
        <v>14720.5</v>
      </c>
      <c r="K76" s="203">
        <v>18587.75</v>
      </c>
      <c r="L76" s="203">
        <v>2208.0800000000017</v>
      </c>
    </row>
    <row r="77" spans="1:12">
      <c r="A77" s="201">
        <v>110785</v>
      </c>
      <c r="B77" s="201">
        <v>8733009</v>
      </c>
      <c r="C77" s="202" t="s">
        <v>255</v>
      </c>
      <c r="D77" s="203">
        <v>12849.25</v>
      </c>
      <c r="E77" s="203">
        <v>-206</v>
      </c>
      <c r="G77" s="203">
        <v>-206</v>
      </c>
      <c r="H77" s="203">
        <v>0</v>
      </c>
      <c r="I77" s="203">
        <v>12849.25</v>
      </c>
      <c r="K77" s="203">
        <v>16591.75</v>
      </c>
      <c r="L77" s="203">
        <v>1927.3899999999994</v>
      </c>
    </row>
    <row r="78" spans="1:12">
      <c r="A78" s="201">
        <v>110786</v>
      </c>
      <c r="B78" s="201">
        <v>8733011</v>
      </c>
      <c r="C78" s="202" t="s">
        <v>261</v>
      </c>
      <c r="D78" s="203">
        <v>17839.25</v>
      </c>
      <c r="E78" s="203">
        <v>-286</v>
      </c>
      <c r="G78" s="203">
        <v>-286</v>
      </c>
      <c r="H78" s="203">
        <v>0</v>
      </c>
      <c r="I78" s="203">
        <v>17839.25</v>
      </c>
      <c r="K78" s="203">
        <v>20209.5</v>
      </c>
      <c r="L78" s="203">
        <v>2370.25</v>
      </c>
    </row>
    <row r="79" spans="1:12">
      <c r="A79" s="201">
        <v>110787</v>
      </c>
      <c r="B79" s="201">
        <v>8733012</v>
      </c>
      <c r="C79" s="202" t="s">
        <v>270</v>
      </c>
      <c r="D79" s="203">
        <v>9481</v>
      </c>
      <c r="E79" s="203">
        <v>-152</v>
      </c>
      <c r="G79" s="203">
        <v>-152</v>
      </c>
      <c r="H79" s="203">
        <v>0</v>
      </c>
      <c r="I79" s="203">
        <v>9481</v>
      </c>
      <c r="K79" s="203">
        <v>11227.5</v>
      </c>
      <c r="L79" s="203">
        <v>1422.1499999999996</v>
      </c>
    </row>
    <row r="80" spans="1:12">
      <c r="A80" s="201">
        <v>110788</v>
      </c>
      <c r="B80" s="201">
        <v>8733014</v>
      </c>
      <c r="C80" s="202" t="s">
        <v>289</v>
      </c>
      <c r="D80" s="203">
        <v>45312</v>
      </c>
      <c r="E80" s="203">
        <v>-708</v>
      </c>
      <c r="G80" s="203">
        <v>-708</v>
      </c>
      <c r="H80" s="203">
        <v>0</v>
      </c>
      <c r="I80" s="203">
        <v>45312</v>
      </c>
      <c r="K80" s="203">
        <v>61440</v>
      </c>
      <c r="L80" s="203">
        <v>13657.949999999997</v>
      </c>
    </row>
    <row r="81" spans="1:12">
      <c r="A81" s="201">
        <v>110789</v>
      </c>
      <c r="B81" s="241">
        <v>8732100</v>
      </c>
      <c r="C81" s="243" t="s">
        <v>305</v>
      </c>
      <c r="D81" s="203">
        <v>12974</v>
      </c>
      <c r="E81" s="203">
        <v>-208</v>
      </c>
      <c r="G81" s="203">
        <v>-208</v>
      </c>
      <c r="H81" s="203">
        <v>0</v>
      </c>
      <c r="I81" s="203">
        <v>12974</v>
      </c>
      <c r="K81" s="203">
        <v>16342.25</v>
      </c>
      <c r="L81" s="203">
        <v>0</v>
      </c>
    </row>
    <row r="82" spans="1:12">
      <c r="A82" s="201">
        <v>110791</v>
      </c>
      <c r="B82" s="201">
        <v>8733022</v>
      </c>
      <c r="C82" s="202" t="s">
        <v>325</v>
      </c>
      <c r="D82" s="203">
        <v>17589.75</v>
      </c>
      <c r="E82" s="203">
        <v>-282</v>
      </c>
      <c r="G82" s="203">
        <v>-282</v>
      </c>
      <c r="H82" s="203">
        <v>0</v>
      </c>
      <c r="I82" s="203">
        <v>17589.75</v>
      </c>
      <c r="K82" s="203">
        <v>23702.5</v>
      </c>
      <c r="L82" s="203">
        <v>2638.4599999999991</v>
      </c>
    </row>
    <row r="83" spans="1:12">
      <c r="A83" s="201">
        <v>110793</v>
      </c>
      <c r="B83" s="201">
        <v>8733029</v>
      </c>
      <c r="C83" s="202" t="s">
        <v>410</v>
      </c>
      <c r="D83" s="203">
        <v>16467</v>
      </c>
      <c r="E83" s="203">
        <v>-264</v>
      </c>
      <c r="G83" s="203">
        <v>-264</v>
      </c>
      <c r="H83" s="203">
        <v>0</v>
      </c>
      <c r="I83" s="203">
        <v>16467</v>
      </c>
      <c r="K83" s="203">
        <v>19960</v>
      </c>
      <c r="L83" s="203">
        <v>2470.0499999999993</v>
      </c>
    </row>
    <row r="84" spans="1:12">
      <c r="A84" s="201">
        <v>110795</v>
      </c>
      <c r="B84" s="201">
        <v>8733032</v>
      </c>
      <c r="C84" s="202" t="s">
        <v>453</v>
      </c>
      <c r="D84" s="203">
        <v>18587.75</v>
      </c>
      <c r="E84" s="203">
        <v>-298</v>
      </c>
      <c r="G84" s="203">
        <v>-298</v>
      </c>
      <c r="H84" s="203">
        <v>0</v>
      </c>
      <c r="I84" s="203">
        <v>18587.75</v>
      </c>
      <c r="K84" s="203">
        <v>22205.5</v>
      </c>
      <c r="L84" s="203">
        <v>2788.16</v>
      </c>
    </row>
    <row r="85" spans="1:12">
      <c r="A85" s="201">
        <v>110796</v>
      </c>
      <c r="B85" s="201">
        <v>8733035</v>
      </c>
      <c r="C85" s="202" t="s">
        <v>312</v>
      </c>
      <c r="D85" s="203">
        <v>13972</v>
      </c>
      <c r="E85" s="203">
        <v>-224</v>
      </c>
      <c r="G85" s="203">
        <v>-224</v>
      </c>
      <c r="H85" s="203">
        <v>0</v>
      </c>
      <c r="I85" s="203">
        <v>13972</v>
      </c>
      <c r="K85" s="203">
        <v>18088.75</v>
      </c>
      <c r="L85" s="203">
        <v>2095.7999999999993</v>
      </c>
    </row>
    <row r="86" spans="1:12">
      <c r="A86" s="201">
        <v>110798</v>
      </c>
      <c r="B86" s="201">
        <v>8733041</v>
      </c>
      <c r="C86" s="202" t="s">
        <v>271</v>
      </c>
      <c r="D86" s="203">
        <v>17215.5</v>
      </c>
      <c r="E86" s="203">
        <v>-1744.0400000000009</v>
      </c>
      <c r="G86" s="203">
        <v>-1744.0400000000009</v>
      </c>
      <c r="H86" s="203">
        <v>0</v>
      </c>
      <c r="I86" s="203">
        <v>17215.5</v>
      </c>
      <c r="K86" s="203">
        <v>20833.25</v>
      </c>
      <c r="L86" s="203">
        <v>-17215.5</v>
      </c>
    </row>
    <row r="87" spans="1:12">
      <c r="A87" s="201">
        <v>110801</v>
      </c>
      <c r="B87" s="201">
        <v>8733050</v>
      </c>
      <c r="C87" s="202" t="s">
        <v>252</v>
      </c>
      <c r="D87" s="203">
        <v>21332.25</v>
      </c>
      <c r="E87" s="203">
        <v>-342</v>
      </c>
      <c r="G87" s="203">
        <v>-342</v>
      </c>
      <c r="H87" s="203">
        <v>0</v>
      </c>
      <c r="I87" s="203">
        <v>21332.25</v>
      </c>
      <c r="K87" s="203">
        <v>22954</v>
      </c>
      <c r="L87" s="203">
        <v>1621.75</v>
      </c>
    </row>
    <row r="88" spans="1:12">
      <c r="A88" s="201">
        <v>110802</v>
      </c>
      <c r="B88" s="201">
        <v>8733052</v>
      </c>
      <c r="C88" s="202" t="s">
        <v>414</v>
      </c>
      <c r="D88" s="203">
        <v>33280</v>
      </c>
      <c r="E88" s="203">
        <v>-520</v>
      </c>
      <c r="G88" s="203">
        <v>-520</v>
      </c>
      <c r="H88" s="203">
        <v>0</v>
      </c>
      <c r="I88" s="203">
        <v>33280</v>
      </c>
      <c r="K88" s="203">
        <v>33280</v>
      </c>
      <c r="L88" s="203">
        <v>0</v>
      </c>
    </row>
    <row r="89" spans="1:12">
      <c r="A89" s="201">
        <v>110803</v>
      </c>
      <c r="B89" s="201">
        <v>8733053</v>
      </c>
      <c r="C89" s="202" t="s">
        <v>340</v>
      </c>
      <c r="D89" s="203">
        <v>12350.25</v>
      </c>
      <c r="E89" s="203">
        <v>-198</v>
      </c>
      <c r="G89" s="203">
        <v>-198</v>
      </c>
      <c r="H89" s="203">
        <v>0</v>
      </c>
      <c r="I89" s="203">
        <v>12350.25</v>
      </c>
      <c r="K89" s="203">
        <v>16217.5</v>
      </c>
      <c r="L89" s="203">
        <v>0</v>
      </c>
    </row>
    <row r="90" spans="1:12">
      <c r="A90" s="201">
        <v>110804</v>
      </c>
      <c r="B90" s="201">
        <v>8733054</v>
      </c>
      <c r="C90" s="202" t="s">
        <v>172</v>
      </c>
      <c r="D90" s="203">
        <v>10104.75</v>
      </c>
      <c r="E90" s="203">
        <v>-162</v>
      </c>
      <c r="G90" s="203">
        <v>-162</v>
      </c>
      <c r="H90" s="203">
        <v>0</v>
      </c>
      <c r="I90" s="203">
        <v>10104.75</v>
      </c>
      <c r="K90" s="203">
        <v>12849.25</v>
      </c>
      <c r="L90" s="203">
        <v>1515.7099999999991</v>
      </c>
    </row>
    <row r="91" spans="1:12">
      <c r="A91" s="201">
        <v>110807</v>
      </c>
      <c r="B91" s="201">
        <v>8733058</v>
      </c>
      <c r="C91" s="202" t="s">
        <v>429</v>
      </c>
      <c r="D91" s="203">
        <v>29696</v>
      </c>
      <c r="E91" s="203">
        <v>-464</v>
      </c>
      <c r="G91" s="203">
        <v>-464</v>
      </c>
      <c r="H91" s="203">
        <v>0</v>
      </c>
      <c r="I91" s="203">
        <v>29696</v>
      </c>
      <c r="K91" s="203">
        <v>35072</v>
      </c>
      <c r="L91" s="203">
        <v>4477.8000000000029</v>
      </c>
    </row>
    <row r="92" spans="1:14">
      <c r="A92" s="201">
        <v>110809</v>
      </c>
      <c r="B92" s="201">
        <v>8733061</v>
      </c>
      <c r="C92" s="202" t="s">
        <v>222</v>
      </c>
      <c r="D92" s="203">
        <v>19710.5</v>
      </c>
      <c r="E92" s="203">
        <v>-2561.5</v>
      </c>
      <c r="G92" s="203">
        <v>-1438.75</v>
      </c>
      <c r="H92" s="203">
        <v>-1122.75</v>
      </c>
      <c r="I92" s="203">
        <v>18587.75</v>
      </c>
      <c r="K92" s="203">
        <v>26624</v>
      </c>
      <c r="L92" s="203">
        <v>3464.16</v>
      </c>
      <c r="N92" s="496"/>
    </row>
    <row r="93" spans="1:12">
      <c r="A93" s="201">
        <v>110812</v>
      </c>
      <c r="B93" s="201">
        <v>8733065</v>
      </c>
      <c r="C93" s="202" t="s">
        <v>288</v>
      </c>
      <c r="D93" s="203">
        <v>12100.75</v>
      </c>
      <c r="E93" s="203">
        <v>-194</v>
      </c>
      <c r="G93" s="203">
        <v>-194</v>
      </c>
      <c r="H93" s="203">
        <v>0</v>
      </c>
      <c r="I93" s="203">
        <v>12100.75</v>
      </c>
      <c r="K93" s="203">
        <v>14720.5</v>
      </c>
      <c r="L93" s="203">
        <v>1815.1100000000006</v>
      </c>
    </row>
    <row r="94" spans="1:12">
      <c r="A94" s="201">
        <v>110813</v>
      </c>
      <c r="B94" s="201">
        <v>8733066</v>
      </c>
      <c r="C94" s="202" t="s">
        <v>546</v>
      </c>
      <c r="D94" s="203">
        <v>4940.1</v>
      </c>
      <c r="E94" s="203">
        <v>-225.21000000000004</v>
      </c>
      <c r="G94" s="203">
        <v>-225.21000000000004</v>
      </c>
      <c r="H94" s="203">
        <v>0</v>
      </c>
      <c r="I94" s="203">
        <v>4940.1</v>
      </c>
      <c r="K94" s="203"/>
      <c r="L94" s="203"/>
    </row>
    <row r="95" spans="1:12">
      <c r="A95" s="201">
        <v>110814</v>
      </c>
      <c r="B95" s="201">
        <v>8733067</v>
      </c>
      <c r="C95" s="202" t="s">
        <v>229</v>
      </c>
      <c r="D95" s="203">
        <v>12599.75</v>
      </c>
      <c r="E95" s="203">
        <v>-202</v>
      </c>
      <c r="G95" s="203">
        <v>-202</v>
      </c>
      <c r="H95" s="203">
        <v>0</v>
      </c>
      <c r="I95" s="203">
        <v>12599.75</v>
      </c>
      <c r="K95" s="203">
        <v>15718.5</v>
      </c>
      <c r="L95" s="203">
        <v>1889.9599999999991</v>
      </c>
    </row>
    <row r="96" spans="1:12">
      <c r="A96" s="201">
        <v>110815</v>
      </c>
      <c r="B96" s="201">
        <v>8733068</v>
      </c>
      <c r="C96" s="202" t="s">
        <v>303</v>
      </c>
      <c r="D96" s="203">
        <v>16467</v>
      </c>
      <c r="E96" s="203">
        <v>-264</v>
      </c>
      <c r="G96" s="203">
        <v>-264</v>
      </c>
      <c r="H96" s="203">
        <v>0</v>
      </c>
      <c r="I96" s="203">
        <v>16467</v>
      </c>
      <c r="K96" s="203">
        <v>19960</v>
      </c>
      <c r="L96" s="203">
        <v>2470.0499999999993</v>
      </c>
    </row>
    <row r="97" spans="1:12">
      <c r="A97" s="201">
        <v>110817</v>
      </c>
      <c r="B97" s="201">
        <v>8733071</v>
      </c>
      <c r="C97" s="202" t="s">
        <v>320</v>
      </c>
      <c r="D97" s="203">
        <v>19086.75</v>
      </c>
      <c r="E97" s="203">
        <v>-306</v>
      </c>
      <c r="G97" s="203">
        <v>-306</v>
      </c>
      <c r="H97" s="203">
        <v>0</v>
      </c>
      <c r="I97" s="203">
        <v>19086.75</v>
      </c>
      <c r="K97" s="203">
        <v>22330.25</v>
      </c>
      <c r="L97" s="203">
        <v>2863.0099999999984</v>
      </c>
    </row>
    <row r="98" spans="1:12">
      <c r="A98" s="201">
        <v>110820</v>
      </c>
      <c r="B98" s="201">
        <v>8733074</v>
      </c>
      <c r="C98" s="202" t="s">
        <v>282</v>
      </c>
      <c r="D98" s="203">
        <v>19710.5</v>
      </c>
      <c r="E98" s="203">
        <v>-316</v>
      </c>
      <c r="G98" s="203">
        <v>-316</v>
      </c>
      <c r="H98" s="203">
        <v>0</v>
      </c>
      <c r="I98" s="203">
        <v>19710.5</v>
      </c>
      <c r="K98" s="203">
        <v>22455</v>
      </c>
      <c r="L98" s="203">
        <v>2744.5</v>
      </c>
    </row>
    <row r="99" spans="1:12">
      <c r="A99" s="201">
        <v>110827</v>
      </c>
      <c r="B99" s="201">
        <v>8733081</v>
      </c>
      <c r="C99" s="202" t="s">
        <v>241</v>
      </c>
      <c r="D99" s="203">
        <v>10978</v>
      </c>
      <c r="E99" s="203">
        <v>-176</v>
      </c>
      <c r="G99" s="203">
        <v>-176</v>
      </c>
      <c r="H99" s="203">
        <v>0</v>
      </c>
      <c r="I99" s="203">
        <v>10978</v>
      </c>
      <c r="K99" s="203">
        <v>12100.75</v>
      </c>
      <c r="L99" s="203">
        <v>1122.75</v>
      </c>
    </row>
    <row r="100" spans="1:12">
      <c r="A100" s="201">
        <v>110829</v>
      </c>
      <c r="B100" s="201">
        <v>8733301</v>
      </c>
      <c r="C100" s="202" t="s">
        <v>231</v>
      </c>
      <c r="D100" s="203">
        <v>2176</v>
      </c>
      <c r="E100" s="203">
        <v>-341.20000000000073</v>
      </c>
      <c r="G100" s="203">
        <v>-187.60000000000036</v>
      </c>
      <c r="H100" s="203">
        <v>-153.60000000000036</v>
      </c>
      <c r="I100" s="203">
        <v>2022.3999999999996</v>
      </c>
      <c r="K100" s="203">
        <v>2790.4</v>
      </c>
      <c r="L100" s="203">
        <v>315.1579999999999</v>
      </c>
    </row>
    <row r="101" spans="1:12">
      <c r="A101" s="201">
        <v>110830</v>
      </c>
      <c r="B101" s="201">
        <v>8733308</v>
      </c>
      <c r="C101" s="202" t="s">
        <v>276</v>
      </c>
      <c r="D101" s="203">
        <v>3020.8</v>
      </c>
      <c r="E101" s="203">
        <v>-47.200000000000728</v>
      </c>
      <c r="G101" s="203">
        <v>-47.200000000000728</v>
      </c>
      <c r="H101" s="203">
        <v>0</v>
      </c>
      <c r="I101" s="203">
        <v>3020.8</v>
      </c>
      <c r="K101" s="203">
        <v>3635.2</v>
      </c>
      <c r="L101" s="203">
        <v>457.21599999999944</v>
      </c>
    </row>
    <row r="102" spans="1:12">
      <c r="A102" s="201">
        <v>110831</v>
      </c>
      <c r="B102" s="201">
        <v>8733310</v>
      </c>
      <c r="C102" s="202" t="s">
        <v>302</v>
      </c>
      <c r="D102" s="203">
        <v>3788.8</v>
      </c>
      <c r="E102" s="203">
        <v>-59.200000000000728</v>
      </c>
      <c r="G102" s="203">
        <v>-59.200000000000728</v>
      </c>
      <c r="H102" s="203">
        <v>0</v>
      </c>
      <c r="I102" s="203">
        <v>3788.8</v>
      </c>
      <c r="K102" s="203">
        <v>4838.4</v>
      </c>
      <c r="L102" s="203">
        <v>580.539999999999</v>
      </c>
    </row>
    <row r="103" spans="1:12">
      <c r="A103" s="201">
        <v>110832</v>
      </c>
      <c r="B103" s="201">
        <v>8733317</v>
      </c>
      <c r="C103" s="202" t="s">
        <v>335</v>
      </c>
      <c r="D103" s="203">
        <v>3072</v>
      </c>
      <c r="E103" s="203">
        <v>-48.000000000000909</v>
      </c>
      <c r="G103" s="203">
        <v>-48.000000000000909</v>
      </c>
      <c r="H103" s="203">
        <v>0</v>
      </c>
      <c r="I103" s="203">
        <v>3072</v>
      </c>
      <c r="K103" s="203">
        <v>3225.6</v>
      </c>
      <c r="L103" s="203">
        <v>153.59999999999945</v>
      </c>
    </row>
    <row r="104" spans="1:12">
      <c r="A104" s="201">
        <v>110834</v>
      </c>
      <c r="B104" s="201">
        <v>8733325</v>
      </c>
      <c r="C104" s="202" t="s">
        <v>419</v>
      </c>
      <c r="D104" s="203">
        <v>3507.2</v>
      </c>
      <c r="E104" s="203">
        <v>-28.800000000000637</v>
      </c>
      <c r="G104" s="203">
        <v>-28.800000000000637</v>
      </c>
      <c r="H104" s="203">
        <v>0</v>
      </c>
      <c r="I104" s="203">
        <v>3507.2</v>
      </c>
      <c r="K104" s="203">
        <v>4505.6</v>
      </c>
      <c r="L104" s="203">
        <v>538.07199999999921</v>
      </c>
    </row>
    <row r="105" spans="1:12">
      <c r="A105" s="201">
        <v>110836</v>
      </c>
      <c r="B105" s="201">
        <v>8733331</v>
      </c>
      <c r="C105" s="202" t="s">
        <v>375</v>
      </c>
      <c r="D105" s="203">
        <v>3020.8</v>
      </c>
      <c r="E105" s="203">
        <v>-47.200000000000728</v>
      </c>
      <c r="G105" s="203">
        <v>-47.200000000000728</v>
      </c>
      <c r="H105" s="203">
        <v>0</v>
      </c>
      <c r="I105" s="203">
        <v>3020.8</v>
      </c>
      <c r="K105" s="203">
        <v>3430.4</v>
      </c>
      <c r="L105" s="203">
        <v>409.599999999999</v>
      </c>
    </row>
    <row r="106" spans="1:12">
      <c r="A106" s="201">
        <v>110837</v>
      </c>
      <c r="B106" s="201">
        <v>8733350</v>
      </c>
      <c r="C106" s="202" t="s">
        <v>370</v>
      </c>
      <c r="D106" s="203">
        <v>1254.4</v>
      </c>
      <c r="E106" s="203">
        <v>-85.8100000000004</v>
      </c>
      <c r="G106" s="203">
        <v>-85.8100000000004</v>
      </c>
      <c r="H106" s="203">
        <v>0</v>
      </c>
      <c r="I106" s="203">
        <v>1254.4</v>
      </c>
      <c r="K106" s="203">
        <v>1689.6</v>
      </c>
      <c r="L106" s="203">
        <v>72.177999999999656</v>
      </c>
    </row>
    <row r="107" spans="1:12">
      <c r="A107" s="201">
        <v>110839</v>
      </c>
      <c r="B107" s="201">
        <v>8733356</v>
      </c>
      <c r="C107" s="202" t="s">
        <v>405</v>
      </c>
      <c r="D107" s="203">
        <v>4326.4</v>
      </c>
      <c r="E107" s="203">
        <v>-67.600000000001273</v>
      </c>
      <c r="G107" s="203">
        <v>-67.600000000001273</v>
      </c>
      <c r="H107" s="203">
        <v>0</v>
      </c>
      <c r="I107" s="203">
        <v>4326.4</v>
      </c>
      <c r="K107" s="203">
        <v>4019.2</v>
      </c>
      <c r="L107" s="203">
        <v>-307.20000000000073</v>
      </c>
    </row>
    <row r="108" spans="1:12">
      <c r="A108" s="201">
        <v>110840</v>
      </c>
      <c r="B108" s="201">
        <v>8733358</v>
      </c>
      <c r="C108" s="202" t="s">
        <v>408</v>
      </c>
      <c r="D108" s="203">
        <v>6041.6</v>
      </c>
      <c r="E108" s="203">
        <v>-94.400000000001455</v>
      </c>
      <c r="G108" s="203">
        <v>-94.400000000001455</v>
      </c>
      <c r="H108" s="203">
        <v>0</v>
      </c>
      <c r="I108" s="203">
        <v>6041.6</v>
      </c>
      <c r="K108" s="203">
        <v>6348.8</v>
      </c>
      <c r="L108" s="203">
        <v>307.199999999998</v>
      </c>
    </row>
    <row r="109" spans="1:12">
      <c r="A109" s="201">
        <v>110841</v>
      </c>
      <c r="B109" s="201">
        <v>8733360</v>
      </c>
      <c r="C109" s="202" t="s">
        <v>394</v>
      </c>
      <c r="D109" s="203">
        <v>3763.2</v>
      </c>
      <c r="E109" s="203">
        <v>-58.800000000000637</v>
      </c>
      <c r="G109" s="203">
        <v>-58.800000000000637</v>
      </c>
      <c r="H109" s="203">
        <v>0</v>
      </c>
      <c r="I109" s="203">
        <v>3763.2</v>
      </c>
      <c r="K109" s="203">
        <v>4684.8</v>
      </c>
      <c r="L109" s="203">
        <v>573.55000000000018</v>
      </c>
    </row>
    <row r="110" spans="1:12">
      <c r="A110" s="201">
        <v>110847</v>
      </c>
      <c r="B110" s="201">
        <v>8733368</v>
      </c>
      <c r="C110" s="202" t="s">
        <v>422</v>
      </c>
      <c r="D110" s="203">
        <v>2560</v>
      </c>
      <c r="E110" s="203">
        <v>-40.000000000000455</v>
      </c>
      <c r="G110" s="203">
        <v>-40.000000000000455</v>
      </c>
      <c r="H110" s="203">
        <v>0</v>
      </c>
      <c r="I110" s="203">
        <v>2560</v>
      </c>
      <c r="K110" s="203">
        <v>3404.8</v>
      </c>
      <c r="L110" s="203">
        <v>395.69999999999936</v>
      </c>
    </row>
    <row r="111" spans="1:12">
      <c r="A111" s="201">
        <v>110850</v>
      </c>
      <c r="B111" s="201">
        <v>8733373</v>
      </c>
      <c r="C111" s="202" t="s">
        <v>221</v>
      </c>
      <c r="D111" s="203">
        <v>2150.4</v>
      </c>
      <c r="E111" s="203">
        <v>-33.600000000000364</v>
      </c>
      <c r="G111" s="203">
        <v>-33.600000000000364</v>
      </c>
      <c r="H111" s="203">
        <v>0</v>
      </c>
      <c r="I111" s="203">
        <v>2150.4</v>
      </c>
      <c r="K111" s="203">
        <v>2764.8</v>
      </c>
      <c r="L111" s="203">
        <v>243.89199999999937</v>
      </c>
    </row>
    <row r="112" spans="1:12">
      <c r="A112" s="201">
        <v>131238</v>
      </c>
      <c r="B112" s="201">
        <v>8733384</v>
      </c>
      <c r="C112" s="202" t="s">
        <v>396</v>
      </c>
      <c r="D112" s="203">
        <v>5939.2</v>
      </c>
      <c r="E112" s="203">
        <v>-92.800000000001091</v>
      </c>
      <c r="G112" s="203">
        <v>-92.800000000001091</v>
      </c>
      <c r="H112" s="203">
        <v>0</v>
      </c>
      <c r="I112" s="203">
        <v>5939.2</v>
      </c>
      <c r="K112" s="203">
        <v>7014.4</v>
      </c>
      <c r="L112" s="203">
        <v>895.55999999999949</v>
      </c>
    </row>
    <row r="113" spans="1:12">
      <c r="A113" s="201">
        <v>133930</v>
      </c>
      <c r="B113" s="201">
        <v>8733386</v>
      </c>
      <c r="C113" s="202" t="s">
        <v>355</v>
      </c>
      <c r="D113" s="203">
        <v>60928</v>
      </c>
      <c r="E113" s="203">
        <v>-952</v>
      </c>
      <c r="G113" s="203">
        <v>-952</v>
      </c>
      <c r="H113" s="203">
        <v>0</v>
      </c>
      <c r="I113" s="203">
        <v>60928</v>
      </c>
      <c r="K113" s="203">
        <v>72704</v>
      </c>
      <c r="L113" s="203">
        <v>11776</v>
      </c>
    </row>
    <row r="114" spans="1:12">
      <c r="A114" s="201">
        <v>134894</v>
      </c>
      <c r="B114" s="201">
        <v>8733389</v>
      </c>
      <c r="C114" s="202" t="s">
        <v>433</v>
      </c>
      <c r="D114" s="203">
        <v>7424</v>
      </c>
      <c r="E114" s="203">
        <v>-116.00000000000182</v>
      </c>
      <c r="G114" s="203">
        <v>-116.00000000000182</v>
      </c>
      <c r="H114" s="203">
        <v>0</v>
      </c>
      <c r="I114" s="203">
        <v>7424</v>
      </c>
      <c r="K114" s="203">
        <v>9728</v>
      </c>
      <c r="L114" s="203">
        <v>1143.8259999999973</v>
      </c>
    </row>
    <row r="115" spans="1:12">
      <c r="A115" s="201">
        <v>134979</v>
      </c>
      <c r="B115" s="201">
        <v>8733390</v>
      </c>
      <c r="C115" s="202" t="s">
        <v>366</v>
      </c>
      <c r="D115" s="203">
        <v>33536</v>
      </c>
      <c r="E115" s="203">
        <v>4618.4400000000023</v>
      </c>
      <c r="G115" s="203">
        <v>1546.4400000000023</v>
      </c>
      <c r="H115" s="203">
        <v>3072</v>
      </c>
      <c r="I115" s="203">
        <v>36608</v>
      </c>
      <c r="K115" s="203">
        <v>45824</v>
      </c>
      <c r="L115" s="203">
        <v>5585.7799999999988</v>
      </c>
    </row>
    <row r="116" spans="1:12">
      <c r="A116" s="201">
        <v>131197</v>
      </c>
      <c r="B116" s="201">
        <v>8733392</v>
      </c>
      <c r="C116" s="202" t="s">
        <v>451</v>
      </c>
      <c r="D116" s="203">
        <v>7168</v>
      </c>
      <c r="E116" s="203">
        <v>-112.00000000000182</v>
      </c>
      <c r="G116" s="203">
        <v>-112.00000000000182</v>
      </c>
      <c r="H116" s="203">
        <v>0</v>
      </c>
      <c r="I116" s="203">
        <v>7168</v>
      </c>
      <c r="K116" s="203">
        <v>7014.4</v>
      </c>
      <c r="L116" s="203">
        <v>-153.60000000000127</v>
      </c>
    </row>
    <row r="117" spans="1:12">
      <c r="A117" s="201">
        <v>135131</v>
      </c>
      <c r="B117" s="201">
        <v>8733942</v>
      </c>
      <c r="C117" s="202" t="s">
        <v>240</v>
      </c>
      <c r="D117" s="203">
        <v>64000</v>
      </c>
      <c r="E117" s="203">
        <v>-1000</v>
      </c>
      <c r="G117" s="203">
        <v>-1000</v>
      </c>
      <c r="H117" s="203">
        <v>0</v>
      </c>
      <c r="I117" s="203">
        <v>64000</v>
      </c>
      <c r="K117" s="203">
        <v>62464</v>
      </c>
      <c r="L117" s="203">
        <v>-1536</v>
      </c>
    </row>
    <row r="118" spans="1:12">
      <c r="A118" s="201">
        <v>135132</v>
      </c>
      <c r="B118" s="201">
        <v>8733943</v>
      </c>
      <c r="C118" s="202" t="s">
        <v>421</v>
      </c>
      <c r="D118" s="203">
        <v>67584</v>
      </c>
      <c r="E118" s="203">
        <v>-1056</v>
      </c>
      <c r="G118" s="203">
        <v>-1056</v>
      </c>
      <c r="H118" s="203">
        <v>0</v>
      </c>
      <c r="I118" s="203">
        <v>67584</v>
      </c>
      <c r="K118" s="203">
        <v>70656</v>
      </c>
      <c r="L118" s="203">
        <v>3072</v>
      </c>
    </row>
    <row r="119" spans="1:12">
      <c r="A119" s="201">
        <v>135568</v>
      </c>
      <c r="B119" s="201">
        <v>8733945</v>
      </c>
      <c r="C119" s="202" t="s">
        <v>322</v>
      </c>
      <c r="D119" s="203">
        <v>36352</v>
      </c>
      <c r="E119" s="203">
        <v>-568</v>
      </c>
      <c r="G119" s="203">
        <v>-568</v>
      </c>
      <c r="H119" s="203">
        <v>0</v>
      </c>
      <c r="I119" s="203">
        <v>36352</v>
      </c>
      <c r="K119" s="203">
        <v>36096</v>
      </c>
      <c r="L119" s="203">
        <v>-256</v>
      </c>
    </row>
    <row r="120" spans="1:12">
      <c r="A120" s="201">
        <v>136241</v>
      </c>
      <c r="B120" s="201">
        <v>8733946</v>
      </c>
      <c r="C120" s="202" t="s">
        <v>378</v>
      </c>
      <c r="D120" s="203">
        <v>8038.4</v>
      </c>
      <c r="E120" s="203">
        <v>-17445.886000000002</v>
      </c>
      <c r="G120" s="203">
        <v>-17445.886000000002</v>
      </c>
      <c r="H120" s="203">
        <v>0</v>
      </c>
      <c r="I120" s="203">
        <v>8038.4</v>
      </c>
      <c r="K120" s="203">
        <v>17305.6</v>
      </c>
      <c r="L120" s="203">
        <v>2585.5899999999983</v>
      </c>
    </row>
    <row r="121" spans="1:12">
      <c r="A121" s="201">
        <v>110888</v>
      </c>
      <c r="B121" s="201">
        <v>8735200</v>
      </c>
      <c r="C121" s="202" t="s">
        <v>398</v>
      </c>
      <c r="D121" s="203">
        <v>3251.2</v>
      </c>
      <c r="E121" s="203">
        <v>-50.800000000000637</v>
      </c>
      <c r="G121" s="203">
        <v>-50.800000000000637</v>
      </c>
      <c r="H121" s="203">
        <v>0</v>
      </c>
      <c r="I121" s="203">
        <v>3251.2</v>
      </c>
      <c r="K121" s="203">
        <v>3737.6</v>
      </c>
      <c r="L121" s="203">
        <v>486.39999999999918</v>
      </c>
    </row>
    <row r="122" spans="1:12">
      <c r="A122" s="201">
        <v>138280</v>
      </c>
      <c r="B122" s="201">
        <v>8732005</v>
      </c>
      <c r="C122" s="202" t="s">
        <v>455</v>
      </c>
      <c r="D122" s="203">
        <v>7168</v>
      </c>
      <c r="E122" s="203">
        <v>0</v>
      </c>
      <c r="G122" s="203">
        <v>0</v>
      </c>
      <c r="H122" s="203">
        <v>0</v>
      </c>
      <c r="I122" s="203">
        <v>7168</v>
      </c>
      <c r="K122" s="203">
        <v>5171.2</v>
      </c>
      <c r="L122" s="203">
        <v>0</v>
      </c>
    </row>
    <row r="123" spans="1:12">
      <c r="A123" s="201">
        <v>138993</v>
      </c>
      <c r="B123" s="201">
        <v>8732007</v>
      </c>
      <c r="C123" s="202" t="s">
        <v>313</v>
      </c>
      <c r="D123" s="203">
        <v>8140.8</v>
      </c>
      <c r="E123" s="203">
        <v>0</v>
      </c>
      <c r="G123" s="203">
        <v>0</v>
      </c>
      <c r="H123" s="203">
        <v>0</v>
      </c>
      <c r="I123" s="203">
        <v>8140.8</v>
      </c>
      <c r="K123" s="203">
        <v>12800</v>
      </c>
      <c r="L123" s="203">
        <v>0</v>
      </c>
    </row>
    <row r="124" spans="1:12">
      <c r="A124" s="201">
        <v>139555</v>
      </c>
      <c r="B124" s="201">
        <v>8732008</v>
      </c>
      <c r="C124" s="202" t="s">
        <v>431</v>
      </c>
      <c r="D124" s="203">
        <v>5068.8</v>
      </c>
      <c r="E124" s="203">
        <v>0</v>
      </c>
      <c r="G124" s="203">
        <v>0</v>
      </c>
      <c r="H124" s="203">
        <v>0</v>
      </c>
      <c r="I124" s="203">
        <v>5068.8</v>
      </c>
      <c r="K124" s="203">
        <v>11468.8</v>
      </c>
      <c r="L124" s="203">
        <v>0</v>
      </c>
    </row>
    <row r="125" spans="1:12">
      <c r="A125" s="201">
        <v>145423</v>
      </c>
      <c r="B125" s="201">
        <v>8732009</v>
      </c>
      <c r="C125" s="202" t="s">
        <v>285</v>
      </c>
      <c r="D125" s="203">
        <v>2764.8</v>
      </c>
      <c r="E125" s="203">
        <v>0</v>
      </c>
      <c r="G125" s="203">
        <v>0</v>
      </c>
      <c r="H125" s="203">
        <v>0</v>
      </c>
      <c r="I125" s="203">
        <v>2764.8</v>
      </c>
      <c r="K125" s="203">
        <v>3148.8</v>
      </c>
      <c r="L125" s="203">
        <v>0</v>
      </c>
    </row>
    <row r="126" spans="1:12">
      <c r="A126" s="201">
        <v>139556</v>
      </c>
      <c r="B126" s="201">
        <v>8732013</v>
      </c>
      <c r="C126" s="202" t="s">
        <v>254</v>
      </c>
      <c r="D126" s="203">
        <v>1152</v>
      </c>
      <c r="E126" s="203">
        <v>0</v>
      </c>
      <c r="G126" s="203">
        <v>0</v>
      </c>
      <c r="H126" s="203">
        <v>0</v>
      </c>
      <c r="I126" s="203">
        <v>1152</v>
      </c>
      <c r="K126" s="203">
        <v>4454.4</v>
      </c>
      <c r="L126" s="203">
        <v>0</v>
      </c>
    </row>
    <row r="127" spans="1:12">
      <c r="A127" s="201">
        <v>142638</v>
      </c>
      <c r="B127" s="201">
        <v>8732014</v>
      </c>
      <c r="C127" s="202" t="s">
        <v>295</v>
      </c>
      <c r="D127" s="203">
        <v>4403.2</v>
      </c>
      <c r="E127" s="203">
        <v>0</v>
      </c>
      <c r="G127" s="203">
        <v>0</v>
      </c>
      <c r="H127" s="203">
        <v>0</v>
      </c>
      <c r="I127" s="203">
        <v>4403.2</v>
      </c>
      <c r="K127" s="203">
        <v>10444.8</v>
      </c>
      <c r="L127" s="203">
        <v>0</v>
      </c>
    </row>
    <row r="128" spans="1:12">
      <c r="A128" s="201">
        <v>148105</v>
      </c>
      <c r="B128" s="201">
        <v>8732015</v>
      </c>
      <c r="C128" s="202" t="s">
        <v>296</v>
      </c>
      <c r="D128" s="203">
        <v>21457</v>
      </c>
      <c r="E128" s="203">
        <v>0</v>
      </c>
      <c r="G128" s="203">
        <v>0</v>
      </c>
      <c r="H128" s="203">
        <v>0</v>
      </c>
      <c r="I128" s="203">
        <v>21457</v>
      </c>
      <c r="K128" s="203">
        <v>4915.2</v>
      </c>
      <c r="L128" s="203">
        <v>0</v>
      </c>
    </row>
    <row r="129" spans="1:12">
      <c r="A129" s="201">
        <v>139634</v>
      </c>
      <c r="B129" s="201">
        <v>8732019</v>
      </c>
      <c r="C129" s="202" t="s">
        <v>430</v>
      </c>
      <c r="D129" s="203">
        <v>10444.8</v>
      </c>
      <c r="E129" s="203">
        <v>0</v>
      </c>
      <c r="G129" s="203">
        <v>0</v>
      </c>
      <c r="H129" s="203">
        <v>0</v>
      </c>
      <c r="I129" s="203">
        <v>10444.8</v>
      </c>
      <c r="K129" s="203">
        <v>13926.4</v>
      </c>
      <c r="L129" s="203">
        <v>0</v>
      </c>
    </row>
    <row r="130" spans="1:12">
      <c r="A130" s="201">
        <v>140173</v>
      </c>
      <c r="B130" s="201">
        <v>8732020</v>
      </c>
      <c r="C130" s="202" t="s">
        <v>379</v>
      </c>
      <c r="D130" s="203">
        <v>4070.4</v>
      </c>
      <c r="E130" s="203">
        <v>0</v>
      </c>
      <c r="G130" s="203">
        <v>0</v>
      </c>
      <c r="H130" s="203">
        <v>0</v>
      </c>
      <c r="I130" s="203">
        <v>4070.4</v>
      </c>
      <c r="K130" s="203">
        <v>5017.6</v>
      </c>
      <c r="L130" s="203">
        <v>0</v>
      </c>
    </row>
    <row r="131" spans="1:12">
      <c r="A131" s="201">
        <v>139088</v>
      </c>
      <c r="B131" s="201">
        <v>8732021</v>
      </c>
      <c r="C131" s="202" t="s">
        <v>327</v>
      </c>
      <c r="D131" s="203">
        <v>1177.6</v>
      </c>
      <c r="E131" s="203">
        <v>0</v>
      </c>
      <c r="G131" s="203">
        <v>0</v>
      </c>
      <c r="H131" s="203">
        <v>0</v>
      </c>
      <c r="I131" s="203">
        <v>1177.6</v>
      </c>
      <c r="K131" s="203">
        <v>1587.2</v>
      </c>
      <c r="L131" s="203">
        <v>0</v>
      </c>
    </row>
    <row r="132" spans="1:12">
      <c r="A132" s="201">
        <v>140174</v>
      </c>
      <c r="B132" s="201">
        <v>8732022</v>
      </c>
      <c r="C132" s="202" t="s">
        <v>426</v>
      </c>
      <c r="D132" s="203">
        <v>4454.4</v>
      </c>
      <c r="E132" s="203">
        <v>0</v>
      </c>
      <c r="G132" s="203">
        <v>0</v>
      </c>
      <c r="H132" s="203">
        <v>0</v>
      </c>
      <c r="I132" s="203">
        <v>4454.4</v>
      </c>
      <c r="K132" s="203">
        <v>6144</v>
      </c>
      <c r="L132" s="203">
        <v>0</v>
      </c>
    </row>
    <row r="133" spans="1:12">
      <c r="A133" s="201">
        <v>140386</v>
      </c>
      <c r="B133" s="201">
        <v>8732023</v>
      </c>
      <c r="C133" s="202" t="s">
        <v>329</v>
      </c>
      <c r="D133" s="203">
        <v>1612.8</v>
      </c>
      <c r="E133" s="203">
        <v>0</v>
      </c>
      <c r="G133" s="203">
        <v>0</v>
      </c>
      <c r="H133" s="203">
        <v>0</v>
      </c>
      <c r="I133" s="203">
        <v>1612.8</v>
      </c>
      <c r="K133" s="203">
        <v>2252.8</v>
      </c>
      <c r="L133" s="203">
        <v>0</v>
      </c>
    </row>
    <row r="134" spans="1:12">
      <c r="A134" s="201">
        <v>140483</v>
      </c>
      <c r="B134" s="201">
        <v>8732024</v>
      </c>
      <c r="C134" s="202" t="s">
        <v>324</v>
      </c>
      <c r="D134" s="203">
        <v>6348.8</v>
      </c>
      <c r="E134" s="203">
        <v>0</v>
      </c>
      <c r="G134" s="203">
        <v>0</v>
      </c>
      <c r="H134" s="203">
        <v>0</v>
      </c>
      <c r="I134" s="203">
        <v>6348.8</v>
      </c>
      <c r="K134" s="203">
        <v>16691.2</v>
      </c>
      <c r="L134" s="203">
        <v>0</v>
      </c>
    </row>
    <row r="135" spans="1:12">
      <c r="A135" s="201">
        <v>140622</v>
      </c>
      <c r="B135" s="201">
        <v>8732025</v>
      </c>
      <c r="C135" s="202" t="s">
        <v>346</v>
      </c>
      <c r="D135" s="203">
        <v>5043.2</v>
      </c>
      <c r="E135" s="203">
        <v>0</v>
      </c>
      <c r="G135" s="203">
        <v>0</v>
      </c>
      <c r="H135" s="203">
        <v>0</v>
      </c>
      <c r="I135" s="203">
        <v>5043.2</v>
      </c>
      <c r="K135" s="203">
        <v>4377.6</v>
      </c>
      <c r="L135" s="203">
        <v>0</v>
      </c>
    </row>
    <row r="136" spans="1:12">
      <c r="A136" s="201">
        <v>140888</v>
      </c>
      <c r="B136" s="201">
        <v>8732026</v>
      </c>
      <c r="C136" s="202" t="s">
        <v>332</v>
      </c>
      <c r="D136" s="203">
        <v>7628.8</v>
      </c>
      <c r="E136" s="203">
        <v>0</v>
      </c>
      <c r="G136" s="203">
        <v>0</v>
      </c>
      <c r="H136" s="203">
        <v>0</v>
      </c>
      <c r="I136" s="203">
        <v>7628.8</v>
      </c>
      <c r="K136" s="203">
        <v>9369.6</v>
      </c>
      <c r="L136" s="203">
        <v>0</v>
      </c>
    </row>
    <row r="137" spans="1:12">
      <c r="A137" s="201">
        <v>141211</v>
      </c>
      <c r="B137" s="201">
        <v>8732027</v>
      </c>
      <c r="C137" s="202" t="s">
        <v>452</v>
      </c>
      <c r="D137" s="203">
        <v>6092.8</v>
      </c>
      <c r="E137" s="203">
        <v>0</v>
      </c>
      <c r="G137" s="203">
        <v>0</v>
      </c>
      <c r="H137" s="203">
        <v>0</v>
      </c>
      <c r="I137" s="203">
        <v>6092.8</v>
      </c>
      <c r="K137" s="203">
        <v>6195.2</v>
      </c>
      <c r="L137" s="203">
        <v>0</v>
      </c>
    </row>
    <row r="138" spans="1:12">
      <c r="A138" s="201">
        <v>141212</v>
      </c>
      <c r="B138" s="201">
        <v>8732030</v>
      </c>
      <c r="C138" s="202" t="s">
        <v>350</v>
      </c>
      <c r="D138" s="203">
        <v>3225.6</v>
      </c>
      <c r="E138" s="203">
        <v>0</v>
      </c>
      <c r="G138" s="203">
        <v>0</v>
      </c>
      <c r="H138" s="203">
        <v>0</v>
      </c>
      <c r="I138" s="203">
        <v>3225.6</v>
      </c>
      <c r="K138" s="203">
        <v>3788.8</v>
      </c>
      <c r="L138" s="203">
        <v>0</v>
      </c>
    </row>
    <row r="139" spans="1:12">
      <c r="A139" s="201">
        <v>141213</v>
      </c>
      <c r="B139" s="201">
        <v>8732032</v>
      </c>
      <c r="C139" s="202" t="s">
        <v>406</v>
      </c>
      <c r="D139" s="203">
        <v>3968</v>
      </c>
      <c r="E139" s="203">
        <v>0</v>
      </c>
      <c r="G139" s="203">
        <v>0</v>
      </c>
      <c r="H139" s="203">
        <v>0</v>
      </c>
      <c r="I139" s="203">
        <v>3968</v>
      </c>
      <c r="K139" s="203">
        <v>4608</v>
      </c>
      <c r="L139" s="203">
        <v>0</v>
      </c>
    </row>
    <row r="140" spans="1:12">
      <c r="A140" s="201">
        <v>141500</v>
      </c>
      <c r="B140" s="201">
        <v>8732034</v>
      </c>
      <c r="C140" s="202" t="s">
        <v>444</v>
      </c>
      <c r="D140" s="203">
        <v>5580.8</v>
      </c>
      <c r="E140" s="203">
        <v>0</v>
      </c>
      <c r="G140" s="203">
        <v>0</v>
      </c>
      <c r="H140" s="203">
        <v>0</v>
      </c>
      <c r="I140" s="203">
        <v>5580.8</v>
      </c>
      <c r="K140" s="203">
        <v>27392</v>
      </c>
      <c r="L140" s="203">
        <v>0</v>
      </c>
    </row>
    <row r="141" spans="1:12">
      <c r="A141" s="201">
        <v>141690</v>
      </c>
      <c r="B141" s="201">
        <v>8732036</v>
      </c>
      <c r="C141" s="202" t="s">
        <v>298</v>
      </c>
      <c r="D141" s="203">
        <v>2355.2</v>
      </c>
      <c r="E141" s="203">
        <v>0</v>
      </c>
      <c r="G141" s="203">
        <v>0</v>
      </c>
      <c r="H141" s="203">
        <v>0</v>
      </c>
      <c r="I141" s="203">
        <v>2355.2</v>
      </c>
      <c r="K141" s="203">
        <v>10086.4</v>
      </c>
      <c r="L141" s="203">
        <v>0</v>
      </c>
    </row>
    <row r="142" spans="1:12">
      <c r="A142" s="201">
        <v>141949</v>
      </c>
      <c r="B142" s="201">
        <v>8732037</v>
      </c>
      <c r="C142" s="202" t="s">
        <v>280</v>
      </c>
      <c r="D142" s="203">
        <v>4710.4</v>
      </c>
      <c r="E142" s="203">
        <v>0</v>
      </c>
      <c r="G142" s="203">
        <v>0</v>
      </c>
      <c r="H142" s="203">
        <v>0</v>
      </c>
      <c r="I142" s="203">
        <v>4710.4</v>
      </c>
      <c r="K142" s="203">
        <v>8908.8</v>
      </c>
      <c r="L142" s="203">
        <v>0</v>
      </c>
    </row>
    <row r="143" spans="1:12">
      <c r="A143" s="201">
        <v>142034</v>
      </c>
      <c r="B143" s="201">
        <v>8732038</v>
      </c>
      <c r="C143" s="202" t="s">
        <v>403</v>
      </c>
      <c r="D143" s="203">
        <v>5478.4</v>
      </c>
      <c r="E143" s="203">
        <v>0</v>
      </c>
      <c r="G143" s="203">
        <v>0</v>
      </c>
      <c r="H143" s="203">
        <v>0</v>
      </c>
      <c r="I143" s="203">
        <v>5478.4</v>
      </c>
      <c r="K143" s="203">
        <v>4864</v>
      </c>
      <c r="L143" s="203">
        <v>0</v>
      </c>
    </row>
    <row r="144" spans="1:12">
      <c r="A144" s="201">
        <v>142810</v>
      </c>
      <c r="B144" s="201">
        <v>8732040</v>
      </c>
      <c r="C144" s="202" t="s">
        <v>458</v>
      </c>
      <c r="D144" s="203">
        <v>3763.2</v>
      </c>
      <c r="E144" s="203">
        <v>0</v>
      </c>
      <c r="G144" s="203">
        <v>0</v>
      </c>
      <c r="H144" s="203">
        <v>0</v>
      </c>
      <c r="I144" s="203">
        <v>3763.2</v>
      </c>
      <c r="K144" s="203">
        <v>5273.6</v>
      </c>
      <c r="L144" s="203">
        <v>0</v>
      </c>
    </row>
    <row r="145" spans="1:12">
      <c r="A145" s="201">
        <v>145424</v>
      </c>
      <c r="B145" s="201">
        <v>8732041</v>
      </c>
      <c r="C145" s="202" t="s">
        <v>409</v>
      </c>
      <c r="D145" s="203">
        <v>3865.6</v>
      </c>
      <c r="E145" s="203">
        <v>0</v>
      </c>
      <c r="G145" s="203">
        <v>0</v>
      </c>
      <c r="H145" s="203">
        <v>0</v>
      </c>
      <c r="I145" s="203">
        <v>3865.6</v>
      </c>
      <c r="K145" s="203">
        <v>4940.8</v>
      </c>
      <c r="L145" s="203">
        <v>0</v>
      </c>
    </row>
    <row r="146" spans="1:12">
      <c r="A146" s="201">
        <v>142811</v>
      </c>
      <c r="B146" s="201">
        <v>8732042</v>
      </c>
      <c r="C146" s="202" t="s">
        <v>306</v>
      </c>
      <c r="D146" s="203">
        <v>2022.4</v>
      </c>
      <c r="E146" s="203">
        <v>0</v>
      </c>
      <c r="G146" s="203">
        <v>0</v>
      </c>
      <c r="H146" s="203">
        <v>0</v>
      </c>
      <c r="I146" s="203">
        <v>2022.4</v>
      </c>
      <c r="K146" s="203">
        <v>1612.8</v>
      </c>
      <c r="L146" s="203">
        <v>0</v>
      </c>
    </row>
    <row r="147" spans="1:12">
      <c r="A147" s="201">
        <v>143836</v>
      </c>
      <c r="B147" s="201">
        <v>8732044</v>
      </c>
      <c r="C147" s="202" t="s">
        <v>367</v>
      </c>
      <c r="D147" s="203">
        <v>14745.6</v>
      </c>
      <c r="E147" s="203">
        <v>0</v>
      </c>
      <c r="G147" s="203">
        <v>0</v>
      </c>
      <c r="H147" s="203">
        <v>0</v>
      </c>
      <c r="I147" s="203">
        <v>14745.6</v>
      </c>
      <c r="K147" s="203">
        <v>10035.2</v>
      </c>
      <c r="L147" s="203">
        <v>0</v>
      </c>
    </row>
    <row r="148" spans="1:12">
      <c r="A148" s="201">
        <v>143849</v>
      </c>
      <c r="B148" s="201">
        <v>8732045</v>
      </c>
      <c r="C148" s="202" t="s">
        <v>311</v>
      </c>
      <c r="D148" s="203">
        <v>3942.4</v>
      </c>
      <c r="E148" s="203">
        <v>0</v>
      </c>
      <c r="G148" s="203">
        <v>0</v>
      </c>
      <c r="H148" s="203">
        <v>0</v>
      </c>
      <c r="I148" s="203">
        <v>3942.4</v>
      </c>
      <c r="K148" s="203">
        <v>4480</v>
      </c>
      <c r="L148" s="203">
        <v>0</v>
      </c>
    </row>
    <row r="149" spans="1:12">
      <c r="A149" s="201">
        <v>143941</v>
      </c>
      <c r="B149" s="201">
        <v>8732049</v>
      </c>
      <c r="C149" s="202" t="s">
        <v>434</v>
      </c>
      <c r="D149" s="203">
        <v>11980.8</v>
      </c>
      <c r="E149" s="203">
        <v>0</v>
      </c>
      <c r="G149" s="203">
        <v>0</v>
      </c>
      <c r="H149" s="203">
        <v>0</v>
      </c>
      <c r="I149" s="203">
        <v>11980.8</v>
      </c>
      <c r="K149" s="203">
        <v>13312</v>
      </c>
      <c r="L149" s="203">
        <v>0</v>
      </c>
    </row>
    <row r="150" spans="1:12">
      <c r="A150" s="201">
        <v>143955</v>
      </c>
      <c r="B150" s="201">
        <v>8732050</v>
      </c>
      <c r="C150" s="202" t="s">
        <v>436</v>
      </c>
      <c r="D150" s="203">
        <v>4224</v>
      </c>
      <c r="E150" s="203">
        <v>0</v>
      </c>
      <c r="G150" s="203">
        <v>0</v>
      </c>
      <c r="H150" s="203">
        <v>0</v>
      </c>
      <c r="I150" s="203">
        <v>4224</v>
      </c>
      <c r="K150" s="203">
        <v>5171.2</v>
      </c>
      <c r="L150" s="203">
        <v>0</v>
      </c>
    </row>
    <row r="151" spans="1:12">
      <c r="A151" s="201">
        <v>144770</v>
      </c>
      <c r="B151" s="201">
        <v>8732051</v>
      </c>
      <c r="C151" s="202" t="s">
        <v>443</v>
      </c>
      <c r="D151" s="203">
        <v>23347.2</v>
      </c>
      <c r="E151" s="203">
        <v>0</v>
      </c>
      <c r="G151" s="203">
        <v>0</v>
      </c>
      <c r="H151" s="203">
        <v>0</v>
      </c>
      <c r="I151" s="203">
        <v>23347.2</v>
      </c>
      <c r="K151" s="203">
        <v>27904</v>
      </c>
      <c r="L151" s="203">
        <v>0</v>
      </c>
    </row>
    <row r="152" spans="1:12">
      <c r="A152" s="201">
        <v>144947</v>
      </c>
      <c r="B152" s="201">
        <v>8732052</v>
      </c>
      <c r="C152" s="202" t="s">
        <v>269</v>
      </c>
      <c r="D152" s="203">
        <v>5632</v>
      </c>
      <c r="E152" s="203">
        <v>0</v>
      </c>
      <c r="G152" s="203">
        <v>0</v>
      </c>
      <c r="H152" s="203">
        <v>0</v>
      </c>
      <c r="I152" s="203">
        <v>5632</v>
      </c>
      <c r="K152" s="203">
        <v>6707.2</v>
      </c>
      <c r="L152" s="203">
        <v>0</v>
      </c>
    </row>
    <row r="153" spans="1:12">
      <c r="A153" s="201">
        <v>145147</v>
      </c>
      <c r="B153" s="201">
        <v>8732053</v>
      </c>
      <c r="C153" s="202" t="s">
        <v>358</v>
      </c>
      <c r="D153" s="203">
        <v>2892.8</v>
      </c>
      <c r="E153" s="203">
        <v>0</v>
      </c>
      <c r="G153" s="203">
        <v>0</v>
      </c>
      <c r="H153" s="203">
        <v>0</v>
      </c>
      <c r="I153" s="203">
        <v>2892.8</v>
      </c>
      <c r="K153" s="203">
        <v>3404.8</v>
      </c>
      <c r="L153" s="203">
        <v>0</v>
      </c>
    </row>
    <row r="154" spans="1:12">
      <c r="A154" s="201">
        <v>145302</v>
      </c>
      <c r="B154" s="201">
        <v>8732055</v>
      </c>
      <c r="C154" s="202" t="s">
        <v>283</v>
      </c>
      <c r="D154" s="203">
        <v>2867.2</v>
      </c>
      <c r="E154" s="203">
        <v>0</v>
      </c>
      <c r="G154" s="203">
        <v>0</v>
      </c>
      <c r="H154" s="203">
        <v>0</v>
      </c>
      <c r="I154" s="203">
        <v>2867.2</v>
      </c>
      <c r="K154" s="203">
        <v>2816</v>
      </c>
      <c r="L154" s="203">
        <v>0</v>
      </c>
    </row>
    <row r="155" spans="1:12">
      <c r="A155" s="201">
        <v>144054</v>
      </c>
      <c r="B155" s="201">
        <v>8732057</v>
      </c>
      <c r="C155" s="202" t="s">
        <v>268</v>
      </c>
      <c r="D155" s="203">
        <v>5120</v>
      </c>
      <c r="E155" s="203">
        <v>0</v>
      </c>
      <c r="G155" s="203">
        <v>0</v>
      </c>
      <c r="H155" s="203">
        <v>0</v>
      </c>
      <c r="I155" s="203">
        <v>5120</v>
      </c>
      <c r="K155" s="203">
        <v>6400</v>
      </c>
      <c r="L155" s="203">
        <v>0</v>
      </c>
    </row>
    <row r="156" spans="1:12">
      <c r="A156" s="201">
        <v>145801</v>
      </c>
      <c r="B156" s="201">
        <v>8732058</v>
      </c>
      <c r="C156" s="202" t="s">
        <v>228</v>
      </c>
      <c r="D156" s="203">
        <v>6246.4</v>
      </c>
      <c r="E156" s="203">
        <v>0</v>
      </c>
      <c r="G156" s="203">
        <v>0</v>
      </c>
      <c r="H156" s="203">
        <v>0</v>
      </c>
      <c r="I156" s="203">
        <v>6246.4</v>
      </c>
      <c r="K156" s="203">
        <v>6246.4</v>
      </c>
      <c r="L156" s="203">
        <v>0</v>
      </c>
    </row>
    <row r="157" spans="1:12">
      <c r="A157" s="201">
        <v>145401</v>
      </c>
      <c r="B157" s="201">
        <v>8732061</v>
      </c>
      <c r="C157" s="202" t="s">
        <v>272</v>
      </c>
      <c r="D157" s="203">
        <v>2611.2</v>
      </c>
      <c r="E157" s="203">
        <v>0</v>
      </c>
      <c r="G157" s="203">
        <v>0</v>
      </c>
      <c r="H157" s="203">
        <v>0</v>
      </c>
      <c r="I157" s="203">
        <v>2611.2</v>
      </c>
      <c r="K157" s="203">
        <v>2380.8</v>
      </c>
      <c r="L157" s="203">
        <v>0</v>
      </c>
    </row>
    <row r="158" spans="1:12">
      <c r="A158" s="201">
        <v>145553</v>
      </c>
      <c r="B158" s="201">
        <v>8732067</v>
      </c>
      <c r="C158" s="202" t="s">
        <v>300</v>
      </c>
      <c r="D158" s="203">
        <v>2713.6</v>
      </c>
      <c r="E158" s="203">
        <v>0</v>
      </c>
      <c r="G158" s="203">
        <v>0</v>
      </c>
      <c r="H158" s="203">
        <v>0</v>
      </c>
      <c r="I158" s="203">
        <v>2713.6</v>
      </c>
      <c r="K158" s="203">
        <v>3046.4</v>
      </c>
      <c r="L158" s="203">
        <v>0</v>
      </c>
    </row>
    <row r="159" spans="1:12">
      <c r="A159" s="201">
        <v>145719</v>
      </c>
      <c r="B159" s="201">
        <v>8732071</v>
      </c>
      <c r="C159" s="202" t="s">
        <v>411</v>
      </c>
      <c r="D159" s="203">
        <v>3532.8</v>
      </c>
      <c r="E159" s="203">
        <v>0</v>
      </c>
      <c r="G159" s="203">
        <v>0</v>
      </c>
      <c r="H159" s="203">
        <v>0</v>
      </c>
      <c r="I159" s="203">
        <v>3532.8</v>
      </c>
      <c r="K159" s="203">
        <v>4940.8</v>
      </c>
      <c r="L159" s="203">
        <v>0</v>
      </c>
    </row>
    <row r="160" spans="1:12">
      <c r="A160" s="201">
        <v>136670</v>
      </c>
      <c r="B160" s="201">
        <v>8732072</v>
      </c>
      <c r="C160" s="202" t="s">
        <v>334</v>
      </c>
      <c r="D160" s="203">
        <v>5171.2</v>
      </c>
      <c r="E160" s="203">
        <v>0</v>
      </c>
      <c r="G160" s="203">
        <v>0</v>
      </c>
      <c r="H160" s="203">
        <v>0</v>
      </c>
      <c r="I160" s="203">
        <v>5171.2</v>
      </c>
      <c r="K160" s="203">
        <v>6297.6</v>
      </c>
      <c r="L160" s="203">
        <v>0</v>
      </c>
    </row>
    <row r="161" spans="1:12">
      <c r="A161" s="201">
        <v>145924</v>
      </c>
      <c r="B161" s="201">
        <v>8732073</v>
      </c>
      <c r="C161" s="202" t="s">
        <v>456</v>
      </c>
      <c r="D161" s="203">
        <v>5000</v>
      </c>
      <c r="E161" s="203">
        <v>0</v>
      </c>
      <c r="G161" s="203">
        <v>0</v>
      </c>
      <c r="H161" s="203">
        <v>0</v>
      </c>
      <c r="I161" s="203">
        <v>5000</v>
      </c>
      <c r="K161" s="203">
        <v>30208</v>
      </c>
      <c r="L161" s="203">
        <v>0</v>
      </c>
    </row>
    <row r="162" spans="1:12">
      <c r="A162" s="201">
        <v>139843</v>
      </c>
      <c r="B162" s="241">
        <v>8732101</v>
      </c>
      <c r="C162" s="243" t="s">
        <v>624</v>
      </c>
      <c r="D162" s="203">
        <v>7116.8</v>
      </c>
      <c r="E162" s="203">
        <v>0</v>
      </c>
      <c r="G162" s="203">
        <v>0</v>
      </c>
      <c r="H162" s="203">
        <v>0</v>
      </c>
      <c r="I162" s="203">
        <v>7116.8</v>
      </c>
      <c r="K162" s="203">
        <v>8243.2</v>
      </c>
      <c r="L162" s="203">
        <v>0</v>
      </c>
    </row>
    <row r="163" spans="1:12">
      <c r="A163" s="201">
        <v>146310</v>
      </c>
      <c r="B163" s="201">
        <v>8732078</v>
      </c>
      <c r="C163" s="202" t="s">
        <v>437</v>
      </c>
      <c r="D163" s="203">
        <v>5683.2</v>
      </c>
      <c r="E163" s="203">
        <v>0</v>
      </c>
      <c r="G163" s="203">
        <v>0</v>
      </c>
      <c r="H163" s="203">
        <v>0</v>
      </c>
      <c r="I163" s="203">
        <v>5683.2</v>
      </c>
      <c r="K163" s="203">
        <v>5529.6</v>
      </c>
      <c r="L163" s="203">
        <v>0</v>
      </c>
    </row>
    <row r="164" spans="1:12">
      <c r="A164" s="201">
        <v>146407</v>
      </c>
      <c r="B164" s="201">
        <v>8732079</v>
      </c>
      <c r="C164" s="202" t="s">
        <v>450</v>
      </c>
      <c r="D164" s="203">
        <v>10956.8</v>
      </c>
      <c r="E164" s="203">
        <v>0</v>
      </c>
      <c r="G164" s="203">
        <v>0</v>
      </c>
      <c r="H164" s="203">
        <v>0</v>
      </c>
      <c r="I164" s="203">
        <v>10956.8</v>
      </c>
      <c r="K164" s="203">
        <v>9011.2</v>
      </c>
      <c r="L164" s="203">
        <v>0</v>
      </c>
    </row>
    <row r="165" spans="1:12">
      <c r="A165" s="201">
        <v>146357</v>
      </c>
      <c r="B165" s="201">
        <v>8732081</v>
      </c>
      <c r="C165" s="202" t="s">
        <v>416</v>
      </c>
      <c r="D165" s="203">
        <v>1843.2</v>
      </c>
      <c r="E165" s="203">
        <v>0</v>
      </c>
      <c r="G165" s="203">
        <v>0</v>
      </c>
      <c r="H165" s="203">
        <v>0</v>
      </c>
      <c r="I165" s="203">
        <v>1843.2</v>
      </c>
      <c r="K165" s="203">
        <v>2560</v>
      </c>
      <c r="L165" s="203">
        <v>0</v>
      </c>
    </row>
    <row r="166" spans="1:12">
      <c r="A166" s="201">
        <v>146515</v>
      </c>
      <c r="B166" s="201">
        <v>8732085</v>
      </c>
      <c r="C166" s="202" t="s">
        <v>423</v>
      </c>
      <c r="D166" s="203">
        <v>7680</v>
      </c>
      <c r="E166" s="203">
        <v>0</v>
      </c>
      <c r="G166" s="203">
        <v>0</v>
      </c>
      <c r="H166" s="203">
        <v>0</v>
      </c>
      <c r="I166" s="203">
        <v>7680</v>
      </c>
      <c r="K166" s="203">
        <v>7014.4</v>
      </c>
      <c r="L166" s="203">
        <v>0</v>
      </c>
    </row>
    <row r="167" spans="1:12">
      <c r="A167" s="201">
        <v>146965</v>
      </c>
      <c r="B167" s="201">
        <v>8732086</v>
      </c>
      <c r="C167" s="202" t="s">
        <v>402</v>
      </c>
      <c r="D167" s="203">
        <v>4608</v>
      </c>
      <c r="E167" s="203">
        <v>0</v>
      </c>
      <c r="G167" s="203">
        <v>0</v>
      </c>
      <c r="H167" s="203">
        <v>0</v>
      </c>
      <c r="I167" s="203">
        <v>4608</v>
      </c>
      <c r="K167" s="203">
        <v>4044.8</v>
      </c>
      <c r="L167" s="203">
        <v>0</v>
      </c>
    </row>
    <row r="168" spans="1:12">
      <c r="A168" s="201">
        <v>136653</v>
      </c>
      <c r="B168" s="201">
        <v>8732087</v>
      </c>
      <c r="C168" s="202" t="s">
        <v>223</v>
      </c>
      <c r="D168" s="203">
        <v>9113.6</v>
      </c>
      <c r="E168" s="203">
        <v>0</v>
      </c>
      <c r="G168" s="203">
        <v>0</v>
      </c>
      <c r="H168" s="203">
        <v>0</v>
      </c>
      <c r="I168" s="203">
        <v>9113.6</v>
      </c>
      <c r="K168" s="203">
        <v>13209.6</v>
      </c>
      <c r="L168" s="203">
        <v>0</v>
      </c>
    </row>
    <row r="169" spans="1:12">
      <c r="A169" s="201">
        <v>140538</v>
      </c>
      <c r="B169" s="201">
        <v>8732088</v>
      </c>
      <c r="C169" s="202" t="s">
        <v>360</v>
      </c>
      <c r="D169" s="203">
        <v>5171.2</v>
      </c>
      <c r="E169" s="203">
        <v>0</v>
      </c>
      <c r="G169" s="203">
        <v>0</v>
      </c>
      <c r="H169" s="203">
        <v>0</v>
      </c>
      <c r="I169" s="203">
        <v>5171.2</v>
      </c>
      <c r="K169" s="203">
        <v>8243.2</v>
      </c>
      <c r="L169" s="203">
        <v>0</v>
      </c>
    </row>
    <row r="170" spans="1:12">
      <c r="A170" s="201">
        <v>146968</v>
      </c>
      <c r="B170" s="201">
        <v>8732089</v>
      </c>
      <c r="C170" s="202" t="s">
        <v>391</v>
      </c>
      <c r="D170" s="203">
        <v>5529.6</v>
      </c>
      <c r="E170" s="203">
        <v>0</v>
      </c>
      <c r="G170" s="203">
        <v>0</v>
      </c>
      <c r="H170" s="203">
        <v>0</v>
      </c>
      <c r="I170" s="203">
        <v>5529.6</v>
      </c>
      <c r="K170" s="203">
        <v>5478.4</v>
      </c>
      <c r="L170" s="203">
        <v>0</v>
      </c>
    </row>
    <row r="171" spans="1:12">
      <c r="A171" s="201">
        <v>142424</v>
      </c>
      <c r="B171" s="201">
        <v>8732092</v>
      </c>
      <c r="C171" s="202" t="s">
        <v>275</v>
      </c>
      <c r="D171" s="203">
        <v>5120</v>
      </c>
      <c r="E171" s="203">
        <v>0</v>
      </c>
      <c r="G171" s="203">
        <v>0</v>
      </c>
      <c r="H171" s="203">
        <v>0</v>
      </c>
      <c r="I171" s="203">
        <v>5120</v>
      </c>
      <c r="K171" s="203">
        <v>5683.2</v>
      </c>
      <c r="L171" s="203">
        <v>0</v>
      </c>
    </row>
    <row r="172" spans="1:12">
      <c r="A172" s="201">
        <v>139466</v>
      </c>
      <c r="B172" s="201">
        <v>8732094</v>
      </c>
      <c r="C172" s="202" t="s">
        <v>373</v>
      </c>
      <c r="D172" s="203">
        <v>6707.2</v>
      </c>
      <c r="E172" s="203">
        <v>0</v>
      </c>
      <c r="G172" s="203">
        <v>0</v>
      </c>
      <c r="H172" s="203">
        <v>0</v>
      </c>
      <c r="I172" s="203">
        <v>6707.2</v>
      </c>
      <c r="K172" s="203">
        <v>8755.2</v>
      </c>
      <c r="L172" s="203">
        <v>0</v>
      </c>
    </row>
    <row r="173" spans="1:12">
      <c r="A173" s="201">
        <v>147110</v>
      </c>
      <c r="B173" s="201">
        <v>8732096</v>
      </c>
      <c r="C173" s="202" t="s">
        <v>364</v>
      </c>
      <c r="D173" s="203">
        <v>2995.2</v>
      </c>
      <c r="E173" s="203">
        <v>0</v>
      </c>
      <c r="G173" s="203">
        <v>0</v>
      </c>
      <c r="H173" s="203">
        <v>0</v>
      </c>
      <c r="I173" s="203">
        <v>2995.2</v>
      </c>
      <c r="K173" s="203">
        <v>3737.6</v>
      </c>
      <c r="L173" s="203">
        <v>0</v>
      </c>
    </row>
    <row r="174" spans="1:12">
      <c r="A174" s="201">
        <v>147441</v>
      </c>
      <c r="B174" s="201">
        <v>8732098</v>
      </c>
      <c r="C174" s="202" t="s">
        <v>365</v>
      </c>
      <c r="D174" s="203">
        <v>2969.6</v>
      </c>
      <c r="E174" s="203">
        <v>0</v>
      </c>
      <c r="G174" s="203">
        <v>0</v>
      </c>
      <c r="H174" s="203">
        <v>0</v>
      </c>
      <c r="I174" s="203">
        <v>2969.6</v>
      </c>
      <c r="K174" s="203">
        <v>3430.4</v>
      </c>
      <c r="L174" s="203">
        <v>0</v>
      </c>
    </row>
    <row r="175" spans="1:12">
      <c r="A175" s="201">
        <v>149098</v>
      </c>
      <c r="B175" s="201">
        <v>8732099</v>
      </c>
      <c r="C175" s="202" t="s">
        <v>344</v>
      </c>
      <c r="D175" s="203">
        <v>0</v>
      </c>
      <c r="E175" s="203">
        <v>0</v>
      </c>
      <c r="G175" s="203">
        <v>0</v>
      </c>
      <c r="H175" s="203">
        <v>0</v>
      </c>
      <c r="I175" s="203">
        <v>0</v>
      </c>
      <c r="K175" s="203">
        <v>0</v>
      </c>
      <c r="L175" s="203">
        <v>0</v>
      </c>
    </row>
    <row r="176" spans="1:12">
      <c r="A176" s="201">
        <v>145425</v>
      </c>
      <c r="B176" s="201">
        <v>8732200</v>
      </c>
      <c r="C176" s="202" t="s">
        <v>237</v>
      </c>
      <c r="D176" s="203">
        <v>4531.2</v>
      </c>
      <c r="E176" s="203">
        <v>0</v>
      </c>
      <c r="G176" s="203">
        <v>0</v>
      </c>
      <c r="H176" s="203">
        <v>0</v>
      </c>
      <c r="I176" s="203">
        <v>4531.2</v>
      </c>
      <c r="K176" s="203">
        <v>5171.2</v>
      </c>
      <c r="L176" s="203">
        <v>0</v>
      </c>
    </row>
    <row r="177" spans="1:12">
      <c r="A177" s="201">
        <v>148454</v>
      </c>
      <c r="B177" s="201">
        <v>8732202</v>
      </c>
      <c r="C177" s="202" t="s">
        <v>425</v>
      </c>
      <c r="D177" s="203">
        <v>4096</v>
      </c>
      <c r="E177" s="203">
        <v>0</v>
      </c>
      <c r="G177" s="203">
        <v>0</v>
      </c>
      <c r="H177" s="203">
        <v>0</v>
      </c>
      <c r="I177" s="203">
        <v>4096</v>
      </c>
      <c r="K177" s="203">
        <v>4172.8</v>
      </c>
      <c r="L177" s="203">
        <v>0</v>
      </c>
    </row>
    <row r="178" spans="1:12">
      <c r="A178" s="201">
        <v>143576</v>
      </c>
      <c r="B178" s="201">
        <v>8732204</v>
      </c>
      <c r="C178" s="202" t="s">
        <v>336</v>
      </c>
      <c r="D178" s="203">
        <v>3609.6</v>
      </c>
      <c r="E178" s="203">
        <v>0</v>
      </c>
      <c r="G178" s="203">
        <v>0</v>
      </c>
      <c r="H178" s="203">
        <v>0</v>
      </c>
      <c r="I178" s="203">
        <v>3609.6</v>
      </c>
      <c r="K178" s="203">
        <v>3916.8</v>
      </c>
      <c r="L178" s="203">
        <v>0</v>
      </c>
    </row>
    <row r="179" spans="1:12">
      <c r="A179" s="201">
        <v>143871</v>
      </c>
      <c r="B179" s="201">
        <v>8732206</v>
      </c>
      <c r="C179" s="202" t="s">
        <v>251</v>
      </c>
      <c r="D179" s="203">
        <v>9574.4</v>
      </c>
      <c r="E179" s="203">
        <v>0</v>
      </c>
      <c r="G179" s="203">
        <v>0</v>
      </c>
      <c r="H179" s="203">
        <v>0</v>
      </c>
      <c r="I179" s="203">
        <v>9574.4</v>
      </c>
      <c r="K179" s="203">
        <v>10342.4</v>
      </c>
      <c r="L179" s="203">
        <v>0</v>
      </c>
    </row>
    <row r="180" spans="1:12">
      <c r="A180" s="201">
        <v>138029</v>
      </c>
      <c r="B180" s="201">
        <v>8732209</v>
      </c>
      <c r="C180" s="202" t="s">
        <v>299</v>
      </c>
      <c r="D180" s="203">
        <v>9830.4</v>
      </c>
      <c r="E180" s="203">
        <v>0</v>
      </c>
      <c r="G180" s="203">
        <v>0</v>
      </c>
      <c r="H180" s="203">
        <v>0</v>
      </c>
      <c r="I180" s="203">
        <v>9830.4</v>
      </c>
      <c r="K180" s="203">
        <v>10649.6</v>
      </c>
      <c r="L180" s="203">
        <v>0</v>
      </c>
    </row>
    <row r="181" spans="1:12">
      <c r="A181" s="201">
        <v>140535</v>
      </c>
      <c r="B181" s="201">
        <v>8732210</v>
      </c>
      <c r="C181" s="202" t="s">
        <v>304</v>
      </c>
      <c r="D181" s="203">
        <v>1331.2</v>
      </c>
      <c r="E181" s="203">
        <v>0</v>
      </c>
      <c r="G181" s="203">
        <v>0</v>
      </c>
      <c r="H181" s="203">
        <v>0</v>
      </c>
      <c r="I181" s="203">
        <v>1331.2</v>
      </c>
      <c r="K181" s="203">
        <v>1689.6</v>
      </c>
      <c r="L181" s="203">
        <v>0</v>
      </c>
    </row>
    <row r="182" spans="1:12">
      <c r="A182" s="201">
        <v>143775</v>
      </c>
      <c r="B182" s="201">
        <v>8732216</v>
      </c>
      <c r="C182" s="202" t="s">
        <v>381</v>
      </c>
      <c r="D182" s="203">
        <v>3353.6</v>
      </c>
      <c r="E182" s="203">
        <v>0</v>
      </c>
      <c r="G182" s="203">
        <v>0</v>
      </c>
      <c r="H182" s="203">
        <v>0</v>
      </c>
      <c r="I182" s="203">
        <v>3353.6</v>
      </c>
      <c r="K182" s="203">
        <v>5068.8</v>
      </c>
      <c r="L182" s="203">
        <v>0</v>
      </c>
    </row>
    <row r="183" spans="1:12">
      <c r="A183" s="201">
        <v>143777</v>
      </c>
      <c r="B183" s="201">
        <v>8732218</v>
      </c>
      <c r="C183" s="202" t="s">
        <v>380</v>
      </c>
      <c r="D183" s="203">
        <v>4633.6</v>
      </c>
      <c r="E183" s="203">
        <v>0</v>
      </c>
      <c r="G183" s="203">
        <v>0</v>
      </c>
      <c r="H183" s="203">
        <v>0</v>
      </c>
      <c r="I183" s="203">
        <v>4633.6</v>
      </c>
      <c r="K183" s="203">
        <v>5529.6</v>
      </c>
      <c r="L183" s="203">
        <v>0</v>
      </c>
    </row>
    <row r="184" spans="1:12">
      <c r="A184" s="201">
        <v>143575</v>
      </c>
      <c r="B184" s="201">
        <v>8732220</v>
      </c>
      <c r="C184" s="202" t="s">
        <v>386</v>
      </c>
      <c r="D184" s="203">
        <v>5273.6</v>
      </c>
      <c r="E184" s="203">
        <v>0</v>
      </c>
      <c r="G184" s="203">
        <v>0</v>
      </c>
      <c r="H184" s="203">
        <v>0</v>
      </c>
      <c r="I184" s="203">
        <v>5273.6</v>
      </c>
      <c r="K184" s="203">
        <v>6912</v>
      </c>
      <c r="L184" s="203">
        <v>0</v>
      </c>
    </row>
    <row r="185" spans="1:12">
      <c r="A185" s="201">
        <v>148983</v>
      </c>
      <c r="B185" s="201">
        <v>8732222</v>
      </c>
      <c r="C185" s="202" t="s">
        <v>392</v>
      </c>
      <c r="D185" s="203">
        <v>18088.75</v>
      </c>
      <c r="E185" s="203">
        <v>0</v>
      </c>
      <c r="G185" s="203">
        <v>0</v>
      </c>
      <c r="H185" s="203">
        <v>0</v>
      </c>
      <c r="I185" s="203">
        <v>18088.75</v>
      </c>
      <c r="K185" s="203">
        <v>19461</v>
      </c>
      <c r="L185" s="203">
        <v>0</v>
      </c>
    </row>
    <row r="186" spans="1:12">
      <c r="A186" s="201">
        <v>146050</v>
      </c>
      <c r="B186" s="201">
        <v>8732226</v>
      </c>
      <c r="C186" s="202" t="s">
        <v>445</v>
      </c>
      <c r="D186" s="203">
        <v>3875.84</v>
      </c>
      <c r="E186" s="203">
        <v>0</v>
      </c>
      <c r="G186" s="203">
        <v>0</v>
      </c>
      <c r="H186" s="203">
        <v>0</v>
      </c>
      <c r="I186" s="203">
        <v>3875.84</v>
      </c>
      <c r="K186" s="203">
        <v>4659.2</v>
      </c>
      <c r="L186" s="203">
        <v>0</v>
      </c>
    </row>
    <row r="187" spans="1:12">
      <c r="A187" s="201">
        <v>143870</v>
      </c>
      <c r="B187" s="201">
        <v>8732252</v>
      </c>
      <c r="C187" s="202" t="s">
        <v>310</v>
      </c>
      <c r="D187" s="203">
        <v>4352</v>
      </c>
      <c r="E187" s="203">
        <v>0</v>
      </c>
      <c r="G187" s="203">
        <v>0</v>
      </c>
      <c r="H187" s="203">
        <v>0</v>
      </c>
      <c r="I187" s="203">
        <v>4352</v>
      </c>
      <c r="K187" s="203">
        <v>4684.8</v>
      </c>
      <c r="L187" s="203">
        <v>0</v>
      </c>
    </row>
    <row r="188" spans="1:12">
      <c r="A188" s="201">
        <v>146929</v>
      </c>
      <c r="B188" s="201">
        <v>8732256</v>
      </c>
      <c r="C188" s="202" t="s">
        <v>447</v>
      </c>
      <c r="D188" s="203">
        <v>5939.2</v>
      </c>
      <c r="E188" s="203">
        <v>0</v>
      </c>
      <c r="G188" s="203">
        <v>0</v>
      </c>
      <c r="H188" s="203">
        <v>0</v>
      </c>
      <c r="I188" s="203">
        <v>5939.2</v>
      </c>
      <c r="K188" s="203">
        <v>6604.8</v>
      </c>
      <c r="L188" s="203">
        <v>0</v>
      </c>
    </row>
    <row r="189" spans="1:12">
      <c r="A189" s="201">
        <v>138595</v>
      </c>
      <c r="B189" s="201">
        <v>8732257</v>
      </c>
      <c r="C189" s="202" t="s">
        <v>352</v>
      </c>
      <c r="D189" s="203">
        <v>4454.4</v>
      </c>
      <c r="E189" s="203">
        <v>0</v>
      </c>
      <c r="G189" s="203">
        <v>0</v>
      </c>
      <c r="H189" s="203">
        <v>0</v>
      </c>
      <c r="I189" s="203">
        <v>4454.4</v>
      </c>
      <c r="K189" s="203">
        <v>4684.8</v>
      </c>
      <c r="L189" s="203">
        <v>0</v>
      </c>
    </row>
    <row r="190" spans="1:12">
      <c r="A190" s="201">
        <v>139087</v>
      </c>
      <c r="B190" s="201">
        <v>8732318</v>
      </c>
      <c r="C190" s="202" t="s">
        <v>317</v>
      </c>
      <c r="D190" s="203">
        <v>14233.6</v>
      </c>
      <c r="E190" s="203">
        <v>0</v>
      </c>
      <c r="G190" s="203">
        <v>0</v>
      </c>
      <c r="H190" s="203">
        <v>0</v>
      </c>
      <c r="I190" s="203">
        <v>14233.6</v>
      </c>
      <c r="K190" s="203">
        <v>13209.6</v>
      </c>
      <c r="L190" s="203">
        <v>0</v>
      </c>
    </row>
    <row r="191" spans="1:12">
      <c r="A191" s="201">
        <v>139086</v>
      </c>
      <c r="B191" s="201">
        <v>8732319</v>
      </c>
      <c r="C191" s="202" t="s">
        <v>318</v>
      </c>
      <c r="D191" s="203">
        <v>4608</v>
      </c>
      <c r="E191" s="203">
        <v>0</v>
      </c>
      <c r="G191" s="203">
        <v>0</v>
      </c>
      <c r="H191" s="203">
        <v>0</v>
      </c>
      <c r="I191" s="203">
        <v>4608</v>
      </c>
      <c r="K191" s="203">
        <v>8704</v>
      </c>
      <c r="L191" s="203">
        <v>0</v>
      </c>
    </row>
    <row r="192" spans="1:12">
      <c r="A192" s="201">
        <v>142498</v>
      </c>
      <c r="B192" s="201">
        <v>8732447</v>
      </c>
      <c r="C192" s="202" t="s">
        <v>353</v>
      </c>
      <c r="D192" s="203">
        <v>7884.8</v>
      </c>
      <c r="E192" s="203">
        <v>0</v>
      </c>
      <c r="G192" s="203">
        <v>0</v>
      </c>
      <c r="H192" s="203">
        <v>0</v>
      </c>
      <c r="I192" s="203">
        <v>7884.8</v>
      </c>
      <c r="K192" s="203">
        <v>10854.4</v>
      </c>
      <c r="L192" s="203">
        <v>0</v>
      </c>
    </row>
    <row r="193" spans="1:12">
      <c r="A193" s="201">
        <v>143976</v>
      </c>
      <c r="B193" s="201">
        <v>8732448</v>
      </c>
      <c r="C193" s="202" t="s">
        <v>297</v>
      </c>
      <c r="D193" s="203">
        <v>8806.4</v>
      </c>
      <c r="E193" s="203">
        <v>0</v>
      </c>
      <c r="G193" s="203">
        <v>0</v>
      </c>
      <c r="H193" s="203">
        <v>0</v>
      </c>
      <c r="I193" s="203">
        <v>8806.4</v>
      </c>
      <c r="K193" s="203">
        <v>10342.4</v>
      </c>
      <c r="L193" s="203">
        <v>0</v>
      </c>
    </row>
    <row r="194" spans="1:12">
      <c r="A194" s="201">
        <v>141297</v>
      </c>
      <c r="B194" s="201">
        <v>8732451</v>
      </c>
      <c r="C194" s="202" t="s">
        <v>264</v>
      </c>
      <c r="D194" s="203">
        <v>6656</v>
      </c>
      <c r="E194" s="203">
        <v>0</v>
      </c>
      <c r="G194" s="203">
        <v>0</v>
      </c>
      <c r="H194" s="203">
        <v>0</v>
      </c>
      <c r="I194" s="203">
        <v>6656</v>
      </c>
      <c r="K194" s="203">
        <v>7526.4</v>
      </c>
      <c r="L194" s="203">
        <v>0</v>
      </c>
    </row>
    <row r="195" spans="1:12">
      <c r="A195" s="201">
        <v>143440</v>
      </c>
      <c r="B195" s="201">
        <v>8733000</v>
      </c>
      <c r="C195" s="202" t="s">
        <v>227</v>
      </c>
      <c r="D195" s="203">
        <v>2483.2</v>
      </c>
      <c r="E195" s="203">
        <v>0</v>
      </c>
      <c r="G195" s="203">
        <v>0</v>
      </c>
      <c r="H195" s="203">
        <v>0</v>
      </c>
      <c r="I195" s="203">
        <v>2483.2</v>
      </c>
      <c r="K195" s="203">
        <v>3353.6</v>
      </c>
      <c r="L195" s="203">
        <v>0</v>
      </c>
    </row>
    <row r="196" spans="1:12">
      <c r="A196" s="201">
        <v>137626</v>
      </c>
      <c r="B196" s="201">
        <v>8733002</v>
      </c>
      <c r="C196" s="202" t="s">
        <v>239</v>
      </c>
      <c r="D196" s="203">
        <v>4300.8</v>
      </c>
      <c r="E196" s="203">
        <v>0</v>
      </c>
      <c r="G196" s="203">
        <v>0</v>
      </c>
      <c r="H196" s="203">
        <v>0</v>
      </c>
      <c r="I196" s="203">
        <v>4300.8</v>
      </c>
      <c r="K196" s="203">
        <v>6297.6</v>
      </c>
      <c r="L196" s="203">
        <v>0</v>
      </c>
    </row>
    <row r="197" spans="1:12">
      <c r="A197" s="201">
        <v>143776</v>
      </c>
      <c r="B197" s="201">
        <v>8733026</v>
      </c>
      <c r="C197" s="202" t="s">
        <v>354</v>
      </c>
      <c r="D197" s="203">
        <v>7833.6</v>
      </c>
      <c r="E197" s="203">
        <v>0</v>
      </c>
      <c r="G197" s="203">
        <v>0</v>
      </c>
      <c r="H197" s="203">
        <v>0</v>
      </c>
      <c r="I197" s="203">
        <v>7833.6</v>
      </c>
      <c r="K197" s="203">
        <v>9062.4</v>
      </c>
      <c r="L197" s="203">
        <v>0</v>
      </c>
    </row>
    <row r="198" spans="1:12">
      <c r="A198" s="201">
        <v>146469</v>
      </c>
      <c r="B198" s="201">
        <v>8733037</v>
      </c>
      <c r="C198" s="202" t="s">
        <v>415</v>
      </c>
      <c r="D198" s="203">
        <v>1996.8</v>
      </c>
      <c r="E198" s="203">
        <v>0</v>
      </c>
      <c r="G198" s="203">
        <v>0</v>
      </c>
      <c r="H198" s="203">
        <v>0</v>
      </c>
      <c r="I198" s="203">
        <v>1996.8</v>
      </c>
      <c r="K198" s="203">
        <v>2688</v>
      </c>
      <c r="L198" s="203">
        <v>0</v>
      </c>
    </row>
    <row r="199" spans="1:12">
      <c r="A199" s="201">
        <v>143835</v>
      </c>
      <c r="B199" s="201">
        <v>8733046</v>
      </c>
      <c r="C199" s="202" t="s">
        <v>274</v>
      </c>
      <c r="D199" s="203">
        <v>4121.6</v>
      </c>
      <c r="E199" s="203">
        <v>0</v>
      </c>
      <c r="G199" s="203">
        <v>0</v>
      </c>
      <c r="H199" s="203">
        <v>0</v>
      </c>
      <c r="I199" s="203">
        <v>4121.6</v>
      </c>
      <c r="K199" s="203">
        <v>4864</v>
      </c>
      <c r="L199" s="203">
        <v>0</v>
      </c>
    </row>
    <row r="200" spans="1:12">
      <c r="A200" s="201">
        <v>144288</v>
      </c>
      <c r="B200" s="201">
        <v>8733056</v>
      </c>
      <c r="C200" s="202" t="s">
        <v>307</v>
      </c>
      <c r="D200" s="203">
        <v>1408</v>
      </c>
      <c r="E200" s="203">
        <v>0</v>
      </c>
      <c r="G200" s="203">
        <v>0</v>
      </c>
      <c r="H200" s="203">
        <v>0</v>
      </c>
      <c r="I200" s="203">
        <v>1408</v>
      </c>
      <c r="K200" s="203">
        <v>1536</v>
      </c>
      <c r="L200" s="203">
        <v>0</v>
      </c>
    </row>
    <row r="201" spans="1:12">
      <c r="A201" s="201">
        <v>137639</v>
      </c>
      <c r="B201" s="201">
        <v>8733063</v>
      </c>
      <c r="C201" s="202" t="s">
        <v>242</v>
      </c>
      <c r="D201" s="203">
        <v>4275.2</v>
      </c>
      <c r="E201" s="203">
        <v>0</v>
      </c>
      <c r="G201" s="203">
        <v>0</v>
      </c>
      <c r="H201" s="203">
        <v>0</v>
      </c>
      <c r="I201" s="203">
        <v>4275.2</v>
      </c>
      <c r="K201" s="203">
        <v>5888</v>
      </c>
      <c r="L201" s="203">
        <v>0</v>
      </c>
    </row>
    <row r="202" spans="1:12">
      <c r="A202" s="201">
        <v>146889</v>
      </c>
      <c r="B202" s="201">
        <v>8733070</v>
      </c>
      <c r="C202" s="202" t="s">
        <v>319</v>
      </c>
      <c r="D202" s="203">
        <v>2969.6</v>
      </c>
      <c r="E202" s="203">
        <v>0</v>
      </c>
      <c r="G202" s="203">
        <v>0</v>
      </c>
      <c r="H202" s="203">
        <v>0</v>
      </c>
      <c r="I202" s="203">
        <v>2969.6</v>
      </c>
      <c r="K202" s="203">
        <v>3840</v>
      </c>
      <c r="L202" s="203">
        <v>0</v>
      </c>
    </row>
    <row r="203" spans="1:12">
      <c r="A203" s="201">
        <v>144289</v>
      </c>
      <c r="B203" s="201">
        <v>8733072</v>
      </c>
      <c r="C203" s="202" t="s">
        <v>400</v>
      </c>
      <c r="D203" s="203">
        <v>7014.4</v>
      </c>
      <c r="E203" s="203">
        <v>0</v>
      </c>
      <c r="G203" s="203">
        <v>0</v>
      </c>
      <c r="H203" s="203">
        <v>0</v>
      </c>
      <c r="I203" s="203">
        <v>7014.4</v>
      </c>
      <c r="K203" s="203">
        <v>11059.2</v>
      </c>
      <c r="L203" s="203">
        <v>0</v>
      </c>
    </row>
    <row r="204" spans="1:12">
      <c r="A204" s="201">
        <v>141552</v>
      </c>
      <c r="B204" s="201">
        <v>8733083</v>
      </c>
      <c r="C204" s="202" t="s">
        <v>395</v>
      </c>
      <c r="D204" s="203">
        <v>10649.6</v>
      </c>
      <c r="E204" s="203">
        <v>0</v>
      </c>
      <c r="G204" s="203">
        <v>0</v>
      </c>
      <c r="H204" s="203">
        <v>0</v>
      </c>
      <c r="I204" s="203">
        <v>10649.6</v>
      </c>
      <c r="K204" s="203">
        <v>11878.4</v>
      </c>
      <c r="L204" s="203">
        <v>0</v>
      </c>
    </row>
    <row r="205" spans="1:12">
      <c r="A205" s="201">
        <v>147434</v>
      </c>
      <c r="B205" s="201">
        <v>8733302</v>
      </c>
      <c r="C205" s="202" t="s">
        <v>485</v>
      </c>
      <c r="D205" s="203">
        <v>44544</v>
      </c>
      <c r="E205" s="203">
        <v>0</v>
      </c>
      <c r="G205" s="203">
        <v>0</v>
      </c>
      <c r="H205" s="203">
        <v>0</v>
      </c>
      <c r="I205" s="203">
        <v>44544</v>
      </c>
      <c r="K205" s="203">
        <v>62464</v>
      </c>
      <c r="L205" s="203">
        <v>0</v>
      </c>
    </row>
    <row r="206" spans="1:12">
      <c r="A206" s="201">
        <v>145246</v>
      </c>
      <c r="B206" s="201">
        <v>8733326</v>
      </c>
      <c r="C206" s="202" t="s">
        <v>439</v>
      </c>
      <c r="D206" s="203">
        <v>2380.8</v>
      </c>
      <c r="E206" s="203">
        <v>0</v>
      </c>
      <c r="G206" s="203">
        <v>0</v>
      </c>
      <c r="H206" s="203">
        <v>0</v>
      </c>
      <c r="I206" s="203">
        <v>2380.8</v>
      </c>
      <c r="K206" s="203">
        <v>3046.4</v>
      </c>
      <c r="L206" s="203">
        <v>0</v>
      </c>
    </row>
    <row r="207" spans="1:12">
      <c r="A207" s="201">
        <v>141707</v>
      </c>
      <c r="B207" s="201">
        <v>8733362</v>
      </c>
      <c r="C207" s="202" t="s">
        <v>279</v>
      </c>
      <c r="D207" s="203">
        <v>8652.8</v>
      </c>
      <c r="E207" s="203">
        <v>0</v>
      </c>
      <c r="G207" s="203">
        <v>0</v>
      </c>
      <c r="H207" s="203">
        <v>0</v>
      </c>
      <c r="I207" s="203">
        <v>8652.8</v>
      </c>
      <c r="K207" s="203">
        <v>6348.8</v>
      </c>
      <c r="L207" s="203">
        <v>0</v>
      </c>
    </row>
    <row r="208" spans="1:12">
      <c r="A208" s="201">
        <v>147384</v>
      </c>
      <c r="B208" s="201">
        <v>8733366</v>
      </c>
      <c r="C208" s="202" t="s">
        <v>401</v>
      </c>
      <c r="D208" s="203">
        <v>5580.8</v>
      </c>
      <c r="E208" s="203">
        <v>0</v>
      </c>
      <c r="G208" s="203">
        <v>0</v>
      </c>
      <c r="H208" s="203">
        <v>0</v>
      </c>
      <c r="I208" s="203">
        <v>5580.8</v>
      </c>
      <c r="K208" s="203">
        <v>7168</v>
      </c>
      <c r="L208" s="203">
        <v>0</v>
      </c>
    </row>
    <row r="209" spans="1:12">
      <c r="A209" s="201">
        <v>139844</v>
      </c>
      <c r="B209" s="201">
        <v>8733367</v>
      </c>
      <c r="C209" s="202" t="s">
        <v>245</v>
      </c>
      <c r="D209" s="203">
        <v>4070.4</v>
      </c>
      <c r="E209" s="203">
        <v>0</v>
      </c>
      <c r="G209" s="203">
        <v>0</v>
      </c>
      <c r="H209" s="203">
        <v>0</v>
      </c>
      <c r="I209" s="203">
        <v>4070.4</v>
      </c>
      <c r="K209" s="203">
        <v>4966.4</v>
      </c>
      <c r="L209" s="203">
        <v>0</v>
      </c>
    </row>
    <row r="210" spans="1:12">
      <c r="A210" s="201">
        <v>139537</v>
      </c>
      <c r="B210" s="201">
        <v>8733383</v>
      </c>
      <c r="C210" s="202" t="s">
        <v>225</v>
      </c>
      <c r="D210" s="203">
        <v>6860.8</v>
      </c>
      <c r="E210" s="203">
        <v>0</v>
      </c>
      <c r="G210" s="203">
        <v>0</v>
      </c>
      <c r="H210" s="203">
        <v>0</v>
      </c>
      <c r="I210" s="203">
        <v>6860.8</v>
      </c>
      <c r="K210" s="203">
        <v>7526.4</v>
      </c>
      <c r="L210" s="203">
        <v>0</v>
      </c>
    </row>
    <row r="211" spans="1:12">
      <c r="A211" s="201">
        <v>145804</v>
      </c>
      <c r="B211" s="201">
        <v>8733387</v>
      </c>
      <c r="C211" s="202" t="s">
        <v>333</v>
      </c>
      <c r="D211" s="203">
        <v>11059.2</v>
      </c>
      <c r="E211" s="203">
        <v>0</v>
      </c>
      <c r="G211" s="203">
        <v>0</v>
      </c>
      <c r="H211" s="203">
        <v>0</v>
      </c>
      <c r="I211" s="203">
        <v>11059.2</v>
      </c>
      <c r="K211" s="203">
        <v>13107.2</v>
      </c>
      <c r="L211" s="203">
        <v>0</v>
      </c>
    </row>
    <row r="212" spans="1:12">
      <c r="A212" s="201">
        <v>140499</v>
      </c>
      <c r="B212" s="201">
        <v>8735201</v>
      </c>
      <c r="C212" s="202" t="s">
        <v>369</v>
      </c>
      <c r="D212" s="203">
        <v>8396.8</v>
      </c>
      <c r="E212" s="203">
        <v>0</v>
      </c>
      <c r="G212" s="203">
        <v>0</v>
      </c>
      <c r="H212" s="203">
        <v>0</v>
      </c>
      <c r="I212" s="203">
        <v>8396.8</v>
      </c>
      <c r="K212" s="203">
        <v>9318.4</v>
      </c>
      <c r="L212" s="203">
        <v>0</v>
      </c>
    </row>
    <row r="213" spans="1:12">
      <c r="A213" s="201">
        <v>136332</v>
      </c>
      <c r="B213" s="201">
        <v>8735203</v>
      </c>
      <c r="C213" s="202" t="s">
        <v>484</v>
      </c>
      <c r="D213" s="203">
        <v>5273.6</v>
      </c>
      <c r="E213" s="203">
        <v>0</v>
      </c>
      <c r="G213" s="203">
        <v>0</v>
      </c>
      <c r="H213" s="203">
        <v>0</v>
      </c>
      <c r="I213" s="203">
        <v>5273.6</v>
      </c>
      <c r="K213" s="203">
        <v>5632</v>
      </c>
      <c r="L213" s="203">
        <v>0</v>
      </c>
    </row>
    <row r="214" spans="1:12">
      <c r="A214" s="201">
        <v>136339</v>
      </c>
      <c r="B214" s="201">
        <v>8735204</v>
      </c>
      <c r="C214" s="202" t="s">
        <v>267</v>
      </c>
      <c r="D214" s="203">
        <v>6809.6</v>
      </c>
      <c r="E214" s="203">
        <v>0</v>
      </c>
      <c r="G214" s="203">
        <v>0</v>
      </c>
      <c r="H214" s="203">
        <v>0</v>
      </c>
      <c r="I214" s="203">
        <v>6809.6</v>
      </c>
      <c r="K214" s="203">
        <v>7219.2</v>
      </c>
      <c r="L214" s="203">
        <v>0</v>
      </c>
    </row>
    <row r="215" spans="1:12">
      <c r="A215" s="201">
        <v>144537</v>
      </c>
      <c r="B215" s="201">
        <v>8735205</v>
      </c>
      <c r="C215" s="202" t="s">
        <v>326</v>
      </c>
      <c r="D215" s="203">
        <v>10547.2</v>
      </c>
      <c r="E215" s="203">
        <v>0</v>
      </c>
      <c r="G215" s="203">
        <v>0</v>
      </c>
      <c r="H215" s="203">
        <v>0</v>
      </c>
      <c r="I215" s="203">
        <v>10547.2</v>
      </c>
      <c r="K215" s="203">
        <v>15564.8</v>
      </c>
      <c r="L215" s="203">
        <v>0</v>
      </c>
    </row>
    <row r="216" spans="1:12">
      <c r="A216" s="201">
        <v>137867</v>
      </c>
      <c r="B216" s="201">
        <v>8734000</v>
      </c>
      <c r="C216" s="202" t="s">
        <v>435</v>
      </c>
      <c r="D216" s="203">
        <v>77312</v>
      </c>
      <c r="E216" s="203">
        <v>0</v>
      </c>
      <c r="G216" s="203">
        <v>0</v>
      </c>
      <c r="H216" s="203">
        <v>0</v>
      </c>
      <c r="I216" s="203">
        <v>77312</v>
      </c>
      <c r="K216" s="203">
        <v>62464</v>
      </c>
      <c r="L216" s="203">
        <v>0</v>
      </c>
    </row>
    <row r="217" spans="1:12">
      <c r="A217" s="201">
        <v>136677</v>
      </c>
      <c r="B217" s="201">
        <v>8734002</v>
      </c>
      <c r="C217" s="202" t="s">
        <v>238</v>
      </c>
      <c r="D217" s="203">
        <v>52224</v>
      </c>
      <c r="E217" s="203">
        <v>0</v>
      </c>
      <c r="G217" s="203">
        <v>0</v>
      </c>
      <c r="H217" s="203">
        <v>0</v>
      </c>
      <c r="I217" s="203">
        <v>52224</v>
      </c>
      <c r="K217" s="203">
        <v>52224</v>
      </c>
      <c r="L217" s="203">
        <v>0</v>
      </c>
    </row>
    <row r="218" spans="1:12">
      <c r="A218" s="201">
        <v>139272</v>
      </c>
      <c r="B218" s="201">
        <v>8734003</v>
      </c>
      <c r="C218" s="202" t="s">
        <v>359</v>
      </c>
      <c r="D218" s="203">
        <v>55808</v>
      </c>
      <c r="E218" s="203">
        <v>0</v>
      </c>
      <c r="G218" s="203">
        <v>0</v>
      </c>
      <c r="H218" s="203">
        <v>0</v>
      </c>
      <c r="I218" s="203">
        <v>55808</v>
      </c>
      <c r="K218" s="203">
        <v>64512</v>
      </c>
      <c r="L218" s="203">
        <v>0</v>
      </c>
    </row>
    <row r="219" spans="1:12">
      <c r="A219" s="201">
        <v>137826</v>
      </c>
      <c r="B219" s="201">
        <v>8734004</v>
      </c>
      <c r="C219" s="202" t="s">
        <v>323</v>
      </c>
      <c r="D219" s="203">
        <v>46336</v>
      </c>
      <c r="E219" s="203">
        <v>0</v>
      </c>
      <c r="G219" s="203">
        <v>0</v>
      </c>
      <c r="H219" s="203">
        <v>0</v>
      </c>
      <c r="I219" s="203">
        <v>46336</v>
      </c>
      <c r="K219" s="203">
        <v>46848</v>
      </c>
      <c r="L219" s="203">
        <v>0</v>
      </c>
    </row>
    <row r="220" spans="1:12">
      <c r="A220" s="201">
        <v>139401</v>
      </c>
      <c r="B220" s="201">
        <v>8734005</v>
      </c>
      <c r="C220" s="202" t="s">
        <v>362</v>
      </c>
      <c r="D220" s="203">
        <v>32512</v>
      </c>
      <c r="E220" s="203">
        <v>0</v>
      </c>
      <c r="G220" s="203">
        <v>0</v>
      </c>
      <c r="H220" s="203">
        <v>0</v>
      </c>
      <c r="I220" s="203">
        <v>32512</v>
      </c>
      <c r="K220" s="203">
        <v>33792</v>
      </c>
      <c r="L220" s="203">
        <v>0</v>
      </c>
    </row>
    <row r="221" spans="1:12">
      <c r="A221" s="201">
        <v>139408</v>
      </c>
      <c r="B221" s="201">
        <v>8734006</v>
      </c>
      <c r="C221" s="202" t="s">
        <v>248</v>
      </c>
      <c r="D221" s="203">
        <v>50688</v>
      </c>
      <c r="E221" s="203">
        <v>0</v>
      </c>
      <c r="G221" s="203">
        <v>0</v>
      </c>
      <c r="H221" s="203">
        <v>0</v>
      </c>
      <c r="I221" s="203">
        <v>50688</v>
      </c>
      <c r="K221" s="203">
        <v>73216</v>
      </c>
      <c r="L221" s="203">
        <v>0</v>
      </c>
    </row>
    <row r="222" spans="1:12">
      <c r="A222" s="201">
        <v>136580</v>
      </c>
      <c r="B222" s="201">
        <v>8734007</v>
      </c>
      <c r="C222" s="202" t="s">
        <v>418</v>
      </c>
      <c r="D222" s="203">
        <v>35584</v>
      </c>
      <c r="E222" s="203">
        <v>0</v>
      </c>
      <c r="G222" s="203">
        <v>0</v>
      </c>
      <c r="H222" s="203">
        <v>0</v>
      </c>
      <c r="I222" s="203">
        <v>35584</v>
      </c>
      <c r="K222" s="203">
        <v>48640</v>
      </c>
      <c r="L222" s="203">
        <v>0</v>
      </c>
    </row>
    <row r="223" spans="1:12">
      <c r="A223" s="201">
        <v>140265</v>
      </c>
      <c r="B223" s="201">
        <v>8734008</v>
      </c>
      <c r="C223" s="202" t="s">
        <v>249</v>
      </c>
      <c r="D223" s="203">
        <v>28672</v>
      </c>
      <c r="E223" s="203">
        <v>0</v>
      </c>
      <c r="G223" s="203">
        <v>0</v>
      </c>
      <c r="H223" s="203">
        <v>0</v>
      </c>
      <c r="I223" s="203">
        <v>28672</v>
      </c>
      <c r="K223" s="203">
        <v>34304</v>
      </c>
      <c r="L223" s="203">
        <v>0</v>
      </c>
    </row>
    <row r="224" spans="1:12">
      <c r="A224" s="201">
        <v>140881</v>
      </c>
      <c r="B224" s="241">
        <v>8734016</v>
      </c>
      <c r="C224" s="243" t="s">
        <v>446</v>
      </c>
      <c r="D224" s="203">
        <v>7680</v>
      </c>
      <c r="E224" s="203">
        <v>0</v>
      </c>
      <c r="G224" s="203">
        <v>0</v>
      </c>
      <c r="H224" s="203">
        <v>0</v>
      </c>
      <c r="I224" s="203">
        <v>7680</v>
      </c>
      <c r="K224" s="203">
        <v>33792</v>
      </c>
      <c r="L224" s="203">
        <v>0</v>
      </c>
    </row>
    <row r="225" spans="1:12">
      <c r="A225" s="201">
        <v>145034</v>
      </c>
      <c r="B225" s="201">
        <v>8734010</v>
      </c>
      <c r="C225" s="202" t="s">
        <v>441</v>
      </c>
      <c r="D225" s="203">
        <v>14848</v>
      </c>
      <c r="E225" s="203">
        <v>0</v>
      </c>
      <c r="G225" s="203">
        <v>0</v>
      </c>
      <c r="H225" s="203">
        <v>0</v>
      </c>
      <c r="I225" s="203">
        <v>14848</v>
      </c>
      <c r="K225" s="203">
        <v>19558.4</v>
      </c>
      <c r="L225" s="203">
        <v>0</v>
      </c>
    </row>
    <row r="226" spans="1:12">
      <c r="A226" s="201">
        <v>142035</v>
      </c>
      <c r="B226" s="201">
        <v>8734011</v>
      </c>
      <c r="C226" s="202" t="s">
        <v>427</v>
      </c>
      <c r="D226" s="203">
        <v>49920</v>
      </c>
      <c r="E226" s="203">
        <v>0</v>
      </c>
      <c r="G226" s="203">
        <v>0</v>
      </c>
      <c r="H226" s="203">
        <v>0</v>
      </c>
      <c r="I226" s="203">
        <v>49920</v>
      </c>
      <c r="K226" s="203">
        <v>48384</v>
      </c>
      <c r="L226" s="203">
        <v>0</v>
      </c>
    </row>
    <row r="227" spans="1:12">
      <c r="A227" s="201">
        <v>143404</v>
      </c>
      <c r="B227" s="201">
        <v>8734012</v>
      </c>
      <c r="C227" s="202" t="s">
        <v>277</v>
      </c>
      <c r="D227" s="203">
        <v>40960</v>
      </c>
      <c r="E227" s="203">
        <v>0</v>
      </c>
      <c r="G227" s="203">
        <v>0</v>
      </c>
      <c r="H227" s="203">
        <v>0</v>
      </c>
      <c r="I227" s="203">
        <v>40960</v>
      </c>
      <c r="K227" s="203">
        <v>43264</v>
      </c>
      <c r="L227" s="203">
        <v>0</v>
      </c>
    </row>
    <row r="228" spans="1:12">
      <c r="A228" s="201">
        <v>146369</v>
      </c>
      <c r="B228" s="201">
        <v>8734014</v>
      </c>
      <c r="C228" s="202" t="s">
        <v>281</v>
      </c>
      <c r="D228" s="203">
        <v>32768</v>
      </c>
      <c r="E228" s="203">
        <v>0</v>
      </c>
      <c r="G228" s="203">
        <v>0</v>
      </c>
      <c r="H228" s="203">
        <v>0</v>
      </c>
      <c r="I228" s="203">
        <v>32768</v>
      </c>
      <c r="K228" s="203">
        <v>15360</v>
      </c>
      <c r="L228" s="203">
        <v>0</v>
      </c>
    </row>
    <row r="229" spans="1:12">
      <c r="A229" s="201">
        <v>136636</v>
      </c>
      <c r="B229" s="201">
        <v>8734027</v>
      </c>
      <c r="C229" s="202" t="s">
        <v>371</v>
      </c>
      <c r="D229" s="203">
        <v>16896</v>
      </c>
      <c r="E229" s="203">
        <v>0</v>
      </c>
      <c r="G229" s="203">
        <v>0</v>
      </c>
      <c r="H229" s="203">
        <v>0</v>
      </c>
      <c r="I229" s="203">
        <v>16896</v>
      </c>
      <c r="K229" s="203">
        <v>21094.4</v>
      </c>
      <c r="L229" s="203">
        <v>0</v>
      </c>
    </row>
    <row r="230" spans="1:12">
      <c r="A230" s="201">
        <v>148128</v>
      </c>
      <c r="B230" s="201">
        <v>8734028</v>
      </c>
      <c r="C230" s="202" t="s">
        <v>363</v>
      </c>
      <c r="D230" s="203">
        <v>55808</v>
      </c>
      <c r="E230" s="203">
        <v>0</v>
      </c>
      <c r="G230" s="203">
        <v>0</v>
      </c>
      <c r="H230" s="203">
        <v>0</v>
      </c>
      <c r="I230" s="203">
        <v>55808</v>
      </c>
      <c r="K230" s="203">
        <v>17305.6</v>
      </c>
      <c r="L230" s="203">
        <v>0</v>
      </c>
    </row>
    <row r="231" spans="1:12">
      <c r="A231" s="201">
        <v>136887</v>
      </c>
      <c r="B231" s="201">
        <v>8734029</v>
      </c>
      <c r="C231" s="202" t="s">
        <v>253</v>
      </c>
      <c r="D231" s="203">
        <v>25497.6</v>
      </c>
      <c r="E231" s="203">
        <v>0</v>
      </c>
      <c r="G231" s="203">
        <v>0</v>
      </c>
      <c r="H231" s="203">
        <v>0</v>
      </c>
      <c r="I231" s="203">
        <v>25497.6</v>
      </c>
      <c r="K231" s="203">
        <v>30464</v>
      </c>
      <c r="L231" s="203">
        <v>0</v>
      </c>
    </row>
    <row r="232" spans="1:12">
      <c r="A232" s="201">
        <v>136650</v>
      </c>
      <c r="B232" s="201">
        <v>8734031</v>
      </c>
      <c r="C232" s="202" t="s">
        <v>258</v>
      </c>
      <c r="D232" s="203">
        <v>17305.6</v>
      </c>
      <c r="E232" s="203">
        <v>0</v>
      </c>
      <c r="G232" s="203">
        <v>0</v>
      </c>
      <c r="H232" s="203">
        <v>0</v>
      </c>
      <c r="I232" s="203">
        <v>17305.6</v>
      </c>
      <c r="K232" s="203">
        <v>21504</v>
      </c>
      <c r="L232" s="203">
        <v>0</v>
      </c>
    </row>
    <row r="233" spans="1:12">
      <c r="A233" s="201">
        <v>137434</v>
      </c>
      <c r="B233" s="201">
        <v>8734038</v>
      </c>
      <c r="C233" s="202" t="s">
        <v>263</v>
      </c>
      <c r="D233" s="203">
        <v>38656</v>
      </c>
      <c r="E233" s="203">
        <v>0</v>
      </c>
      <c r="G233" s="203">
        <v>0</v>
      </c>
      <c r="H233" s="203">
        <v>0</v>
      </c>
      <c r="I233" s="203">
        <v>38656</v>
      </c>
      <c r="K233" s="203">
        <v>34048</v>
      </c>
      <c r="L233" s="203">
        <v>0</v>
      </c>
    </row>
    <row r="234" spans="1:12">
      <c r="A234" s="201">
        <v>137527</v>
      </c>
      <c r="B234" s="201">
        <v>8734040</v>
      </c>
      <c r="C234" s="202" t="s">
        <v>348</v>
      </c>
      <c r="D234" s="203">
        <v>20480</v>
      </c>
      <c r="E234" s="203">
        <v>0</v>
      </c>
      <c r="G234" s="203">
        <v>0</v>
      </c>
      <c r="H234" s="203">
        <v>0</v>
      </c>
      <c r="I234" s="203">
        <v>20480</v>
      </c>
      <c r="K234" s="203">
        <v>20992</v>
      </c>
      <c r="L234" s="203">
        <v>0</v>
      </c>
    </row>
    <row r="235" spans="1:12">
      <c r="A235" s="201">
        <v>138053</v>
      </c>
      <c r="B235" s="201">
        <v>8734051</v>
      </c>
      <c r="C235" s="202" t="s">
        <v>389</v>
      </c>
      <c r="D235" s="203">
        <v>30208</v>
      </c>
      <c r="E235" s="203">
        <v>0</v>
      </c>
      <c r="G235" s="203">
        <v>0</v>
      </c>
      <c r="H235" s="203">
        <v>0</v>
      </c>
      <c r="I235" s="203">
        <v>30208</v>
      </c>
      <c r="K235" s="203">
        <v>37376</v>
      </c>
      <c r="L235" s="203">
        <v>0</v>
      </c>
    </row>
    <row r="236" spans="1:12">
      <c r="A236" s="201">
        <v>137547</v>
      </c>
      <c r="B236" s="201">
        <v>8734055</v>
      </c>
      <c r="C236" s="202" t="s">
        <v>459</v>
      </c>
      <c r="D236" s="203">
        <v>20684.8</v>
      </c>
      <c r="E236" s="203">
        <v>0</v>
      </c>
      <c r="G236" s="203">
        <v>0</v>
      </c>
      <c r="H236" s="203">
        <v>0</v>
      </c>
      <c r="I236" s="203">
        <v>20684.8</v>
      </c>
      <c r="K236" s="203">
        <v>24576</v>
      </c>
      <c r="L236" s="203">
        <v>0</v>
      </c>
    </row>
    <row r="237" spans="1:12">
      <c r="A237" s="201">
        <v>137305</v>
      </c>
      <c r="B237" s="201">
        <v>8734064</v>
      </c>
      <c r="C237" s="202" t="s">
        <v>399</v>
      </c>
      <c r="D237" s="203">
        <v>41472</v>
      </c>
      <c r="E237" s="203">
        <v>0</v>
      </c>
      <c r="G237" s="203">
        <v>0</v>
      </c>
      <c r="H237" s="203">
        <v>0</v>
      </c>
      <c r="I237" s="203">
        <v>41472</v>
      </c>
      <c r="K237" s="203">
        <v>48640</v>
      </c>
      <c r="L237" s="203">
        <v>0</v>
      </c>
    </row>
    <row r="238" spans="1:12">
      <c r="A238" s="201">
        <v>137475</v>
      </c>
      <c r="B238" s="201">
        <v>8734503</v>
      </c>
      <c r="C238" s="202" t="s">
        <v>316</v>
      </c>
      <c r="D238" s="203">
        <v>65536</v>
      </c>
      <c r="E238" s="203">
        <v>0</v>
      </c>
      <c r="G238" s="203">
        <v>0</v>
      </c>
      <c r="H238" s="203">
        <v>0</v>
      </c>
      <c r="I238" s="203">
        <v>65536</v>
      </c>
      <c r="K238" s="203">
        <v>58880</v>
      </c>
      <c r="L238" s="203">
        <v>0</v>
      </c>
    </row>
    <row r="239" spans="1:12">
      <c r="A239" s="201">
        <v>137924</v>
      </c>
      <c r="B239" s="201">
        <v>8734602</v>
      </c>
      <c r="C239" s="202" t="s">
        <v>397</v>
      </c>
      <c r="D239" s="203">
        <v>29952</v>
      </c>
      <c r="E239" s="203">
        <v>0</v>
      </c>
      <c r="G239" s="203">
        <v>0</v>
      </c>
      <c r="H239" s="203">
        <v>0</v>
      </c>
      <c r="I239" s="203">
        <v>29952</v>
      </c>
      <c r="K239" s="203">
        <v>30976</v>
      </c>
      <c r="L239" s="203">
        <v>0</v>
      </c>
    </row>
    <row r="240" spans="1:12">
      <c r="A240" s="201">
        <v>137377</v>
      </c>
      <c r="B240" s="201">
        <v>8734603</v>
      </c>
      <c r="C240" s="202" t="s">
        <v>220</v>
      </c>
      <c r="D240" s="203">
        <v>33280</v>
      </c>
      <c r="E240" s="203">
        <v>0</v>
      </c>
      <c r="G240" s="203">
        <v>0</v>
      </c>
      <c r="H240" s="203">
        <v>0</v>
      </c>
      <c r="I240" s="203">
        <v>33280</v>
      </c>
      <c r="K240" s="203">
        <v>32768</v>
      </c>
      <c r="L240" s="203">
        <v>0</v>
      </c>
    </row>
    <row r="241" spans="1:12">
      <c r="A241" s="201">
        <v>137427</v>
      </c>
      <c r="B241" s="201">
        <v>8735401</v>
      </c>
      <c r="C241" s="202" t="s">
        <v>233</v>
      </c>
      <c r="D241" s="203">
        <v>21401.6</v>
      </c>
      <c r="E241" s="203">
        <v>0</v>
      </c>
      <c r="G241" s="203">
        <v>0</v>
      </c>
      <c r="H241" s="203">
        <v>0</v>
      </c>
      <c r="I241" s="203">
        <v>21401.6</v>
      </c>
      <c r="K241" s="203">
        <v>25856</v>
      </c>
      <c r="L241" s="203">
        <v>0</v>
      </c>
    </row>
    <row r="242" spans="1:12">
      <c r="A242" s="201">
        <v>136974</v>
      </c>
      <c r="B242" s="201">
        <v>8735403</v>
      </c>
      <c r="C242" s="202" t="s">
        <v>387</v>
      </c>
      <c r="D242" s="203">
        <v>28672</v>
      </c>
      <c r="E242" s="203">
        <v>0</v>
      </c>
      <c r="G242" s="203">
        <v>0</v>
      </c>
      <c r="H242" s="203">
        <v>0</v>
      </c>
      <c r="I242" s="203">
        <v>28672</v>
      </c>
      <c r="K242" s="203">
        <v>30976</v>
      </c>
      <c r="L242" s="203">
        <v>0</v>
      </c>
    </row>
    <row r="243" spans="1:12">
      <c r="A243" s="201">
        <v>136463</v>
      </c>
      <c r="B243" s="201">
        <v>8735406</v>
      </c>
      <c r="C243" s="202" t="s">
        <v>260</v>
      </c>
      <c r="D243" s="203">
        <v>55808</v>
      </c>
      <c r="E243" s="203">
        <v>0</v>
      </c>
      <c r="G243" s="203">
        <v>0</v>
      </c>
      <c r="H243" s="203">
        <v>0</v>
      </c>
      <c r="I243" s="203">
        <v>55808</v>
      </c>
      <c r="K243" s="203">
        <v>72704</v>
      </c>
      <c r="L243" s="203">
        <v>0</v>
      </c>
    </row>
    <row r="244" spans="1:12">
      <c r="A244" s="201">
        <v>136775</v>
      </c>
      <c r="B244" s="201">
        <v>8735408</v>
      </c>
      <c r="C244" s="202" t="s">
        <v>384</v>
      </c>
      <c r="D244" s="203">
        <v>40704</v>
      </c>
      <c r="E244" s="203">
        <v>0</v>
      </c>
      <c r="G244" s="203">
        <v>0</v>
      </c>
      <c r="H244" s="203">
        <v>0</v>
      </c>
      <c r="I244" s="203">
        <v>40704</v>
      </c>
      <c r="K244" s="203">
        <v>36096</v>
      </c>
      <c r="L244" s="203">
        <v>0</v>
      </c>
    </row>
    <row r="245" spans="1:12">
      <c r="A245" s="201">
        <v>136992</v>
      </c>
      <c r="B245" s="201">
        <v>8735411</v>
      </c>
      <c r="C245" s="202" t="s">
        <v>342</v>
      </c>
      <c r="D245" s="203">
        <v>50944</v>
      </c>
      <c r="E245" s="203">
        <v>0</v>
      </c>
      <c r="G245" s="203">
        <v>0</v>
      </c>
      <c r="H245" s="203">
        <v>0</v>
      </c>
      <c r="I245" s="203">
        <v>50944</v>
      </c>
      <c r="K245" s="203">
        <v>51712</v>
      </c>
      <c r="L245" s="203">
        <v>0</v>
      </c>
    </row>
    <row r="246" spans="1:12">
      <c r="A246" s="201">
        <v>137248</v>
      </c>
      <c r="B246" s="201">
        <v>8735412</v>
      </c>
      <c r="C246" s="202" t="s">
        <v>407</v>
      </c>
      <c r="D246" s="203">
        <v>29440</v>
      </c>
      <c r="E246" s="203">
        <v>0</v>
      </c>
      <c r="G246" s="203">
        <v>0</v>
      </c>
      <c r="H246" s="203">
        <v>0</v>
      </c>
      <c r="I246" s="203">
        <v>29440</v>
      </c>
      <c r="K246" s="203">
        <v>32256</v>
      </c>
      <c r="L246" s="203">
        <v>0</v>
      </c>
    </row>
    <row r="247" spans="1:12">
      <c r="A247" s="201">
        <v>136610</v>
      </c>
      <c r="B247" s="201">
        <v>8735415</v>
      </c>
      <c r="C247" s="202" t="s">
        <v>390</v>
      </c>
      <c r="D247" s="203">
        <v>44800</v>
      </c>
      <c r="E247" s="203">
        <v>0</v>
      </c>
      <c r="G247" s="203">
        <v>0</v>
      </c>
      <c r="H247" s="203">
        <v>0</v>
      </c>
      <c r="I247" s="203">
        <v>44800</v>
      </c>
      <c r="K247" s="203">
        <v>47872</v>
      </c>
      <c r="L247" s="203">
        <v>0</v>
      </c>
    </row>
    <row r="248" spans="1:12">
      <c r="A248" s="201">
        <v>136442</v>
      </c>
      <c r="B248" s="201">
        <v>8735416</v>
      </c>
      <c r="C248" s="202" t="s">
        <v>337</v>
      </c>
      <c r="D248" s="203">
        <v>35840</v>
      </c>
      <c r="E248" s="203">
        <v>0</v>
      </c>
      <c r="G248" s="203">
        <v>0</v>
      </c>
      <c r="H248" s="203">
        <v>0</v>
      </c>
      <c r="I248" s="203">
        <v>35840</v>
      </c>
      <c r="K248" s="203">
        <v>34048</v>
      </c>
      <c r="L248" s="203">
        <v>0</v>
      </c>
    </row>
    <row r="249" spans="1:12">
      <c r="A249" s="201">
        <v>138177</v>
      </c>
      <c r="B249" s="201">
        <v>8734045</v>
      </c>
      <c r="C249" s="202" t="s">
        <v>265</v>
      </c>
      <c r="D249" s="203">
        <v>31488</v>
      </c>
      <c r="E249" s="203">
        <v>0</v>
      </c>
      <c r="G249" s="203">
        <v>0</v>
      </c>
      <c r="H249" s="203">
        <v>0</v>
      </c>
      <c r="I249" s="203">
        <v>31488</v>
      </c>
      <c r="K249" s="203">
        <v>57344</v>
      </c>
      <c r="L249" s="203">
        <v>0</v>
      </c>
    </row>
    <row r="250" spans="2:12">
      <c r="B250" s="240">
        <v>8734017</v>
      </c>
      <c r="C250" s="237" t="s">
        <v>626</v>
      </c>
      <c r="K250" s="203">
        <v>0</v>
      </c>
      <c r="L250" s="203">
        <v>0</v>
      </c>
    </row>
  </sheetData>
  <mergeCells count="1">
    <mergeCell ref="A4:C4"/>
  </mergeCells>
  <pageMargins left="0.7" right="0.7" top="0.75" bottom="0.75" header="0.3" footer="0.3"/>
  <headerFooter scaleWithDoc="1" alignWithMargins="0" differentFirst="0" differentOddEven="0"/>
  <legacy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AF660"/>
  <sheetViews>
    <sheetView topLeftCell="A136" view="normal" workbookViewId="0">
      <selection pane="topLeft" activeCell="A159" sqref="A159:B159"/>
    </sheetView>
  </sheetViews>
  <sheetFormatPr defaultRowHeight="15"/>
  <cols>
    <col min="23" max="23" width="14.5703125" customWidth="1"/>
    <col min="24" max="24" width="11.7109375" customWidth="1"/>
    <col min="25" max="25" width="14.140625" customWidth="1"/>
    <col min="26" max="26" width="11.7109375" customWidth="1"/>
    <col min="27" max="27" width="12.7109375" bestFit="1" customWidth="1"/>
    <col min="30" max="30" width="11.84765625" bestFit="1" customWidth="1"/>
  </cols>
  <sheetData>
    <row r="1" spans="2:30">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row>
    <row r="2" spans="23:32">
      <c r="W2" s="4">
        <v>2.1</v>
      </c>
      <c r="X2" s="4">
        <v>4.65</v>
      </c>
      <c r="Y2" s="4">
        <v>5</v>
      </c>
      <c r="Z2" s="4">
        <v>1.1</v>
      </c>
      <c r="AD2" s="4">
        <v>10</v>
      </c>
      <c r="AF2" s="4">
        <f>W2+Y2+Z2</f>
        <v>8.2</v>
      </c>
    </row>
    <row r="3" spans="1:30" ht="60">
      <c r="A3" t="s">
        <v>488</v>
      </c>
      <c r="B3" t="s">
        <v>464</v>
      </c>
      <c r="C3" t="s">
        <v>568</v>
      </c>
      <c r="D3" t="s">
        <v>183</v>
      </c>
      <c r="E3" t="s">
        <v>79</v>
      </c>
      <c r="F3" t="s">
        <v>80</v>
      </c>
      <c r="G3" t="s">
        <v>569</v>
      </c>
      <c r="H3" t="s">
        <v>570</v>
      </c>
      <c r="I3" t="s">
        <v>571</v>
      </c>
      <c r="J3" t="s">
        <v>572</v>
      </c>
      <c r="K3" t="s">
        <v>573</v>
      </c>
      <c r="L3" t="s">
        <v>574</v>
      </c>
      <c r="M3" t="s">
        <v>575</v>
      </c>
      <c r="N3" t="s">
        <v>576</v>
      </c>
      <c r="O3" t="s">
        <v>577</v>
      </c>
      <c r="P3" t="s">
        <v>188</v>
      </c>
      <c r="Q3" t="s">
        <v>42</v>
      </c>
      <c r="R3" t="s">
        <v>578</v>
      </c>
      <c r="S3" t="s">
        <v>579</v>
      </c>
      <c r="T3" t="s">
        <v>544</v>
      </c>
      <c r="W3" s="3" t="s">
        <v>206</v>
      </c>
      <c r="X3" s="3" t="s">
        <v>208</v>
      </c>
      <c r="Y3" s="3" t="s">
        <v>210</v>
      </c>
      <c r="Z3" s="3" t="s">
        <v>212</v>
      </c>
      <c r="AA3" s="3"/>
      <c r="AD3" s="3" t="s">
        <v>214</v>
      </c>
    </row>
    <row r="4" spans="1:30">
      <c r="A4" t="s">
        <v>544</v>
      </c>
      <c r="D4">
        <v>220465.19999999995</v>
      </c>
      <c r="E4">
        <v>24114.900000000016</v>
      </c>
      <c r="F4">
        <v>0</v>
      </c>
      <c r="G4">
        <v>0</v>
      </c>
      <c r="H4">
        <v>0</v>
      </c>
      <c r="I4">
        <v>0</v>
      </c>
      <c r="J4">
        <v>0</v>
      </c>
      <c r="K4">
        <v>0</v>
      </c>
      <c r="L4">
        <v>0</v>
      </c>
      <c r="M4">
        <v>0</v>
      </c>
      <c r="N4">
        <v>0</v>
      </c>
      <c r="O4">
        <v>0</v>
      </c>
      <c r="P4">
        <v>0</v>
      </c>
      <c r="Q4">
        <v>0</v>
      </c>
      <c r="R4">
        <v>0</v>
      </c>
      <c r="S4">
        <v>0</v>
      </c>
      <c r="T4">
        <v>244580.09999999986</v>
      </c>
      <c r="W4" s="5">
        <f>SUM(W5:W251)</f>
        <v>56460.599999999991</v>
      </c>
      <c r="X4" s="5">
        <f>SUM(X5:X251)</f>
        <v>24114.900000000016</v>
      </c>
      <c r="Y4" s="5">
        <f>SUM(Y5:Y251)</f>
        <v>134430</v>
      </c>
      <c r="Z4" s="5">
        <f>SUM(Z5:Z251)</f>
        <v>29574.600000000002</v>
      </c>
      <c r="AA4" s="5">
        <f>SUM(AA5:AA251)</f>
        <v>244580.09999999989</v>
      </c>
      <c r="AD4" s="5">
        <f>SUM(AD5:AD251)</f>
        <v>268860</v>
      </c>
    </row>
    <row r="5" spans="1:30">
      <c r="A5">
        <v>8732000</v>
      </c>
      <c r="B5" t="s">
        <v>442</v>
      </c>
      <c r="C5" t="s">
        <v>580</v>
      </c>
      <c r="D5">
        <v>1935.1999999999998</v>
      </c>
      <c r="E5">
        <v>534.74999999999966</v>
      </c>
      <c r="F5">
        <v>0</v>
      </c>
      <c r="G5">
        <v>0</v>
      </c>
      <c r="H5">
        <v>0</v>
      </c>
      <c r="I5">
        <v>0</v>
      </c>
      <c r="J5">
        <v>0</v>
      </c>
      <c r="K5">
        <v>0</v>
      </c>
      <c r="L5">
        <v>0</v>
      </c>
      <c r="M5">
        <v>0</v>
      </c>
      <c r="N5">
        <v>0</v>
      </c>
      <c r="O5">
        <v>0</v>
      </c>
      <c r="P5">
        <v>0</v>
      </c>
      <c r="Q5">
        <v>0</v>
      </c>
      <c r="R5">
        <v>0</v>
      </c>
      <c r="S5">
        <v>0</v>
      </c>
      <c r="T5">
        <v>2469.9499999999994</v>
      </c>
      <c r="W5" s="4">
        <f>D5/$AF$2*$W$2</f>
        <v>495.6</v>
      </c>
      <c r="X5" s="4">
        <f>E5</f>
        <v>534.74999999999966</v>
      </c>
      <c r="Y5" s="4">
        <f>D5/$AF$2*$Y$2</f>
        <v>1180</v>
      </c>
      <c r="Z5" s="4">
        <f>D5/$AF$2*$Z$2</f>
        <v>259.6</v>
      </c>
      <c r="AA5" s="5">
        <f>SUM(W5:Z5)</f>
        <v>2469.9499999999994</v>
      </c>
      <c r="AD5" s="4">
        <v>2360</v>
      </c>
    </row>
    <row r="6" spans="1:30">
      <c r="A6">
        <v>8732001</v>
      </c>
      <c r="B6" t="s">
        <v>438</v>
      </c>
      <c r="C6" t="s">
        <v>580</v>
      </c>
      <c r="D6">
        <v>4116.4</v>
      </c>
      <c r="E6">
        <v>404.55000000000109</v>
      </c>
      <c r="F6">
        <v>0</v>
      </c>
      <c r="G6">
        <v>0</v>
      </c>
      <c r="H6">
        <v>0</v>
      </c>
      <c r="I6">
        <v>0</v>
      </c>
      <c r="J6">
        <v>0</v>
      </c>
      <c r="K6">
        <v>0</v>
      </c>
      <c r="L6">
        <v>0</v>
      </c>
      <c r="M6">
        <v>0</v>
      </c>
      <c r="N6">
        <v>0</v>
      </c>
      <c r="O6">
        <v>0</v>
      </c>
      <c r="P6">
        <v>0</v>
      </c>
      <c r="Q6">
        <v>0</v>
      </c>
      <c r="R6">
        <v>0</v>
      </c>
      <c r="S6">
        <v>0</v>
      </c>
      <c r="T6">
        <v>4520.9500000000007</v>
      </c>
      <c r="W6" s="4">
        <f>D6/$AF$2*$W$2</f>
        <v>1054.2</v>
      </c>
      <c r="X6" s="4">
        <f>E6</f>
        <v>404.55000000000109</v>
      </c>
      <c r="Y6" s="4">
        <f>D6/$AF$2*$Y$2</f>
        <v>2510</v>
      </c>
      <c r="Z6" s="4">
        <f>D6/$AF$2*$Z$2</f>
        <v>552.2</v>
      </c>
      <c r="AA6" s="5">
        <f>SUM(W6:Z6)</f>
        <v>4520.9500000000007</v>
      </c>
      <c r="AD6" s="4">
        <v>5020</v>
      </c>
    </row>
    <row r="7" spans="1:30">
      <c r="A7">
        <v>8732002</v>
      </c>
      <c r="B7" t="s">
        <v>232</v>
      </c>
      <c r="C7" t="s">
        <v>580</v>
      </c>
      <c r="D7">
        <v>3042.2</v>
      </c>
      <c r="E7">
        <v>265.05000000000086</v>
      </c>
      <c r="F7">
        <v>0</v>
      </c>
      <c r="G7">
        <v>0</v>
      </c>
      <c r="H7">
        <v>0</v>
      </c>
      <c r="I7">
        <v>0</v>
      </c>
      <c r="J7">
        <v>0</v>
      </c>
      <c r="K7">
        <v>0</v>
      </c>
      <c r="L7">
        <v>0</v>
      </c>
      <c r="M7">
        <v>0</v>
      </c>
      <c r="N7">
        <v>0</v>
      </c>
      <c r="O7">
        <v>0</v>
      </c>
      <c r="P7">
        <v>0</v>
      </c>
      <c r="Q7">
        <v>0</v>
      </c>
      <c r="R7">
        <v>0</v>
      </c>
      <c r="S7">
        <v>0</v>
      </c>
      <c r="T7">
        <v>3307.2500000000009</v>
      </c>
      <c r="W7" s="4">
        <f>D7/$AF$2*$W$2</f>
        <v>779.1</v>
      </c>
      <c r="X7" s="4">
        <f>E7</f>
        <v>265.05000000000086</v>
      </c>
      <c r="Y7" s="4">
        <f>D7/$AF$2*$Y$2</f>
        <v>1855</v>
      </c>
      <c r="Z7" s="4">
        <f>D7/$AF$2*$Z$2</f>
        <v>408.1</v>
      </c>
      <c r="AA7" s="5">
        <f>SUM(W7:Z7)</f>
        <v>3307.2500000000009</v>
      </c>
      <c r="AD7" s="4">
        <v>3710</v>
      </c>
    </row>
    <row r="8" spans="1:30">
      <c r="A8">
        <v>8732004</v>
      </c>
      <c r="B8" t="s">
        <v>247</v>
      </c>
      <c r="C8" t="s">
        <v>580</v>
      </c>
      <c r="D8">
        <v>1664.6</v>
      </c>
      <c r="E8">
        <v>125.54999999999964</v>
      </c>
      <c r="F8">
        <v>0</v>
      </c>
      <c r="G8">
        <v>0</v>
      </c>
      <c r="H8">
        <v>0</v>
      </c>
      <c r="I8">
        <v>0</v>
      </c>
      <c r="J8">
        <v>0</v>
      </c>
      <c r="K8">
        <v>0</v>
      </c>
      <c r="L8">
        <v>0</v>
      </c>
      <c r="M8">
        <v>0</v>
      </c>
      <c r="N8">
        <v>0</v>
      </c>
      <c r="O8">
        <v>0</v>
      </c>
      <c r="P8">
        <v>0</v>
      </c>
      <c r="Q8">
        <v>0</v>
      </c>
      <c r="R8">
        <v>0</v>
      </c>
      <c r="S8">
        <v>0</v>
      </c>
      <c r="T8">
        <v>1790.1499999999996</v>
      </c>
      <c r="W8" s="4">
        <f>D8/$AF$2*$W$2</f>
        <v>426.3</v>
      </c>
      <c r="X8" s="4">
        <f>E8</f>
        <v>125.54999999999964</v>
      </c>
      <c r="Y8" s="4">
        <f>D8/$AF$2*$Y$2</f>
        <v>1015</v>
      </c>
      <c r="Z8" s="4">
        <f>D8/$AF$2*$Z$2</f>
        <v>223.3</v>
      </c>
      <c r="AA8" s="5">
        <f>SUM(W8:Z8)</f>
        <v>1790.1499999999996</v>
      </c>
      <c r="AD8" s="4">
        <v>2030</v>
      </c>
    </row>
    <row r="9" spans="1:30">
      <c r="A9">
        <v>8732006</v>
      </c>
      <c r="B9" t="s">
        <v>262</v>
      </c>
      <c r="C9" t="s">
        <v>580</v>
      </c>
      <c r="D9">
        <v>3993.3999999999996</v>
      </c>
      <c r="E9">
        <v>409.20000000000078</v>
      </c>
      <c r="F9">
        <v>0</v>
      </c>
      <c r="G9">
        <v>0</v>
      </c>
      <c r="H9">
        <v>0</v>
      </c>
      <c r="I9">
        <v>0</v>
      </c>
      <c r="J9">
        <v>0</v>
      </c>
      <c r="K9">
        <v>0</v>
      </c>
      <c r="L9">
        <v>0</v>
      </c>
      <c r="M9">
        <v>0</v>
      </c>
      <c r="N9">
        <v>0</v>
      </c>
      <c r="O9">
        <v>0</v>
      </c>
      <c r="P9">
        <v>0</v>
      </c>
      <c r="Q9">
        <v>0</v>
      </c>
      <c r="R9">
        <v>0</v>
      </c>
      <c r="S9">
        <v>0</v>
      </c>
      <c r="T9">
        <v>4402.6</v>
      </c>
      <c r="W9" s="4">
        <f>D9/$AF$2*$W$2</f>
        <v>1022.7</v>
      </c>
      <c r="X9" s="4">
        <f>E9</f>
        <v>409.20000000000078</v>
      </c>
      <c r="Y9" s="4">
        <f>D9/$AF$2*$Y$2</f>
        <v>2435</v>
      </c>
      <c r="Z9" s="4">
        <f>D9/$AF$2*$Z$2</f>
        <v>535.7</v>
      </c>
      <c r="AA9" s="5">
        <f>SUM(W9:Z9)</f>
        <v>4402.6</v>
      </c>
      <c r="AD9" s="4">
        <v>4870</v>
      </c>
    </row>
    <row r="10" spans="1:30">
      <c r="A10">
        <v>8732010</v>
      </c>
      <c r="B10" t="s">
        <v>286</v>
      </c>
      <c r="C10" t="s">
        <v>580</v>
      </c>
      <c r="D10">
        <v>893.8</v>
      </c>
      <c r="E10">
        <v>69.750000000000213</v>
      </c>
      <c r="F10">
        <v>0</v>
      </c>
      <c r="G10">
        <v>0</v>
      </c>
      <c r="H10">
        <v>0</v>
      </c>
      <c r="I10">
        <v>0</v>
      </c>
      <c r="J10">
        <v>0</v>
      </c>
      <c r="K10">
        <v>0</v>
      </c>
      <c r="L10">
        <v>0</v>
      </c>
      <c r="M10">
        <v>0</v>
      </c>
      <c r="N10">
        <v>0</v>
      </c>
      <c r="O10">
        <v>0</v>
      </c>
      <c r="P10">
        <v>0</v>
      </c>
      <c r="Q10">
        <v>0</v>
      </c>
      <c r="R10">
        <v>0</v>
      </c>
      <c r="S10">
        <v>0</v>
      </c>
      <c r="T10">
        <v>963.55000000000018</v>
      </c>
      <c r="W10" s="4">
        <f>D10/$AF$2*$W$2</f>
        <v>228.9</v>
      </c>
      <c r="X10" s="4">
        <f>E10</f>
        <v>69.750000000000213</v>
      </c>
      <c r="Y10" s="4">
        <f>D10/$AF$2*$Y$2</f>
        <v>545</v>
      </c>
      <c r="Z10" s="4">
        <f>D10/$AF$2*$Z$2</f>
        <v>119.9</v>
      </c>
      <c r="AA10" s="5">
        <f>SUM(W10:Z10)</f>
        <v>963.55000000000018</v>
      </c>
      <c r="AD10" s="4">
        <v>1090</v>
      </c>
    </row>
    <row r="11" spans="1:30">
      <c r="A11">
        <v>8732011</v>
      </c>
      <c r="B11" t="s">
        <v>291</v>
      </c>
      <c r="C11" t="s">
        <v>580</v>
      </c>
      <c r="D11">
        <v>737.99999999999989</v>
      </c>
      <c r="E11">
        <v>41.85</v>
      </c>
      <c r="F11">
        <v>0</v>
      </c>
      <c r="G11">
        <v>0</v>
      </c>
      <c r="H11">
        <v>0</v>
      </c>
      <c r="I11">
        <v>0</v>
      </c>
      <c r="J11">
        <v>0</v>
      </c>
      <c r="K11">
        <v>0</v>
      </c>
      <c r="L11">
        <v>0</v>
      </c>
      <c r="M11">
        <v>0</v>
      </c>
      <c r="N11">
        <v>0</v>
      </c>
      <c r="O11">
        <v>0</v>
      </c>
      <c r="P11">
        <v>0</v>
      </c>
      <c r="Q11">
        <v>0</v>
      </c>
      <c r="R11">
        <v>0</v>
      </c>
      <c r="S11">
        <v>0</v>
      </c>
      <c r="T11">
        <v>779.84999999999991</v>
      </c>
      <c r="W11" s="4">
        <f>D11/$AF$2*$W$2</f>
        <v>189</v>
      </c>
      <c r="X11" s="4">
        <f>E11</f>
        <v>41.85</v>
      </c>
      <c r="Y11" s="4">
        <f>D11/$AF$2*$Y$2</f>
        <v>450</v>
      </c>
      <c r="Z11" s="4">
        <f>D11/$AF$2*$Z$2</f>
        <v>99.000000000000014</v>
      </c>
      <c r="AA11" s="5">
        <f>SUM(W11:Z11)</f>
        <v>779.85</v>
      </c>
      <c r="AD11" s="4">
        <v>900</v>
      </c>
    </row>
    <row r="12" spans="1:30">
      <c r="A12">
        <v>8732012</v>
      </c>
      <c r="B12" t="s">
        <v>292</v>
      </c>
      <c r="C12" t="s">
        <v>580</v>
      </c>
      <c r="D12">
        <v>696.99999999999989</v>
      </c>
      <c r="E12">
        <v>102.30000000000013</v>
      </c>
      <c r="F12">
        <v>0</v>
      </c>
      <c r="G12">
        <v>0</v>
      </c>
      <c r="H12">
        <v>0</v>
      </c>
      <c r="I12">
        <v>0</v>
      </c>
      <c r="J12">
        <v>0</v>
      </c>
      <c r="K12">
        <v>0</v>
      </c>
      <c r="L12">
        <v>0</v>
      </c>
      <c r="M12">
        <v>0</v>
      </c>
      <c r="N12">
        <v>0</v>
      </c>
      <c r="O12">
        <v>0</v>
      </c>
      <c r="P12">
        <v>0</v>
      </c>
      <c r="Q12">
        <v>0</v>
      </c>
      <c r="R12">
        <v>0</v>
      </c>
      <c r="S12">
        <v>0</v>
      </c>
      <c r="T12">
        <v>799.3</v>
      </c>
      <c r="W12" s="4">
        <f>D12/$AF$2*$W$2</f>
        <v>178.5</v>
      </c>
      <c r="X12" s="4">
        <f>E12</f>
        <v>102.30000000000013</v>
      </c>
      <c r="Y12" s="4">
        <f>D12/$AF$2*$Y$2</f>
        <v>425</v>
      </c>
      <c r="Z12" s="4">
        <f>D12/$AF$2*$Z$2</f>
        <v>93.500000000000014</v>
      </c>
      <c r="AA12" s="5">
        <f>SUM(W12:Z12)</f>
        <v>799.30000000000018</v>
      </c>
      <c r="AD12" s="4">
        <v>850</v>
      </c>
    </row>
    <row r="13" spans="1:30">
      <c r="A13">
        <v>8732016</v>
      </c>
      <c r="B13" t="s">
        <v>301</v>
      </c>
      <c r="C13" t="s">
        <v>580</v>
      </c>
      <c r="D13">
        <v>1090.6</v>
      </c>
      <c r="E13">
        <v>130.20000000000022</v>
      </c>
      <c r="F13">
        <v>0</v>
      </c>
      <c r="G13">
        <v>0</v>
      </c>
      <c r="H13">
        <v>0</v>
      </c>
      <c r="I13">
        <v>0</v>
      </c>
      <c r="J13">
        <v>0</v>
      </c>
      <c r="K13">
        <v>0</v>
      </c>
      <c r="L13">
        <v>0</v>
      </c>
      <c r="M13">
        <v>0</v>
      </c>
      <c r="N13">
        <v>0</v>
      </c>
      <c r="O13">
        <v>0</v>
      </c>
      <c r="P13">
        <v>0</v>
      </c>
      <c r="Q13">
        <v>0</v>
      </c>
      <c r="R13">
        <v>0</v>
      </c>
      <c r="S13">
        <v>0</v>
      </c>
      <c r="T13">
        <v>1220.8000000000002</v>
      </c>
      <c r="W13" s="4">
        <f>D13/$AF$2*$W$2</f>
        <v>279.3</v>
      </c>
      <c r="X13" s="4">
        <f>E13</f>
        <v>130.20000000000022</v>
      </c>
      <c r="Y13" s="4">
        <f>D13/$AF$2*$Y$2</f>
        <v>665</v>
      </c>
      <c r="Z13" s="4">
        <f>D13/$AF$2*$Z$2</f>
        <v>146.3</v>
      </c>
      <c r="AA13" s="5">
        <f>SUM(W13:Z13)</f>
        <v>1220.8000000000002</v>
      </c>
      <c r="AD13" s="4">
        <v>1330</v>
      </c>
    </row>
    <row r="14" spans="1:30">
      <c r="A14">
        <v>8732018</v>
      </c>
      <c r="B14" t="s">
        <v>309</v>
      </c>
      <c r="C14" t="s">
        <v>580</v>
      </c>
      <c r="D14">
        <v>885.59999999999991</v>
      </c>
      <c r="E14">
        <v>97.649999999999793</v>
      </c>
      <c r="F14">
        <v>0</v>
      </c>
      <c r="G14">
        <v>0</v>
      </c>
      <c r="H14">
        <v>0</v>
      </c>
      <c r="I14">
        <v>0</v>
      </c>
      <c r="J14">
        <v>0</v>
      </c>
      <c r="K14">
        <v>0</v>
      </c>
      <c r="L14">
        <v>0</v>
      </c>
      <c r="M14">
        <v>0</v>
      </c>
      <c r="N14">
        <v>0</v>
      </c>
      <c r="O14">
        <v>0</v>
      </c>
      <c r="P14">
        <v>0</v>
      </c>
      <c r="Q14">
        <v>0</v>
      </c>
      <c r="R14">
        <v>0</v>
      </c>
      <c r="S14">
        <v>0</v>
      </c>
      <c r="T14">
        <v>983.24999999999966</v>
      </c>
      <c r="W14" s="4">
        <f>D14/$AF$2*$W$2</f>
        <v>226.8</v>
      </c>
      <c r="X14" s="4">
        <f>E14</f>
        <v>97.649999999999793</v>
      </c>
      <c r="Y14" s="4">
        <f>D14/$AF$2*$Y$2</f>
        <v>540</v>
      </c>
      <c r="Z14" s="4">
        <f>D14/$AF$2*$Z$2</f>
        <v>118.80000000000001</v>
      </c>
      <c r="AA14" s="5">
        <f>SUM(W14:Z14)</f>
        <v>983.24999999999977</v>
      </c>
      <c r="AD14" s="4">
        <v>1080</v>
      </c>
    </row>
    <row r="15" spans="1:30">
      <c r="A15">
        <v>8732028</v>
      </c>
      <c r="B15" t="s">
        <v>347</v>
      </c>
      <c r="C15" t="s">
        <v>580</v>
      </c>
      <c r="D15">
        <v>3304.6</v>
      </c>
      <c r="E15">
        <v>395.2500000000008</v>
      </c>
      <c r="F15">
        <v>0</v>
      </c>
      <c r="G15">
        <v>0</v>
      </c>
      <c r="H15">
        <v>0</v>
      </c>
      <c r="I15">
        <v>0</v>
      </c>
      <c r="J15">
        <v>0</v>
      </c>
      <c r="K15">
        <v>0</v>
      </c>
      <c r="L15">
        <v>0</v>
      </c>
      <c r="M15">
        <v>0</v>
      </c>
      <c r="N15">
        <v>0</v>
      </c>
      <c r="O15">
        <v>0</v>
      </c>
      <c r="P15">
        <v>0</v>
      </c>
      <c r="Q15">
        <v>0</v>
      </c>
      <c r="R15">
        <v>0</v>
      </c>
      <c r="S15">
        <v>0</v>
      </c>
      <c r="T15">
        <v>3699.8500000000008</v>
      </c>
      <c r="W15" s="4">
        <f>D15/$AF$2*$W$2</f>
        <v>846.30000000000007</v>
      </c>
      <c r="X15" s="4">
        <f>E15</f>
        <v>395.2500000000008</v>
      </c>
      <c r="Y15" s="4">
        <f>D15/$AF$2*$Y$2</f>
        <v>2015</v>
      </c>
      <c r="Z15" s="4">
        <f>D15/$AF$2*$Z$2</f>
        <v>443.3</v>
      </c>
      <c r="AA15" s="5">
        <f>SUM(W15:Z15)</f>
        <v>3699.8500000000013</v>
      </c>
      <c r="AD15" s="4">
        <v>4030</v>
      </c>
    </row>
    <row r="16" spans="1:30">
      <c r="A16">
        <v>8732029</v>
      </c>
      <c r="B16" t="s">
        <v>349</v>
      </c>
      <c r="C16" t="s">
        <v>580</v>
      </c>
      <c r="D16">
        <v>1721.9999999999998</v>
      </c>
      <c r="E16">
        <v>162.75000000000034</v>
      </c>
      <c r="F16">
        <v>0</v>
      </c>
      <c r="G16">
        <v>0</v>
      </c>
      <c r="H16">
        <v>0</v>
      </c>
      <c r="I16">
        <v>0</v>
      </c>
      <c r="J16">
        <v>0</v>
      </c>
      <c r="K16">
        <v>0</v>
      </c>
      <c r="L16">
        <v>0</v>
      </c>
      <c r="M16">
        <v>0</v>
      </c>
      <c r="N16">
        <v>0</v>
      </c>
      <c r="O16">
        <v>0</v>
      </c>
      <c r="P16">
        <v>0</v>
      </c>
      <c r="Q16">
        <v>0</v>
      </c>
      <c r="R16">
        <v>0</v>
      </c>
      <c r="S16">
        <v>0</v>
      </c>
      <c r="T16">
        <v>1884.75</v>
      </c>
      <c r="W16" s="4">
        <f>D16/$AF$2*$W$2</f>
        <v>441</v>
      </c>
      <c r="X16" s="4">
        <f>E16</f>
        <v>162.75000000000034</v>
      </c>
      <c r="Y16" s="4">
        <f>D16/$AF$2*$Y$2</f>
        <v>1050</v>
      </c>
      <c r="Z16" s="4">
        <f>D16/$AF$2*$Z$2</f>
        <v>231.00000000000003</v>
      </c>
      <c r="AA16" s="5">
        <f>SUM(W16:Z16)</f>
        <v>1884.7500000000005</v>
      </c>
      <c r="AD16" s="4">
        <v>2100</v>
      </c>
    </row>
    <row r="17" spans="1:30">
      <c r="A17">
        <v>8732031</v>
      </c>
      <c r="B17" t="s">
        <v>368</v>
      </c>
      <c r="C17" t="s">
        <v>580</v>
      </c>
      <c r="D17">
        <v>1656.3999999999999</v>
      </c>
      <c r="E17">
        <v>158.09999999999971</v>
      </c>
      <c r="F17">
        <v>0</v>
      </c>
      <c r="G17">
        <v>0</v>
      </c>
      <c r="H17">
        <v>0</v>
      </c>
      <c r="I17">
        <v>0</v>
      </c>
      <c r="J17">
        <v>0</v>
      </c>
      <c r="K17">
        <v>0</v>
      </c>
      <c r="L17">
        <v>0</v>
      </c>
      <c r="M17">
        <v>0</v>
      </c>
      <c r="N17">
        <v>0</v>
      </c>
      <c r="O17">
        <v>0</v>
      </c>
      <c r="P17">
        <v>0</v>
      </c>
      <c r="Q17">
        <v>0</v>
      </c>
      <c r="R17">
        <v>0</v>
      </c>
      <c r="S17">
        <v>0</v>
      </c>
      <c r="T17">
        <v>1814.4999999999995</v>
      </c>
      <c r="W17" s="4">
        <f>D17/$AF$2*$W$2</f>
        <v>424.20000000000005</v>
      </c>
      <c r="X17" s="4">
        <f>E17</f>
        <v>158.09999999999971</v>
      </c>
      <c r="Y17" s="4">
        <f>D17/$AF$2*$Y$2</f>
        <v>1010</v>
      </c>
      <c r="Z17" s="4">
        <f>D17/$AF$2*$Z$2</f>
        <v>222.20000000000002</v>
      </c>
      <c r="AA17" s="5">
        <f>SUM(W17:Z17)</f>
        <v>1814.4999999999998</v>
      </c>
      <c r="AD17" s="4">
        <v>2020</v>
      </c>
    </row>
    <row r="18" spans="1:30">
      <c r="A18">
        <v>8732033</v>
      </c>
      <c r="B18" t="s">
        <v>374</v>
      </c>
      <c r="C18" t="s">
        <v>580</v>
      </c>
      <c r="D18">
        <v>2763.3999999999996</v>
      </c>
      <c r="E18">
        <v>172.05000000000024</v>
      </c>
      <c r="F18">
        <v>0</v>
      </c>
      <c r="G18">
        <v>0</v>
      </c>
      <c r="H18">
        <v>0</v>
      </c>
      <c r="I18">
        <v>0</v>
      </c>
      <c r="J18">
        <v>0</v>
      </c>
      <c r="K18">
        <v>0</v>
      </c>
      <c r="L18">
        <v>0</v>
      </c>
      <c r="M18">
        <v>0</v>
      </c>
      <c r="N18">
        <v>0</v>
      </c>
      <c r="O18">
        <v>0</v>
      </c>
      <c r="P18">
        <v>0</v>
      </c>
      <c r="Q18">
        <v>0</v>
      </c>
      <c r="R18">
        <v>0</v>
      </c>
      <c r="S18">
        <v>0</v>
      </c>
      <c r="T18">
        <v>2935.45</v>
      </c>
      <c r="W18" s="4">
        <f>D18/$AF$2*$W$2</f>
        <v>707.7</v>
      </c>
      <c r="X18" s="4">
        <f>E18</f>
        <v>172.05000000000024</v>
      </c>
      <c r="Y18" s="4">
        <f>D18/$AF$2*$Y$2</f>
        <v>1685</v>
      </c>
      <c r="Z18" s="4">
        <f>D18/$AF$2*$Z$2</f>
        <v>370.70000000000005</v>
      </c>
      <c r="AA18" s="5">
        <f>SUM(W18:Z18)</f>
        <v>2935.45</v>
      </c>
      <c r="AD18" s="4">
        <v>3370</v>
      </c>
    </row>
    <row r="19" spans="1:30">
      <c r="A19">
        <v>8732046</v>
      </c>
      <c r="B19" t="s">
        <v>417</v>
      </c>
      <c r="C19" t="s">
        <v>580</v>
      </c>
      <c r="D19">
        <v>2501</v>
      </c>
      <c r="E19">
        <v>106.95000000000006</v>
      </c>
      <c r="F19">
        <v>0</v>
      </c>
      <c r="G19">
        <v>0</v>
      </c>
      <c r="H19">
        <v>0</v>
      </c>
      <c r="I19">
        <v>0</v>
      </c>
      <c r="J19">
        <v>0</v>
      </c>
      <c r="K19">
        <v>0</v>
      </c>
      <c r="L19">
        <v>0</v>
      </c>
      <c r="M19">
        <v>0</v>
      </c>
      <c r="N19">
        <v>0</v>
      </c>
      <c r="O19">
        <v>0</v>
      </c>
      <c r="P19">
        <v>0</v>
      </c>
      <c r="Q19">
        <v>0</v>
      </c>
      <c r="R19">
        <v>0</v>
      </c>
      <c r="S19">
        <v>0</v>
      </c>
      <c r="T19">
        <v>2607.9500000000003</v>
      </c>
      <c r="W19" s="4">
        <f>D19/$AF$2*$W$2</f>
        <v>640.5</v>
      </c>
      <c r="X19" s="4">
        <f>E19</f>
        <v>106.95000000000006</v>
      </c>
      <c r="Y19" s="4">
        <f>D19/$AF$2*$Y$2</f>
        <v>1525</v>
      </c>
      <c r="Z19" s="4">
        <f>D19/$AF$2*$Z$2</f>
        <v>335.5</v>
      </c>
      <c r="AA19" s="5">
        <f>SUM(W19:Z19)</f>
        <v>2607.95</v>
      </c>
      <c r="AD19" s="4">
        <v>3050</v>
      </c>
    </row>
    <row r="20" spans="1:30">
      <c r="A20">
        <v>8732048</v>
      </c>
      <c r="B20" t="s">
        <v>448</v>
      </c>
      <c r="C20" t="s">
        <v>580</v>
      </c>
      <c r="D20">
        <v>4239.4</v>
      </c>
      <c r="E20">
        <v>432.4500000000009</v>
      </c>
      <c r="F20">
        <v>0</v>
      </c>
      <c r="G20">
        <v>0</v>
      </c>
      <c r="H20">
        <v>0</v>
      </c>
      <c r="I20">
        <v>0</v>
      </c>
      <c r="J20">
        <v>0</v>
      </c>
      <c r="K20">
        <v>0</v>
      </c>
      <c r="L20">
        <v>0</v>
      </c>
      <c r="M20">
        <v>0</v>
      </c>
      <c r="N20">
        <v>0</v>
      </c>
      <c r="O20">
        <v>0</v>
      </c>
      <c r="P20">
        <v>0</v>
      </c>
      <c r="Q20">
        <v>0</v>
      </c>
      <c r="R20">
        <v>0</v>
      </c>
      <c r="S20">
        <v>0</v>
      </c>
      <c r="T20">
        <v>4671.85</v>
      </c>
      <c r="W20" s="4">
        <f>D20/$AF$2*$W$2</f>
        <v>1085.7</v>
      </c>
      <c r="X20" s="4">
        <f>E20</f>
        <v>432.4500000000009</v>
      </c>
      <c r="Y20" s="4">
        <f>D20/$AF$2*$Y$2</f>
        <v>2585</v>
      </c>
      <c r="Z20" s="4">
        <f>D20/$AF$2*$Z$2</f>
        <v>568.7</v>
      </c>
      <c r="AA20" s="5">
        <f>SUM(W20:Z20)</f>
        <v>4671.8500000000013</v>
      </c>
      <c r="AD20" s="4">
        <v>5170</v>
      </c>
    </row>
    <row r="21" spans="1:30">
      <c r="A21">
        <v>8732054</v>
      </c>
      <c r="B21" t="s">
        <v>454</v>
      </c>
      <c r="C21" t="s">
        <v>580</v>
      </c>
      <c r="D21">
        <v>2763.3999999999996</v>
      </c>
      <c r="E21">
        <v>353.40000000000015</v>
      </c>
      <c r="F21">
        <v>0</v>
      </c>
      <c r="G21">
        <v>0</v>
      </c>
      <c r="H21">
        <v>0</v>
      </c>
      <c r="I21">
        <v>0</v>
      </c>
      <c r="J21">
        <v>0</v>
      </c>
      <c r="K21">
        <v>0</v>
      </c>
      <c r="L21">
        <v>0</v>
      </c>
      <c r="M21">
        <v>0</v>
      </c>
      <c r="N21">
        <v>0</v>
      </c>
      <c r="O21">
        <v>0</v>
      </c>
      <c r="P21">
        <v>0</v>
      </c>
      <c r="Q21">
        <v>0</v>
      </c>
      <c r="R21">
        <v>0</v>
      </c>
      <c r="S21">
        <v>0</v>
      </c>
      <c r="T21">
        <v>3116.7999999999997</v>
      </c>
      <c r="W21" s="4">
        <f>D21/$AF$2*$W$2</f>
        <v>707.7</v>
      </c>
      <c r="X21" s="4">
        <f>E21</f>
        <v>353.40000000000015</v>
      </c>
      <c r="Y21" s="4">
        <f>D21/$AF$2*$Y$2</f>
        <v>1685</v>
      </c>
      <c r="Z21" s="4">
        <f>D21/$AF$2*$Z$2</f>
        <v>370.70000000000005</v>
      </c>
      <c r="AA21" s="5">
        <f>SUM(W21:Z21)</f>
        <v>3116.8</v>
      </c>
      <c r="AD21" s="4">
        <v>3370</v>
      </c>
    </row>
    <row r="22" spans="1:30">
      <c r="A22">
        <v>8732059</v>
      </c>
      <c r="B22" t="s">
        <v>351</v>
      </c>
      <c r="C22" t="s">
        <v>580</v>
      </c>
      <c r="D22">
        <v>1623.6</v>
      </c>
      <c r="E22">
        <v>79.05000000000004</v>
      </c>
      <c r="F22">
        <v>0</v>
      </c>
      <c r="G22">
        <v>0</v>
      </c>
      <c r="H22">
        <v>0</v>
      </c>
      <c r="I22">
        <v>0</v>
      </c>
      <c r="J22">
        <v>0</v>
      </c>
      <c r="K22">
        <v>0</v>
      </c>
      <c r="L22">
        <v>0</v>
      </c>
      <c r="M22">
        <v>0</v>
      </c>
      <c r="N22">
        <v>0</v>
      </c>
      <c r="O22">
        <v>0</v>
      </c>
      <c r="P22">
        <v>0</v>
      </c>
      <c r="Q22">
        <v>0</v>
      </c>
      <c r="R22">
        <v>0</v>
      </c>
      <c r="S22">
        <v>0</v>
      </c>
      <c r="T22">
        <v>1702.6499999999999</v>
      </c>
      <c r="W22" s="4">
        <f>D22/$AF$2*$W$2</f>
        <v>415.8</v>
      </c>
      <c r="X22" s="4">
        <f>E22</f>
        <v>79.05000000000004</v>
      </c>
      <c r="Y22" s="4">
        <f>D22/$AF$2*$Y$2</f>
        <v>990</v>
      </c>
      <c r="Z22" s="4">
        <f>D22/$AF$2*$Z$2</f>
        <v>217.8</v>
      </c>
      <c r="AA22" s="5">
        <f>SUM(W22:Z22)</f>
        <v>1702.6499999999999</v>
      </c>
      <c r="AD22" s="4">
        <v>1980</v>
      </c>
    </row>
    <row r="23" spans="1:30">
      <c r="A23">
        <v>8732060</v>
      </c>
      <c r="B23" t="s">
        <v>235</v>
      </c>
      <c r="C23" t="s">
        <v>580</v>
      </c>
      <c r="D23">
        <v>778.99999999999989</v>
      </c>
      <c r="E23">
        <v>125.54999999999981</v>
      </c>
      <c r="F23">
        <v>0</v>
      </c>
      <c r="G23">
        <v>0</v>
      </c>
      <c r="H23">
        <v>0</v>
      </c>
      <c r="I23">
        <v>0</v>
      </c>
      <c r="J23">
        <v>0</v>
      </c>
      <c r="K23">
        <v>0</v>
      </c>
      <c r="L23">
        <v>0</v>
      </c>
      <c r="M23">
        <v>0</v>
      </c>
      <c r="N23">
        <v>0</v>
      </c>
      <c r="O23">
        <v>0</v>
      </c>
      <c r="P23">
        <v>0</v>
      </c>
      <c r="Q23">
        <v>0</v>
      </c>
      <c r="R23">
        <v>0</v>
      </c>
      <c r="S23">
        <v>0</v>
      </c>
      <c r="T23">
        <v>904.54999999999973</v>
      </c>
      <c r="W23" s="4">
        <f>D23/$AF$2*$W$2</f>
        <v>199.5</v>
      </c>
      <c r="X23" s="4">
        <f>E23</f>
        <v>125.54999999999981</v>
      </c>
      <c r="Y23" s="4">
        <f>D23/$AF$2*$Y$2</f>
        <v>475</v>
      </c>
      <c r="Z23" s="4">
        <f>D23/$AF$2*$Z$2</f>
        <v>104.50000000000001</v>
      </c>
      <c r="AA23" s="5">
        <f>SUM(W23:Z23)</f>
        <v>904.54999999999984</v>
      </c>
      <c r="AD23" s="4">
        <v>950</v>
      </c>
    </row>
    <row r="24" spans="1:30">
      <c r="A24">
        <v>8732064</v>
      </c>
      <c r="B24" t="s">
        <v>440</v>
      </c>
      <c r="C24" t="s">
        <v>580</v>
      </c>
      <c r="D24">
        <v>705.19999999999993</v>
      </c>
      <c r="E24">
        <v>106.94999999999989</v>
      </c>
      <c r="F24">
        <v>0</v>
      </c>
      <c r="G24">
        <v>0</v>
      </c>
      <c r="H24">
        <v>0</v>
      </c>
      <c r="I24">
        <v>0</v>
      </c>
      <c r="J24">
        <v>0</v>
      </c>
      <c r="K24">
        <v>0</v>
      </c>
      <c r="L24">
        <v>0</v>
      </c>
      <c r="M24">
        <v>0</v>
      </c>
      <c r="N24">
        <v>0</v>
      </c>
      <c r="O24">
        <v>0</v>
      </c>
      <c r="P24">
        <v>0</v>
      </c>
      <c r="Q24">
        <v>0</v>
      </c>
      <c r="R24">
        <v>0</v>
      </c>
      <c r="S24">
        <v>0</v>
      </c>
      <c r="T24">
        <v>812.14999999999986</v>
      </c>
      <c r="W24" s="4">
        <f>D24/$AF$2*$W$2</f>
        <v>180.6</v>
      </c>
      <c r="X24" s="4">
        <f>E24</f>
        <v>106.94999999999989</v>
      </c>
      <c r="Y24" s="4">
        <f>D24/$AF$2*$Y$2</f>
        <v>430</v>
      </c>
      <c r="Z24" s="4">
        <f>D24/$AF$2*$Z$2</f>
        <v>94.600000000000009</v>
      </c>
      <c r="AA24" s="5">
        <f>SUM(W24:Z24)</f>
        <v>812.15</v>
      </c>
      <c r="AD24" s="4">
        <v>860</v>
      </c>
    </row>
    <row r="25" spans="1:30">
      <c r="A25">
        <v>8732065</v>
      </c>
      <c r="B25" t="s">
        <v>257</v>
      </c>
      <c r="C25" t="s">
        <v>580</v>
      </c>
      <c r="D25">
        <v>1557.9999999999998</v>
      </c>
      <c r="E25">
        <v>218.55000000000038</v>
      </c>
      <c r="F25">
        <v>0</v>
      </c>
      <c r="G25">
        <v>0</v>
      </c>
      <c r="H25">
        <v>0</v>
      </c>
      <c r="I25">
        <v>0</v>
      </c>
      <c r="J25">
        <v>0</v>
      </c>
      <c r="K25">
        <v>0</v>
      </c>
      <c r="L25">
        <v>0</v>
      </c>
      <c r="M25">
        <v>0</v>
      </c>
      <c r="N25">
        <v>0</v>
      </c>
      <c r="O25">
        <v>0</v>
      </c>
      <c r="P25">
        <v>0</v>
      </c>
      <c r="Q25">
        <v>0</v>
      </c>
      <c r="R25">
        <v>0</v>
      </c>
      <c r="S25">
        <v>0</v>
      </c>
      <c r="T25">
        <v>1776.5500000000002</v>
      </c>
      <c r="W25" s="4">
        <f>D25/$AF$2*$W$2</f>
        <v>399</v>
      </c>
      <c r="X25" s="4">
        <f>E25</f>
        <v>218.55000000000038</v>
      </c>
      <c r="Y25" s="4">
        <f>D25/$AF$2*$Y$2</f>
        <v>950</v>
      </c>
      <c r="Z25" s="4">
        <f>D25/$AF$2*$Z$2</f>
        <v>209.00000000000003</v>
      </c>
      <c r="AA25" s="5">
        <f>SUM(W25:Z25)</f>
        <v>1776.5500000000004</v>
      </c>
      <c r="AD25" s="4">
        <v>1900</v>
      </c>
    </row>
    <row r="26" spans="1:30">
      <c r="A26">
        <v>8732066</v>
      </c>
      <c r="B26" t="s">
        <v>338</v>
      </c>
      <c r="C26" t="s">
        <v>580</v>
      </c>
      <c r="D26">
        <v>1738.3999999999999</v>
      </c>
      <c r="E26">
        <v>134.85000000000034</v>
      </c>
      <c r="F26">
        <v>0</v>
      </c>
      <c r="G26">
        <v>0</v>
      </c>
      <c r="H26">
        <v>0</v>
      </c>
      <c r="I26">
        <v>0</v>
      </c>
      <c r="J26">
        <v>0</v>
      </c>
      <c r="K26">
        <v>0</v>
      </c>
      <c r="L26">
        <v>0</v>
      </c>
      <c r="M26">
        <v>0</v>
      </c>
      <c r="N26">
        <v>0</v>
      </c>
      <c r="O26">
        <v>0</v>
      </c>
      <c r="P26">
        <v>0</v>
      </c>
      <c r="Q26">
        <v>0</v>
      </c>
      <c r="R26">
        <v>0</v>
      </c>
      <c r="S26">
        <v>0</v>
      </c>
      <c r="T26">
        <v>1873.2500000000002</v>
      </c>
      <c r="W26" s="4">
        <f>D26/$AF$2*$W$2</f>
        <v>445.20000000000005</v>
      </c>
      <c r="X26" s="4">
        <f>E26</f>
        <v>134.85000000000034</v>
      </c>
      <c r="Y26" s="4">
        <f>D26/$AF$2*$Y$2</f>
        <v>1060</v>
      </c>
      <c r="Z26" s="4">
        <f>D26/$AF$2*$Z$2</f>
        <v>233.20000000000002</v>
      </c>
      <c r="AA26" s="5">
        <f>SUM(W26:Z26)</f>
        <v>1873.2500000000005</v>
      </c>
      <c r="AD26" s="4">
        <v>2120</v>
      </c>
    </row>
    <row r="27" spans="1:30">
      <c r="A27">
        <v>8732068</v>
      </c>
      <c r="B27" t="s">
        <v>293</v>
      </c>
      <c r="C27" t="s">
        <v>580</v>
      </c>
      <c r="D27">
        <v>680.59999999999991</v>
      </c>
      <c r="E27">
        <v>106.95000000000009</v>
      </c>
      <c r="F27">
        <v>0</v>
      </c>
      <c r="G27">
        <v>0</v>
      </c>
      <c r="H27">
        <v>0</v>
      </c>
      <c r="I27">
        <v>0</v>
      </c>
      <c r="J27">
        <v>0</v>
      </c>
      <c r="K27">
        <v>0</v>
      </c>
      <c r="L27">
        <v>0</v>
      </c>
      <c r="M27">
        <v>0</v>
      </c>
      <c r="N27">
        <v>0</v>
      </c>
      <c r="O27">
        <v>0</v>
      </c>
      <c r="P27">
        <v>0</v>
      </c>
      <c r="Q27">
        <v>0</v>
      </c>
      <c r="R27">
        <v>0</v>
      </c>
      <c r="S27">
        <v>0</v>
      </c>
      <c r="T27">
        <v>787.55</v>
      </c>
      <c r="W27" s="4">
        <f>D27/$AF$2*$W$2</f>
        <v>174.3</v>
      </c>
      <c r="X27" s="4">
        <f>E27</f>
        <v>106.95000000000009</v>
      </c>
      <c r="Y27" s="4">
        <f>D27/$AF$2*$Y$2</f>
        <v>415</v>
      </c>
      <c r="Z27" s="4">
        <f>D27/$AF$2*$Z$2</f>
        <v>91.300000000000011</v>
      </c>
      <c r="AA27" s="5">
        <f>SUM(W27:Z27)</f>
        <v>787.55000000000018</v>
      </c>
      <c r="AD27" s="4">
        <v>830</v>
      </c>
    </row>
    <row r="28" spans="1:30">
      <c r="A28">
        <v>8732070</v>
      </c>
      <c r="B28" t="s">
        <v>383</v>
      </c>
      <c r="C28" t="s">
        <v>580</v>
      </c>
      <c r="D28">
        <v>2320.6</v>
      </c>
      <c r="E28">
        <v>237.15000000000055</v>
      </c>
      <c r="F28">
        <v>0</v>
      </c>
      <c r="G28">
        <v>0</v>
      </c>
      <c r="H28">
        <v>0</v>
      </c>
      <c r="I28">
        <v>0</v>
      </c>
      <c r="J28">
        <v>0</v>
      </c>
      <c r="K28">
        <v>0</v>
      </c>
      <c r="L28">
        <v>0</v>
      </c>
      <c r="M28">
        <v>0</v>
      </c>
      <c r="N28">
        <v>0</v>
      </c>
      <c r="O28">
        <v>0</v>
      </c>
      <c r="P28">
        <v>0</v>
      </c>
      <c r="Q28">
        <v>0</v>
      </c>
      <c r="R28">
        <v>0</v>
      </c>
      <c r="S28">
        <v>0</v>
      </c>
      <c r="T28">
        <v>2557.7500000000005</v>
      </c>
      <c r="W28" s="4">
        <f>D28/$AF$2*$W$2</f>
        <v>594.30000000000007</v>
      </c>
      <c r="X28" s="4">
        <f>E28</f>
        <v>237.15000000000055</v>
      </c>
      <c r="Y28" s="4">
        <f>D28/$AF$2*$Y$2</f>
        <v>1415</v>
      </c>
      <c r="Z28" s="4">
        <f>D28/$AF$2*$Z$2</f>
        <v>311.3</v>
      </c>
      <c r="AA28" s="5">
        <f>SUM(W28:Z28)</f>
        <v>2557.7500000000009</v>
      </c>
      <c r="AD28" s="4">
        <v>2830</v>
      </c>
    </row>
    <row r="29" spans="1:30">
      <c r="A29">
        <v>8732074</v>
      </c>
      <c r="B29" t="s">
        <v>341</v>
      </c>
      <c r="C29" t="s">
        <v>580</v>
      </c>
      <c r="D29">
        <v>3279.9999999999995</v>
      </c>
      <c r="E29">
        <v>455.70000000000005</v>
      </c>
      <c r="F29">
        <v>0</v>
      </c>
      <c r="G29">
        <v>0</v>
      </c>
      <c r="H29">
        <v>0</v>
      </c>
      <c r="I29">
        <v>0</v>
      </c>
      <c r="J29">
        <v>0</v>
      </c>
      <c r="K29">
        <v>0</v>
      </c>
      <c r="L29">
        <v>0</v>
      </c>
      <c r="M29">
        <v>0</v>
      </c>
      <c r="N29">
        <v>0</v>
      </c>
      <c r="O29">
        <v>0</v>
      </c>
      <c r="P29">
        <v>0</v>
      </c>
      <c r="Q29">
        <v>0</v>
      </c>
      <c r="R29">
        <v>0</v>
      </c>
      <c r="S29">
        <v>0</v>
      </c>
      <c r="T29">
        <v>3735.7</v>
      </c>
      <c r="W29" s="4">
        <f>D29/$AF$2*$W$2</f>
        <v>840</v>
      </c>
      <c r="X29" s="4">
        <f>E29</f>
        <v>455.70000000000005</v>
      </c>
      <c r="Y29" s="4">
        <f>D29/$AF$2*$Y$2</f>
        <v>2000</v>
      </c>
      <c r="Z29" s="4">
        <f>D29/$AF$2*$Z$2</f>
        <v>440.00000000000006</v>
      </c>
      <c r="AA29" s="5">
        <f>SUM(W29:Z29)</f>
        <v>3735.7</v>
      </c>
      <c r="AD29" s="4">
        <v>4000</v>
      </c>
    </row>
    <row r="30" spans="1:30">
      <c r="A30">
        <v>8732075</v>
      </c>
      <c r="B30" t="s">
        <v>343</v>
      </c>
      <c r="C30" t="s">
        <v>580</v>
      </c>
      <c r="D30">
        <v>1918.7999999999997</v>
      </c>
      <c r="E30">
        <v>330.14999999999958</v>
      </c>
      <c r="F30">
        <v>0</v>
      </c>
      <c r="G30">
        <v>0</v>
      </c>
      <c r="H30">
        <v>0</v>
      </c>
      <c r="I30">
        <v>0</v>
      </c>
      <c r="J30">
        <v>0</v>
      </c>
      <c r="K30">
        <v>0</v>
      </c>
      <c r="L30">
        <v>0</v>
      </c>
      <c r="M30">
        <v>0</v>
      </c>
      <c r="N30">
        <v>0</v>
      </c>
      <c r="O30">
        <v>0</v>
      </c>
      <c r="P30">
        <v>0</v>
      </c>
      <c r="Q30">
        <v>0</v>
      </c>
      <c r="R30">
        <v>0</v>
      </c>
      <c r="S30">
        <v>0</v>
      </c>
      <c r="T30">
        <v>2248.9499999999994</v>
      </c>
      <c r="W30" s="4">
        <f>D30/$AF$2*$W$2</f>
        <v>491.40000000000003</v>
      </c>
      <c r="X30" s="4">
        <f>E30</f>
        <v>330.14999999999958</v>
      </c>
      <c r="Y30" s="4">
        <f>D30/$AF$2*$Y$2</f>
        <v>1170</v>
      </c>
      <c r="Z30" s="4">
        <f>D30/$AF$2*$Z$2</f>
        <v>257.40000000000003</v>
      </c>
      <c r="AA30" s="5">
        <f>SUM(W30:Z30)</f>
        <v>2248.95</v>
      </c>
      <c r="AD30" s="4">
        <v>2340</v>
      </c>
    </row>
    <row r="31" spans="1:30">
      <c r="A31">
        <v>8732082</v>
      </c>
      <c r="B31" t="s">
        <v>234</v>
      </c>
      <c r="C31" t="s">
        <v>580</v>
      </c>
      <c r="D31">
        <v>1418.6</v>
      </c>
      <c r="E31">
        <v>306.89999999999969</v>
      </c>
      <c r="F31">
        <v>0</v>
      </c>
      <c r="G31">
        <v>0</v>
      </c>
      <c r="H31">
        <v>0</v>
      </c>
      <c r="I31">
        <v>0</v>
      </c>
      <c r="J31">
        <v>0</v>
      </c>
      <c r="K31">
        <v>0</v>
      </c>
      <c r="L31">
        <v>0</v>
      </c>
      <c r="M31">
        <v>0</v>
      </c>
      <c r="N31">
        <v>0</v>
      </c>
      <c r="O31">
        <v>0</v>
      </c>
      <c r="P31">
        <v>0</v>
      </c>
      <c r="Q31">
        <v>0</v>
      </c>
      <c r="R31">
        <v>0</v>
      </c>
      <c r="S31">
        <v>0</v>
      </c>
      <c r="T31">
        <v>1725.4999999999995</v>
      </c>
      <c r="W31" s="4">
        <f>D31/$AF$2*$W$2</f>
        <v>363.3</v>
      </c>
      <c r="X31" s="4">
        <f>E31</f>
        <v>306.89999999999969</v>
      </c>
      <c r="Y31" s="4">
        <f>D31/$AF$2*$Y$2</f>
        <v>865</v>
      </c>
      <c r="Z31" s="4">
        <f>D31/$AF$2*$Z$2</f>
        <v>190.3</v>
      </c>
      <c r="AA31" s="5">
        <f>SUM(W31:Z31)</f>
        <v>1725.4999999999998</v>
      </c>
      <c r="AD31" s="4">
        <v>1730</v>
      </c>
    </row>
    <row r="32" spans="1:30">
      <c r="A32">
        <v>8732083</v>
      </c>
      <c r="B32" t="s">
        <v>224</v>
      </c>
      <c r="C32" t="s">
        <v>580</v>
      </c>
      <c r="D32">
        <v>877.4</v>
      </c>
      <c r="E32">
        <v>134.85000000000022</v>
      </c>
      <c r="F32">
        <v>0</v>
      </c>
      <c r="G32">
        <v>0</v>
      </c>
      <c r="H32">
        <v>0</v>
      </c>
      <c r="I32">
        <v>0</v>
      </c>
      <c r="J32">
        <v>0</v>
      </c>
      <c r="K32">
        <v>0</v>
      </c>
      <c r="L32">
        <v>0</v>
      </c>
      <c r="M32">
        <v>0</v>
      </c>
      <c r="N32">
        <v>0</v>
      </c>
      <c r="O32">
        <v>0</v>
      </c>
      <c r="P32">
        <v>0</v>
      </c>
      <c r="Q32">
        <v>0</v>
      </c>
      <c r="R32">
        <v>0</v>
      </c>
      <c r="S32">
        <v>0</v>
      </c>
      <c r="T32">
        <v>1012.2500000000002</v>
      </c>
      <c r="W32" s="4">
        <f>D32/$AF$2*$W$2</f>
        <v>224.70000000000002</v>
      </c>
      <c r="X32" s="4">
        <f>E32</f>
        <v>134.85000000000022</v>
      </c>
      <c r="Y32" s="4">
        <f>D32/$AF$2*$Y$2</f>
        <v>535</v>
      </c>
      <c r="Z32" s="4">
        <f>D32/$AF$2*$Z$2</f>
        <v>117.7</v>
      </c>
      <c r="AA32" s="5">
        <f>SUM(W32:Z32)</f>
        <v>1012.2500000000002</v>
      </c>
      <c r="AD32" s="4">
        <v>1070</v>
      </c>
    </row>
    <row r="33" spans="1:30">
      <c r="A33">
        <v>8732084</v>
      </c>
      <c r="B33" t="s">
        <v>412</v>
      </c>
      <c r="C33" t="s">
        <v>580</v>
      </c>
      <c r="D33">
        <v>1402.1999999999998</v>
      </c>
      <c r="E33">
        <v>199.95000000000036</v>
      </c>
      <c r="F33">
        <v>0</v>
      </c>
      <c r="G33">
        <v>0</v>
      </c>
      <c r="H33">
        <v>0</v>
      </c>
      <c r="I33">
        <v>0</v>
      </c>
      <c r="J33">
        <v>0</v>
      </c>
      <c r="K33">
        <v>0</v>
      </c>
      <c r="L33">
        <v>0</v>
      </c>
      <c r="M33">
        <v>0</v>
      </c>
      <c r="N33">
        <v>0</v>
      </c>
      <c r="O33">
        <v>0</v>
      </c>
      <c r="P33">
        <v>0</v>
      </c>
      <c r="Q33">
        <v>0</v>
      </c>
      <c r="R33">
        <v>0</v>
      </c>
      <c r="S33">
        <v>0</v>
      </c>
      <c r="T33">
        <v>1602.15</v>
      </c>
      <c r="W33" s="4">
        <f>D33/$AF$2*$W$2</f>
        <v>359.1</v>
      </c>
      <c r="X33" s="4">
        <f>E33</f>
        <v>199.95000000000036</v>
      </c>
      <c r="Y33" s="4">
        <f>D33/$AF$2*$Y$2</f>
        <v>855</v>
      </c>
      <c r="Z33" s="4">
        <f>D33/$AF$2*$Z$2</f>
        <v>188.10000000000002</v>
      </c>
      <c r="AA33" s="5">
        <f>SUM(W33:Z33)</f>
        <v>1602.1500000000005</v>
      </c>
      <c r="AD33" s="4">
        <v>1710</v>
      </c>
    </row>
    <row r="34" spans="1:30">
      <c r="A34">
        <v>8732091</v>
      </c>
      <c r="B34" t="s">
        <v>256</v>
      </c>
      <c r="C34" t="s">
        <v>580</v>
      </c>
      <c r="D34">
        <v>1295.6</v>
      </c>
      <c r="E34">
        <v>199.94999999999985</v>
      </c>
      <c r="F34">
        <v>0</v>
      </c>
      <c r="G34">
        <v>0</v>
      </c>
      <c r="H34">
        <v>0</v>
      </c>
      <c r="I34">
        <v>0</v>
      </c>
      <c r="J34">
        <v>0</v>
      </c>
      <c r="K34">
        <v>0</v>
      </c>
      <c r="L34">
        <v>0</v>
      </c>
      <c r="M34">
        <v>0</v>
      </c>
      <c r="N34">
        <v>0</v>
      </c>
      <c r="O34">
        <v>0</v>
      </c>
      <c r="P34">
        <v>0</v>
      </c>
      <c r="Q34">
        <v>0</v>
      </c>
      <c r="R34">
        <v>0</v>
      </c>
      <c r="S34">
        <v>0</v>
      </c>
      <c r="T34">
        <v>1495.5499999999997</v>
      </c>
      <c r="W34" s="4">
        <f>D34/$AF$2*$W$2</f>
        <v>331.8</v>
      </c>
      <c r="X34" s="4">
        <f>E34</f>
        <v>199.94999999999985</v>
      </c>
      <c r="Y34" s="4">
        <f>D34/$AF$2*$Y$2</f>
        <v>790</v>
      </c>
      <c r="Z34" s="4">
        <f>D34/$AF$2*$Z$2</f>
        <v>173.8</v>
      </c>
      <c r="AA34" s="5">
        <f>SUM(W34:Z34)</f>
        <v>1495.55</v>
      </c>
      <c r="AD34" s="4">
        <v>1580</v>
      </c>
    </row>
    <row r="35" spans="1:30">
      <c r="A35">
        <v>8732107</v>
      </c>
      <c r="B35" t="s">
        <v>357</v>
      </c>
      <c r="C35" t="s">
        <v>580</v>
      </c>
      <c r="D35">
        <v>3197.9999999999995</v>
      </c>
      <c r="E35">
        <v>302.25000000000063</v>
      </c>
      <c r="F35">
        <v>0</v>
      </c>
      <c r="G35">
        <v>0</v>
      </c>
      <c r="H35">
        <v>0</v>
      </c>
      <c r="I35">
        <v>0</v>
      </c>
      <c r="J35">
        <v>0</v>
      </c>
      <c r="K35">
        <v>0</v>
      </c>
      <c r="L35">
        <v>0</v>
      </c>
      <c r="M35">
        <v>0</v>
      </c>
      <c r="N35">
        <v>0</v>
      </c>
      <c r="O35">
        <v>0</v>
      </c>
      <c r="P35">
        <v>0</v>
      </c>
      <c r="Q35">
        <v>0</v>
      </c>
      <c r="R35">
        <v>0</v>
      </c>
      <c r="S35">
        <v>0</v>
      </c>
      <c r="T35">
        <v>3500.25</v>
      </c>
      <c r="W35" s="4">
        <f>D35/$AF$2*$W$2</f>
        <v>819</v>
      </c>
      <c r="X35" s="4">
        <f>E35</f>
        <v>302.25000000000063</v>
      </c>
      <c r="Y35" s="4">
        <f>D35/$AF$2*$Y$2</f>
        <v>1950</v>
      </c>
      <c r="Z35" s="4">
        <f>D35/$AF$2*$Z$2</f>
        <v>429.00000000000006</v>
      </c>
      <c r="AA35" s="5">
        <f>SUM(W35:Z35)</f>
        <v>3500.2500000000009</v>
      </c>
      <c r="AD35" s="4">
        <v>3900</v>
      </c>
    </row>
    <row r="36" spans="1:30">
      <c r="A36">
        <v>8732109</v>
      </c>
      <c r="B36" t="s">
        <v>361</v>
      </c>
      <c r="C36" t="s">
        <v>580</v>
      </c>
      <c r="D36">
        <v>1853.1999999999998</v>
      </c>
      <c r="E36">
        <v>92.999999999999957</v>
      </c>
      <c r="F36">
        <v>0</v>
      </c>
      <c r="G36">
        <v>0</v>
      </c>
      <c r="H36">
        <v>0</v>
      </c>
      <c r="I36">
        <v>0</v>
      </c>
      <c r="J36">
        <v>0</v>
      </c>
      <c r="K36">
        <v>0</v>
      </c>
      <c r="L36">
        <v>0</v>
      </c>
      <c r="M36">
        <v>0</v>
      </c>
      <c r="N36">
        <v>0</v>
      </c>
      <c r="O36">
        <v>0</v>
      </c>
      <c r="P36">
        <v>0</v>
      </c>
      <c r="Q36">
        <v>0</v>
      </c>
      <c r="R36">
        <v>0</v>
      </c>
      <c r="S36">
        <v>0</v>
      </c>
      <c r="T36">
        <v>1946.1999999999998</v>
      </c>
      <c r="W36" s="4">
        <f>D36/$AF$2*$W$2</f>
        <v>474.6</v>
      </c>
      <c r="X36" s="4">
        <f>E36</f>
        <v>92.999999999999957</v>
      </c>
      <c r="Y36" s="4">
        <f>D36/$AF$2*$Y$2</f>
        <v>1130</v>
      </c>
      <c r="Z36" s="4">
        <f>D36/$AF$2*$Z$2</f>
        <v>248.60000000000002</v>
      </c>
      <c r="AA36" s="5">
        <f>SUM(W36:Z36)</f>
        <v>1946.1999999999998</v>
      </c>
      <c r="AD36" s="4">
        <v>2260</v>
      </c>
    </row>
    <row r="37" spans="1:30">
      <c r="A37">
        <v>8732115</v>
      </c>
      <c r="B37" t="s">
        <v>388</v>
      </c>
      <c r="C37" t="s">
        <v>580</v>
      </c>
      <c r="D37">
        <v>2927.3999999999996</v>
      </c>
      <c r="E37">
        <v>641.70000000000084</v>
      </c>
      <c r="F37">
        <v>0</v>
      </c>
      <c r="G37">
        <v>0</v>
      </c>
      <c r="H37">
        <v>0</v>
      </c>
      <c r="I37">
        <v>0</v>
      </c>
      <c r="J37">
        <v>0</v>
      </c>
      <c r="K37">
        <v>0</v>
      </c>
      <c r="L37">
        <v>0</v>
      </c>
      <c r="M37">
        <v>0</v>
      </c>
      <c r="N37">
        <v>0</v>
      </c>
      <c r="O37">
        <v>0</v>
      </c>
      <c r="P37">
        <v>0</v>
      </c>
      <c r="Q37">
        <v>0</v>
      </c>
      <c r="R37">
        <v>0</v>
      </c>
      <c r="S37">
        <v>0</v>
      </c>
      <c r="T37">
        <v>3569.1000000000004</v>
      </c>
      <c r="W37" s="4">
        <f>D37/$AF$2*$W$2</f>
        <v>749.7</v>
      </c>
      <c r="X37" s="4">
        <f>E37</f>
        <v>641.70000000000084</v>
      </c>
      <c r="Y37" s="4">
        <f>D37/$AF$2*$Y$2</f>
        <v>1785</v>
      </c>
      <c r="Z37" s="4">
        <f>D37/$AF$2*$Z$2</f>
        <v>392.70000000000005</v>
      </c>
      <c r="AA37" s="5">
        <f>SUM(W37:Z37)</f>
        <v>3569.1000000000013</v>
      </c>
      <c r="AD37" s="4">
        <v>3570</v>
      </c>
    </row>
    <row r="38" spans="1:30">
      <c r="A38">
        <v>8732118</v>
      </c>
      <c r="B38" t="s">
        <v>226</v>
      </c>
      <c r="C38" t="s">
        <v>580</v>
      </c>
      <c r="D38">
        <v>3083.2</v>
      </c>
      <c r="E38">
        <v>660.3</v>
      </c>
      <c r="F38">
        <v>0</v>
      </c>
      <c r="G38">
        <v>0</v>
      </c>
      <c r="H38">
        <v>0</v>
      </c>
      <c r="I38">
        <v>0</v>
      </c>
      <c r="J38">
        <v>0</v>
      </c>
      <c r="K38">
        <v>0</v>
      </c>
      <c r="L38">
        <v>0</v>
      </c>
      <c r="M38">
        <v>0</v>
      </c>
      <c r="N38">
        <v>0</v>
      </c>
      <c r="O38">
        <v>0</v>
      </c>
      <c r="P38">
        <v>0</v>
      </c>
      <c r="Q38">
        <v>0</v>
      </c>
      <c r="R38">
        <v>0</v>
      </c>
      <c r="S38">
        <v>0</v>
      </c>
      <c r="T38">
        <v>3743.5</v>
      </c>
      <c r="W38" s="4">
        <f>D38/$AF$2*$W$2</f>
        <v>789.6</v>
      </c>
      <c r="X38" s="4">
        <f>E38</f>
        <v>660.3</v>
      </c>
      <c r="Y38" s="4">
        <f>D38/$AF$2*$Y$2</f>
        <v>1880</v>
      </c>
      <c r="Z38" s="4">
        <f>D38/$AF$2*$Z$2</f>
        <v>413.6</v>
      </c>
      <c r="AA38" s="5">
        <f>SUM(W38:Z38)</f>
        <v>3743.5</v>
      </c>
      <c r="AD38" s="4">
        <v>3760</v>
      </c>
    </row>
    <row r="39" spans="1:30">
      <c r="A39">
        <v>8732119</v>
      </c>
      <c r="B39" t="s">
        <v>259</v>
      </c>
      <c r="C39" t="s">
        <v>580</v>
      </c>
      <c r="D39">
        <v>1680.9999999999998</v>
      </c>
      <c r="E39">
        <v>213.89999999999998</v>
      </c>
      <c r="F39">
        <v>0</v>
      </c>
      <c r="G39">
        <v>0</v>
      </c>
      <c r="H39">
        <v>0</v>
      </c>
      <c r="I39">
        <v>0</v>
      </c>
      <c r="J39">
        <v>0</v>
      </c>
      <c r="K39">
        <v>0</v>
      </c>
      <c r="L39">
        <v>0</v>
      </c>
      <c r="M39">
        <v>0</v>
      </c>
      <c r="N39">
        <v>0</v>
      </c>
      <c r="O39">
        <v>0</v>
      </c>
      <c r="P39">
        <v>0</v>
      </c>
      <c r="Q39">
        <v>0</v>
      </c>
      <c r="R39">
        <v>0</v>
      </c>
      <c r="S39">
        <v>0</v>
      </c>
      <c r="T39">
        <v>1894.8999999999996</v>
      </c>
      <c r="W39" s="4">
        <f>D39/$AF$2*$W$2</f>
        <v>430.5</v>
      </c>
      <c r="X39" s="4">
        <f>E39</f>
        <v>213.89999999999998</v>
      </c>
      <c r="Y39" s="4">
        <f>D39/$AF$2*$Y$2</f>
        <v>1025</v>
      </c>
      <c r="Z39" s="4">
        <f>D39/$AF$2*$Z$2</f>
        <v>225.50000000000003</v>
      </c>
      <c r="AA39" s="5">
        <f>SUM(W39:Z39)</f>
        <v>1894.9</v>
      </c>
      <c r="AD39" s="4">
        <v>2050</v>
      </c>
    </row>
    <row r="40" spans="1:30">
      <c r="A40">
        <v>8732121</v>
      </c>
      <c r="B40" t="s">
        <v>345</v>
      </c>
      <c r="C40" t="s">
        <v>580</v>
      </c>
      <c r="D40">
        <v>3279.9999999999995</v>
      </c>
      <c r="E40">
        <v>283.65000000000003</v>
      </c>
      <c r="F40">
        <v>0</v>
      </c>
      <c r="G40">
        <v>0</v>
      </c>
      <c r="H40">
        <v>0</v>
      </c>
      <c r="I40">
        <v>0</v>
      </c>
      <c r="J40">
        <v>0</v>
      </c>
      <c r="K40">
        <v>0</v>
      </c>
      <c r="L40">
        <v>0</v>
      </c>
      <c r="M40">
        <v>0</v>
      </c>
      <c r="N40">
        <v>0</v>
      </c>
      <c r="O40">
        <v>0</v>
      </c>
      <c r="P40">
        <v>0</v>
      </c>
      <c r="Q40">
        <v>0</v>
      </c>
      <c r="R40">
        <v>0</v>
      </c>
      <c r="S40">
        <v>0</v>
      </c>
      <c r="T40">
        <v>3563.6499999999996</v>
      </c>
      <c r="W40" s="4">
        <f>D40/$AF$2*$W$2</f>
        <v>840</v>
      </c>
      <c r="X40" s="4">
        <f>E40</f>
        <v>283.65000000000003</v>
      </c>
      <c r="Y40" s="4">
        <f>D40/$AF$2*$Y$2</f>
        <v>2000</v>
      </c>
      <c r="Z40" s="4">
        <f>D40/$AF$2*$Z$2</f>
        <v>440.00000000000006</v>
      </c>
      <c r="AA40" s="5">
        <f>SUM(W40:Z40)</f>
        <v>3563.65</v>
      </c>
      <c r="AD40" s="4">
        <v>4000</v>
      </c>
    </row>
    <row r="41" spans="1:30">
      <c r="A41">
        <v>8732123</v>
      </c>
      <c r="B41" t="s">
        <v>424</v>
      </c>
      <c r="C41" t="s">
        <v>580</v>
      </c>
      <c r="D41">
        <v>1730.1999999999998</v>
      </c>
      <c r="E41">
        <v>367.35000000000036</v>
      </c>
      <c r="F41">
        <v>0</v>
      </c>
      <c r="G41">
        <v>0</v>
      </c>
      <c r="H41">
        <v>0</v>
      </c>
      <c r="I41">
        <v>0</v>
      </c>
      <c r="J41">
        <v>0</v>
      </c>
      <c r="K41">
        <v>0</v>
      </c>
      <c r="L41">
        <v>0</v>
      </c>
      <c r="M41">
        <v>0</v>
      </c>
      <c r="N41">
        <v>0</v>
      </c>
      <c r="O41">
        <v>0</v>
      </c>
      <c r="P41">
        <v>0</v>
      </c>
      <c r="Q41">
        <v>0</v>
      </c>
      <c r="R41">
        <v>0</v>
      </c>
      <c r="S41">
        <v>0</v>
      </c>
      <c r="T41">
        <v>2097.55</v>
      </c>
      <c r="W41" s="4">
        <f>D41/$AF$2*$W$2</f>
        <v>443.1</v>
      </c>
      <c r="X41" s="4">
        <f>E41</f>
        <v>367.35000000000036</v>
      </c>
      <c r="Y41" s="4">
        <f>D41/$AF$2*$Y$2</f>
        <v>1055</v>
      </c>
      <c r="Z41" s="4">
        <f>D41/$AF$2*$Z$2</f>
        <v>232.10000000000002</v>
      </c>
      <c r="AA41" s="5">
        <f>SUM(W41:Z41)</f>
        <v>2097.55</v>
      </c>
      <c r="AD41" s="4">
        <v>2110</v>
      </c>
    </row>
    <row r="42" spans="1:30">
      <c r="A42">
        <v>8732205</v>
      </c>
      <c r="B42" t="s">
        <v>314</v>
      </c>
      <c r="C42" t="s">
        <v>580</v>
      </c>
      <c r="D42">
        <v>746.19999999999993</v>
      </c>
      <c r="E42">
        <v>79.050000000000082</v>
      </c>
      <c r="F42">
        <v>0</v>
      </c>
      <c r="G42">
        <v>0</v>
      </c>
      <c r="H42">
        <v>0</v>
      </c>
      <c r="I42">
        <v>0</v>
      </c>
      <c r="J42">
        <v>0</v>
      </c>
      <c r="K42">
        <v>0</v>
      </c>
      <c r="L42">
        <v>0</v>
      </c>
      <c r="M42">
        <v>0</v>
      </c>
      <c r="N42">
        <v>0</v>
      </c>
      <c r="O42">
        <v>0</v>
      </c>
      <c r="P42">
        <v>0</v>
      </c>
      <c r="Q42">
        <v>0</v>
      </c>
      <c r="R42">
        <v>0</v>
      </c>
      <c r="S42">
        <v>0</v>
      </c>
      <c r="T42">
        <v>825.25</v>
      </c>
      <c r="W42" s="4">
        <f>D42/$AF$2*$W$2</f>
        <v>191.1</v>
      </c>
      <c r="X42" s="4">
        <f>E42</f>
        <v>79.050000000000082</v>
      </c>
      <c r="Y42" s="4">
        <f>D42/$AF$2*$Y$2</f>
        <v>455</v>
      </c>
      <c r="Z42" s="4">
        <f>D42/$AF$2*$Z$2</f>
        <v>100.10000000000001</v>
      </c>
      <c r="AA42" s="5">
        <f>SUM(W42:Z42)</f>
        <v>825.25000000000011</v>
      </c>
      <c r="AD42" s="4">
        <v>910</v>
      </c>
    </row>
    <row r="43" spans="1:30">
      <c r="A43">
        <v>8732208</v>
      </c>
      <c r="B43" t="s">
        <v>287</v>
      </c>
      <c r="C43" t="s">
        <v>580</v>
      </c>
      <c r="D43">
        <v>1656.3999999999999</v>
      </c>
      <c r="E43">
        <v>172.04999999999984</v>
      </c>
      <c r="F43">
        <v>0</v>
      </c>
      <c r="G43">
        <v>0</v>
      </c>
      <c r="H43">
        <v>0</v>
      </c>
      <c r="I43">
        <v>0</v>
      </c>
      <c r="J43">
        <v>0</v>
      </c>
      <c r="K43">
        <v>0</v>
      </c>
      <c r="L43">
        <v>0</v>
      </c>
      <c r="M43">
        <v>0</v>
      </c>
      <c r="N43">
        <v>0</v>
      </c>
      <c r="O43">
        <v>0</v>
      </c>
      <c r="P43">
        <v>0</v>
      </c>
      <c r="Q43">
        <v>0</v>
      </c>
      <c r="R43">
        <v>0</v>
      </c>
      <c r="S43">
        <v>0</v>
      </c>
      <c r="T43">
        <v>1828.4499999999998</v>
      </c>
      <c r="W43" s="4">
        <f>D43/$AF$2*$W$2</f>
        <v>424.20000000000005</v>
      </c>
      <c r="X43" s="4">
        <f>E43</f>
        <v>172.04999999999984</v>
      </c>
      <c r="Y43" s="4">
        <f>D43/$AF$2*$Y$2</f>
        <v>1010</v>
      </c>
      <c r="Z43" s="4">
        <f>D43/$AF$2*$Z$2</f>
        <v>222.20000000000002</v>
      </c>
      <c r="AA43" s="5">
        <f>SUM(W43:Z43)</f>
        <v>1828.45</v>
      </c>
      <c r="AD43" s="4">
        <v>2020</v>
      </c>
    </row>
    <row r="44" spans="1:30">
      <c r="A44">
        <v>8732211</v>
      </c>
      <c r="B44" t="s">
        <v>315</v>
      </c>
      <c r="C44" t="s">
        <v>580</v>
      </c>
      <c r="D44">
        <v>2296</v>
      </c>
      <c r="E44">
        <v>176.70000000000041</v>
      </c>
      <c r="F44">
        <v>0</v>
      </c>
      <c r="G44">
        <v>0</v>
      </c>
      <c r="H44">
        <v>0</v>
      </c>
      <c r="I44">
        <v>0</v>
      </c>
      <c r="J44">
        <v>0</v>
      </c>
      <c r="K44">
        <v>0</v>
      </c>
      <c r="L44">
        <v>0</v>
      </c>
      <c r="M44">
        <v>0</v>
      </c>
      <c r="N44">
        <v>0</v>
      </c>
      <c r="O44">
        <v>0</v>
      </c>
      <c r="P44">
        <v>0</v>
      </c>
      <c r="Q44">
        <v>0</v>
      </c>
      <c r="R44">
        <v>0</v>
      </c>
      <c r="S44">
        <v>0</v>
      </c>
      <c r="T44">
        <v>2472.7000000000003</v>
      </c>
      <c r="W44" s="4">
        <f>D44/$AF$2*$W$2</f>
        <v>588</v>
      </c>
      <c r="X44" s="4">
        <f>E44</f>
        <v>176.70000000000041</v>
      </c>
      <c r="Y44" s="4">
        <f>D44/$AF$2*$Y$2</f>
        <v>1400</v>
      </c>
      <c r="Z44" s="4">
        <f>D44/$AF$2*$Z$2</f>
        <v>308</v>
      </c>
      <c r="AA44" s="5">
        <f>SUM(W44:Z44)</f>
        <v>2472.7000000000003</v>
      </c>
      <c r="AD44" s="4">
        <v>2800</v>
      </c>
    </row>
    <row r="45" spans="1:30">
      <c r="A45">
        <v>8732212</v>
      </c>
      <c r="B45" t="s">
        <v>321</v>
      </c>
      <c r="C45" t="s">
        <v>580</v>
      </c>
      <c r="D45">
        <v>1475.9999999999998</v>
      </c>
      <c r="E45">
        <v>51.15</v>
      </c>
      <c r="F45">
        <v>0</v>
      </c>
      <c r="G45">
        <v>0</v>
      </c>
      <c r="H45">
        <v>0</v>
      </c>
      <c r="I45">
        <v>0</v>
      </c>
      <c r="J45">
        <v>0</v>
      </c>
      <c r="K45">
        <v>0</v>
      </c>
      <c r="L45">
        <v>0</v>
      </c>
      <c r="M45">
        <v>0</v>
      </c>
      <c r="N45">
        <v>0</v>
      </c>
      <c r="O45">
        <v>0</v>
      </c>
      <c r="P45">
        <v>0</v>
      </c>
      <c r="Q45">
        <v>0</v>
      </c>
      <c r="R45">
        <v>0</v>
      </c>
      <c r="S45">
        <v>0</v>
      </c>
      <c r="T45">
        <v>1527.1499999999999</v>
      </c>
      <c r="W45" s="4">
        <f>D45/$AF$2*$W$2</f>
        <v>378</v>
      </c>
      <c r="X45" s="4">
        <f>E45</f>
        <v>51.15</v>
      </c>
      <c r="Y45" s="4">
        <f>D45/$AF$2*$Y$2</f>
        <v>900</v>
      </c>
      <c r="Z45" s="4">
        <f>D45/$AF$2*$Z$2</f>
        <v>198.00000000000003</v>
      </c>
      <c r="AA45" s="5">
        <f>SUM(W45:Z45)</f>
        <v>1527.15</v>
      </c>
      <c r="AD45" s="4">
        <v>1800</v>
      </c>
    </row>
    <row r="46" spans="1:30">
      <c r="A46">
        <v>8732217</v>
      </c>
      <c r="B46" t="s">
        <v>420</v>
      </c>
      <c r="C46" t="s">
        <v>580</v>
      </c>
      <c r="D46">
        <v>1115.1999999999998</v>
      </c>
      <c r="E46">
        <v>176.69999999999982</v>
      </c>
      <c r="F46">
        <v>0</v>
      </c>
      <c r="G46">
        <v>0</v>
      </c>
      <c r="H46">
        <v>0</v>
      </c>
      <c r="I46">
        <v>0</v>
      </c>
      <c r="J46">
        <v>0</v>
      </c>
      <c r="K46">
        <v>0</v>
      </c>
      <c r="L46">
        <v>0</v>
      </c>
      <c r="M46">
        <v>0</v>
      </c>
      <c r="N46">
        <v>0</v>
      </c>
      <c r="O46">
        <v>0</v>
      </c>
      <c r="P46">
        <v>0</v>
      </c>
      <c r="Q46">
        <v>0</v>
      </c>
      <c r="R46">
        <v>0</v>
      </c>
      <c r="S46">
        <v>0</v>
      </c>
      <c r="T46">
        <v>1291.8999999999996</v>
      </c>
      <c r="W46" s="4">
        <f>D46/$AF$2*$W$2</f>
        <v>285.6</v>
      </c>
      <c r="X46" s="4">
        <f>E46</f>
        <v>176.69999999999982</v>
      </c>
      <c r="Y46" s="4">
        <f>D46/$AF$2*$Y$2</f>
        <v>680</v>
      </c>
      <c r="Z46" s="4">
        <f>D46/$AF$2*$Z$2</f>
        <v>149.60000000000002</v>
      </c>
      <c r="AA46" s="5">
        <f>SUM(W46:Z46)</f>
        <v>1291.8999999999996</v>
      </c>
      <c r="AD46" s="4">
        <v>1360</v>
      </c>
    </row>
    <row r="47" spans="1:30">
      <c r="A47">
        <v>8732219</v>
      </c>
      <c r="B47" s="242" t="s">
        <v>631</v>
      </c>
      <c r="C47" t="s">
        <v>580</v>
      </c>
      <c r="D47">
        <v>1730.1999999999998</v>
      </c>
      <c r="E47">
        <v>186.00000000000017</v>
      </c>
      <c r="F47">
        <v>0</v>
      </c>
      <c r="G47">
        <v>0</v>
      </c>
      <c r="H47">
        <v>0</v>
      </c>
      <c r="I47">
        <v>0</v>
      </c>
      <c r="J47">
        <v>0</v>
      </c>
      <c r="K47">
        <v>0</v>
      </c>
      <c r="L47">
        <v>0</v>
      </c>
      <c r="M47">
        <v>0</v>
      </c>
      <c r="N47">
        <v>0</v>
      </c>
      <c r="O47">
        <v>0</v>
      </c>
      <c r="P47">
        <v>0</v>
      </c>
      <c r="Q47">
        <v>0</v>
      </c>
      <c r="R47">
        <v>0</v>
      </c>
      <c r="S47">
        <v>0</v>
      </c>
      <c r="T47">
        <v>1916.2</v>
      </c>
      <c r="W47" s="4">
        <f>D47/$AF$2*$W$2</f>
        <v>443.1</v>
      </c>
      <c r="X47" s="4">
        <f>E47</f>
        <v>186.00000000000017</v>
      </c>
      <c r="Y47" s="4">
        <f>D47/$AF$2*$Y$2</f>
        <v>1055</v>
      </c>
      <c r="Z47" s="4">
        <f>D47/$AF$2*$Z$2</f>
        <v>232.10000000000002</v>
      </c>
      <c r="AA47" s="5">
        <f>SUM(W47:Z47)</f>
        <v>1916.2000000000003</v>
      </c>
      <c r="AD47" s="4">
        <v>2110</v>
      </c>
    </row>
    <row r="48" spans="1:30">
      <c r="A48">
        <v>8732232</v>
      </c>
      <c r="B48" t="s">
        <v>449</v>
      </c>
      <c r="C48" t="s">
        <v>580</v>
      </c>
      <c r="D48">
        <v>2033.6</v>
      </c>
      <c r="E48">
        <v>237.15000000000052</v>
      </c>
      <c r="F48">
        <v>0</v>
      </c>
      <c r="G48">
        <v>0</v>
      </c>
      <c r="H48">
        <v>0</v>
      </c>
      <c r="I48">
        <v>0</v>
      </c>
      <c r="J48">
        <v>0</v>
      </c>
      <c r="K48">
        <v>0</v>
      </c>
      <c r="L48">
        <v>0</v>
      </c>
      <c r="M48">
        <v>0</v>
      </c>
      <c r="N48">
        <v>0</v>
      </c>
      <c r="O48">
        <v>0</v>
      </c>
      <c r="P48">
        <v>0</v>
      </c>
      <c r="Q48">
        <v>0</v>
      </c>
      <c r="R48">
        <v>0</v>
      </c>
      <c r="S48">
        <v>0</v>
      </c>
      <c r="T48">
        <v>2270.7500000000005</v>
      </c>
      <c r="W48" s="4">
        <f>D48/$AF$2*$W$2</f>
        <v>520.80000000000007</v>
      </c>
      <c r="X48" s="4">
        <f>E48</f>
        <v>237.15000000000052</v>
      </c>
      <c r="Y48" s="4">
        <f>D48/$AF$2*$Y$2</f>
        <v>1240</v>
      </c>
      <c r="Z48" s="4">
        <f>D48/$AF$2*$Z$2</f>
        <v>272.8</v>
      </c>
      <c r="AA48" s="5">
        <f>SUM(W48:Z48)</f>
        <v>2270.7500000000009</v>
      </c>
      <c r="AD48" s="4">
        <v>2480</v>
      </c>
    </row>
    <row r="49" spans="1:30">
      <c r="A49">
        <v>8732239</v>
      </c>
      <c r="B49" t="s">
        <v>376</v>
      </c>
      <c r="C49" t="s">
        <v>580</v>
      </c>
      <c r="D49">
        <v>2492.7999999999997</v>
      </c>
      <c r="E49">
        <v>367.3500000000007</v>
      </c>
      <c r="F49">
        <v>0</v>
      </c>
      <c r="G49">
        <v>0</v>
      </c>
      <c r="H49">
        <v>0</v>
      </c>
      <c r="I49">
        <v>0</v>
      </c>
      <c r="J49">
        <v>0</v>
      </c>
      <c r="K49">
        <v>0</v>
      </c>
      <c r="L49">
        <v>0</v>
      </c>
      <c r="M49">
        <v>0</v>
      </c>
      <c r="N49">
        <v>0</v>
      </c>
      <c r="O49">
        <v>0</v>
      </c>
      <c r="P49">
        <v>0</v>
      </c>
      <c r="Q49">
        <v>0</v>
      </c>
      <c r="R49">
        <v>0</v>
      </c>
      <c r="S49">
        <v>0</v>
      </c>
      <c r="T49">
        <v>2860.1500000000005</v>
      </c>
      <c r="W49" s="4">
        <f>D49/$AF$2*$W$2</f>
        <v>638.4</v>
      </c>
      <c r="X49" s="4">
        <f>E49</f>
        <v>367.3500000000007</v>
      </c>
      <c r="Y49" s="4">
        <f>D49/$AF$2*$Y$2</f>
        <v>1520</v>
      </c>
      <c r="Z49" s="4">
        <f>D49/$AF$2*$Z$2</f>
        <v>334.40000000000003</v>
      </c>
      <c r="AA49" s="5">
        <f>SUM(W49:Z49)</f>
        <v>2860.150000000001</v>
      </c>
      <c r="AD49" s="4">
        <v>3040</v>
      </c>
    </row>
    <row r="50" spans="1:30">
      <c r="A50">
        <v>8732240</v>
      </c>
      <c r="B50" t="s">
        <v>460</v>
      </c>
      <c r="C50" t="s">
        <v>580</v>
      </c>
      <c r="D50">
        <v>1254.6</v>
      </c>
      <c r="E50">
        <v>120.90000000000012</v>
      </c>
      <c r="F50">
        <v>0</v>
      </c>
      <c r="G50">
        <v>0</v>
      </c>
      <c r="H50">
        <v>0</v>
      </c>
      <c r="I50">
        <v>0</v>
      </c>
      <c r="J50">
        <v>0</v>
      </c>
      <c r="K50">
        <v>0</v>
      </c>
      <c r="L50">
        <v>0</v>
      </c>
      <c r="M50">
        <v>0</v>
      </c>
      <c r="N50">
        <v>0</v>
      </c>
      <c r="O50">
        <v>0</v>
      </c>
      <c r="P50">
        <v>0</v>
      </c>
      <c r="Q50">
        <v>0</v>
      </c>
      <c r="R50">
        <v>0</v>
      </c>
      <c r="S50">
        <v>0</v>
      </c>
      <c r="T50">
        <v>1375.5</v>
      </c>
      <c r="W50" s="4">
        <f>D50/$AF$2*$W$2</f>
        <v>321.3</v>
      </c>
      <c r="X50" s="4">
        <f>E50</f>
        <v>120.90000000000012</v>
      </c>
      <c r="Y50" s="4">
        <f>D50/$AF$2*$Y$2</f>
        <v>765</v>
      </c>
      <c r="Z50" s="4">
        <f>D50/$AF$2*$Z$2</f>
        <v>168.3</v>
      </c>
      <c r="AA50" s="5">
        <f>SUM(W50:Z50)</f>
        <v>1375.5000000000002</v>
      </c>
      <c r="AD50" s="4">
        <v>1530</v>
      </c>
    </row>
    <row r="51" spans="1:30">
      <c r="A51">
        <v>8732246</v>
      </c>
      <c r="B51" t="s">
        <v>273</v>
      </c>
      <c r="C51" t="s">
        <v>580</v>
      </c>
      <c r="D51">
        <v>1344.8</v>
      </c>
      <c r="E51">
        <v>172.05000000000004</v>
      </c>
      <c r="F51">
        <v>0</v>
      </c>
      <c r="G51">
        <v>0</v>
      </c>
      <c r="H51">
        <v>0</v>
      </c>
      <c r="I51">
        <v>0</v>
      </c>
      <c r="J51">
        <v>0</v>
      </c>
      <c r="K51">
        <v>0</v>
      </c>
      <c r="L51">
        <v>0</v>
      </c>
      <c r="M51">
        <v>0</v>
      </c>
      <c r="N51">
        <v>0</v>
      </c>
      <c r="O51">
        <v>0</v>
      </c>
      <c r="P51">
        <v>0</v>
      </c>
      <c r="Q51">
        <v>0</v>
      </c>
      <c r="R51">
        <v>0</v>
      </c>
      <c r="S51">
        <v>0</v>
      </c>
      <c r="T51">
        <v>1516.85</v>
      </c>
      <c r="W51" s="4">
        <f>D51/$AF$2*$W$2</f>
        <v>344.40000000000003</v>
      </c>
      <c r="X51" s="4">
        <f>E51</f>
        <v>172.05000000000004</v>
      </c>
      <c r="Y51" s="4">
        <f>D51/$AF$2*$Y$2</f>
        <v>820</v>
      </c>
      <c r="Z51" s="4">
        <f>D51/$AF$2*$Z$2</f>
        <v>180.4</v>
      </c>
      <c r="AA51" s="5">
        <f>SUM(W51:Z51)</f>
        <v>1516.8500000000001</v>
      </c>
      <c r="AD51" s="4">
        <v>1640</v>
      </c>
    </row>
    <row r="52" spans="1:30">
      <c r="A52">
        <v>8732254</v>
      </c>
      <c r="B52" t="s">
        <v>461</v>
      </c>
      <c r="C52" t="s">
        <v>580</v>
      </c>
      <c r="D52">
        <v>1238.1999999999998</v>
      </c>
      <c r="E52">
        <v>153.45000000000007</v>
      </c>
      <c r="F52">
        <v>0</v>
      </c>
      <c r="G52">
        <v>0</v>
      </c>
      <c r="H52">
        <v>0</v>
      </c>
      <c r="I52">
        <v>0</v>
      </c>
      <c r="J52">
        <v>0</v>
      </c>
      <c r="K52">
        <v>0</v>
      </c>
      <c r="L52">
        <v>0</v>
      </c>
      <c r="M52">
        <v>0</v>
      </c>
      <c r="N52">
        <v>0</v>
      </c>
      <c r="O52">
        <v>0</v>
      </c>
      <c r="P52">
        <v>0</v>
      </c>
      <c r="Q52">
        <v>0</v>
      </c>
      <c r="R52">
        <v>0</v>
      </c>
      <c r="S52">
        <v>0</v>
      </c>
      <c r="T52">
        <v>1391.6499999999999</v>
      </c>
      <c r="W52" s="4">
        <f>D52/$AF$2*$W$2</f>
        <v>317.1</v>
      </c>
      <c r="X52" s="4">
        <f>E52</f>
        <v>153.45000000000007</v>
      </c>
      <c r="Y52" s="4">
        <f>D52/$AF$2*$Y$2</f>
        <v>755</v>
      </c>
      <c r="Z52" s="4">
        <f>D52/$AF$2*$Z$2</f>
        <v>166.10000000000002</v>
      </c>
      <c r="AA52" s="5">
        <f>SUM(W52:Z52)</f>
        <v>1391.65</v>
      </c>
      <c r="AD52" s="4">
        <v>1510</v>
      </c>
    </row>
    <row r="53" spans="1:30">
      <c r="A53">
        <v>8732255</v>
      </c>
      <c r="B53" t="s">
        <v>385</v>
      </c>
      <c r="C53" t="s">
        <v>580</v>
      </c>
      <c r="D53">
        <v>1598.9999999999998</v>
      </c>
      <c r="E53">
        <v>116.24999999999983</v>
      </c>
      <c r="F53">
        <v>0</v>
      </c>
      <c r="G53">
        <v>0</v>
      </c>
      <c r="H53">
        <v>0</v>
      </c>
      <c r="I53">
        <v>0</v>
      </c>
      <c r="J53">
        <v>0</v>
      </c>
      <c r="K53">
        <v>0</v>
      </c>
      <c r="L53">
        <v>0</v>
      </c>
      <c r="M53">
        <v>0</v>
      </c>
      <c r="N53">
        <v>0</v>
      </c>
      <c r="O53">
        <v>0</v>
      </c>
      <c r="P53">
        <v>0</v>
      </c>
      <c r="Q53">
        <v>0</v>
      </c>
      <c r="R53">
        <v>0</v>
      </c>
      <c r="S53">
        <v>0</v>
      </c>
      <c r="T53">
        <v>1715.2499999999995</v>
      </c>
      <c r="W53" s="4">
        <f>D53/$AF$2*$W$2</f>
        <v>409.5</v>
      </c>
      <c r="X53" s="4">
        <f>E53</f>
        <v>116.24999999999983</v>
      </c>
      <c r="Y53" s="4">
        <f>D53/$AF$2*$Y$2</f>
        <v>975</v>
      </c>
      <c r="Z53" s="4">
        <f>D53/$AF$2*$Z$2</f>
        <v>214.50000000000003</v>
      </c>
      <c r="AA53" s="5">
        <f>SUM(W53:Z53)</f>
        <v>1715.2499999999998</v>
      </c>
      <c r="AD53" s="4">
        <v>1950</v>
      </c>
    </row>
    <row r="54" spans="1:30">
      <c r="A54">
        <v>8732260</v>
      </c>
      <c r="B54" t="s">
        <v>428</v>
      </c>
      <c r="C54" t="s">
        <v>580</v>
      </c>
      <c r="D54">
        <v>434.59999999999997</v>
      </c>
      <c r="E54">
        <v>60.450000000000124</v>
      </c>
      <c r="F54">
        <v>0</v>
      </c>
      <c r="G54">
        <v>0</v>
      </c>
      <c r="H54">
        <v>0</v>
      </c>
      <c r="I54">
        <v>0</v>
      </c>
      <c r="J54">
        <v>0</v>
      </c>
      <c r="K54">
        <v>0</v>
      </c>
      <c r="L54">
        <v>0</v>
      </c>
      <c r="M54">
        <v>0</v>
      </c>
      <c r="N54">
        <v>0</v>
      </c>
      <c r="O54">
        <v>0</v>
      </c>
      <c r="P54">
        <v>0</v>
      </c>
      <c r="Q54">
        <v>0</v>
      </c>
      <c r="R54">
        <v>0</v>
      </c>
      <c r="S54">
        <v>0</v>
      </c>
      <c r="T54">
        <v>495.05000000000007</v>
      </c>
      <c r="W54" s="4">
        <f>D54/$AF$2*$W$2</f>
        <v>111.30000000000001</v>
      </c>
      <c r="X54" s="4">
        <f>E54</f>
        <v>60.450000000000124</v>
      </c>
      <c r="Y54" s="4">
        <f>D54/$AF$2*$Y$2</f>
        <v>265</v>
      </c>
      <c r="Z54" s="4">
        <f>D54/$AF$2*$Z$2</f>
        <v>58.300000000000004</v>
      </c>
      <c r="AA54" s="5">
        <f>SUM(W54:Z54)</f>
        <v>495.05000000000013</v>
      </c>
      <c r="AD54" s="4">
        <v>530</v>
      </c>
    </row>
    <row r="55" spans="1:30">
      <c r="A55">
        <v>8732293</v>
      </c>
      <c r="B55" t="s">
        <v>339</v>
      </c>
      <c r="C55" t="s">
        <v>580</v>
      </c>
      <c r="D55">
        <v>2427.2</v>
      </c>
      <c r="E55">
        <v>218.55000000000032</v>
      </c>
      <c r="F55">
        <v>0</v>
      </c>
      <c r="G55">
        <v>0</v>
      </c>
      <c r="H55">
        <v>0</v>
      </c>
      <c r="I55">
        <v>0</v>
      </c>
      <c r="J55">
        <v>0</v>
      </c>
      <c r="K55">
        <v>0</v>
      </c>
      <c r="L55">
        <v>0</v>
      </c>
      <c r="M55">
        <v>0</v>
      </c>
      <c r="N55">
        <v>0</v>
      </c>
      <c r="O55">
        <v>0</v>
      </c>
      <c r="P55">
        <v>0</v>
      </c>
      <c r="Q55">
        <v>0</v>
      </c>
      <c r="R55">
        <v>0</v>
      </c>
      <c r="S55">
        <v>0</v>
      </c>
      <c r="T55">
        <v>2645.75</v>
      </c>
      <c r="W55" s="4">
        <f>D55/$AF$2*$W$2</f>
        <v>621.6</v>
      </c>
      <c r="X55" s="4">
        <f>E55</f>
        <v>218.55000000000032</v>
      </c>
      <c r="Y55" s="4">
        <f>D55/$AF$2*$Y$2</f>
        <v>1480</v>
      </c>
      <c r="Z55" s="4">
        <f>D55/$AF$2*$Z$2</f>
        <v>325.6</v>
      </c>
      <c r="AA55" s="5">
        <f>SUM(W55:Z55)</f>
        <v>2645.7500000000005</v>
      </c>
      <c r="AD55" s="4">
        <v>2960</v>
      </c>
    </row>
    <row r="56" spans="1:30">
      <c r="A56">
        <v>8732312</v>
      </c>
      <c r="B56" t="s">
        <v>236</v>
      </c>
      <c r="C56" t="s">
        <v>580</v>
      </c>
      <c r="D56">
        <v>1590.8</v>
      </c>
      <c r="E56">
        <v>125.55000000000021</v>
      </c>
      <c r="F56">
        <v>0</v>
      </c>
      <c r="G56">
        <v>0</v>
      </c>
      <c r="H56">
        <v>0</v>
      </c>
      <c r="I56">
        <v>0</v>
      </c>
      <c r="J56">
        <v>0</v>
      </c>
      <c r="K56">
        <v>0</v>
      </c>
      <c r="L56">
        <v>0</v>
      </c>
      <c r="M56">
        <v>0</v>
      </c>
      <c r="N56">
        <v>0</v>
      </c>
      <c r="O56">
        <v>0</v>
      </c>
      <c r="P56">
        <v>0</v>
      </c>
      <c r="Q56">
        <v>0</v>
      </c>
      <c r="R56">
        <v>0</v>
      </c>
      <c r="S56">
        <v>0</v>
      </c>
      <c r="T56">
        <v>1716.3500000000001</v>
      </c>
      <c r="W56" s="4">
        <f>D56/$AF$2*$W$2</f>
        <v>407.40000000000003</v>
      </c>
      <c r="X56" s="4">
        <f>E56</f>
        <v>125.55000000000021</v>
      </c>
      <c r="Y56" s="4">
        <f>D56/$AF$2*$Y$2</f>
        <v>970</v>
      </c>
      <c r="Z56" s="4">
        <f>D56/$AF$2*$Z$2</f>
        <v>213.4</v>
      </c>
      <c r="AA56" s="5">
        <f>SUM(W56:Z56)</f>
        <v>1716.3500000000004</v>
      </c>
      <c r="AD56" s="4">
        <v>1940</v>
      </c>
    </row>
    <row r="57" spans="1:30">
      <c r="A57">
        <v>8732315</v>
      </c>
      <c r="B57" t="s">
        <v>308</v>
      </c>
      <c r="C57" t="s">
        <v>580</v>
      </c>
      <c r="D57">
        <v>4001.5999999999995</v>
      </c>
      <c r="E57">
        <v>371.99999999999955</v>
      </c>
      <c r="F57">
        <v>0</v>
      </c>
      <c r="G57">
        <v>0</v>
      </c>
      <c r="H57">
        <v>0</v>
      </c>
      <c r="I57">
        <v>0</v>
      </c>
      <c r="J57">
        <v>0</v>
      </c>
      <c r="K57">
        <v>0</v>
      </c>
      <c r="L57">
        <v>0</v>
      </c>
      <c r="M57">
        <v>0</v>
      </c>
      <c r="N57">
        <v>0</v>
      </c>
      <c r="O57">
        <v>0</v>
      </c>
      <c r="P57">
        <v>0</v>
      </c>
      <c r="Q57">
        <v>0</v>
      </c>
      <c r="R57">
        <v>0</v>
      </c>
      <c r="S57">
        <v>0</v>
      </c>
      <c r="T57">
        <v>4373.5999999999985</v>
      </c>
      <c r="W57" s="4">
        <f>D57/$AF$2*$W$2</f>
        <v>1024.8</v>
      </c>
      <c r="X57" s="4">
        <f>E57</f>
        <v>371.99999999999955</v>
      </c>
      <c r="Y57" s="4">
        <f>D57/$AF$2*$Y$2</f>
        <v>2440</v>
      </c>
      <c r="Z57" s="4">
        <f>D57/$AF$2*$Z$2</f>
        <v>536.80000000000007</v>
      </c>
      <c r="AA57" s="5">
        <f>SUM(W57:Z57)</f>
        <v>4373.5999999999995</v>
      </c>
      <c r="AD57" s="4">
        <v>4880</v>
      </c>
    </row>
    <row r="58" spans="1:30">
      <c r="A58">
        <v>8732317</v>
      </c>
      <c r="B58" t="s">
        <v>404</v>
      </c>
      <c r="C58" t="s">
        <v>580</v>
      </c>
      <c r="D58">
        <v>5059.4</v>
      </c>
      <c r="E58">
        <v>427.80000000000103</v>
      </c>
      <c r="F58">
        <v>0</v>
      </c>
      <c r="G58">
        <v>0</v>
      </c>
      <c r="H58">
        <v>0</v>
      </c>
      <c r="I58">
        <v>0</v>
      </c>
      <c r="J58">
        <v>0</v>
      </c>
      <c r="K58">
        <v>0</v>
      </c>
      <c r="L58">
        <v>0</v>
      </c>
      <c r="M58">
        <v>0</v>
      </c>
      <c r="N58">
        <v>0</v>
      </c>
      <c r="O58">
        <v>0</v>
      </c>
      <c r="P58">
        <v>0</v>
      </c>
      <c r="Q58">
        <v>0</v>
      </c>
      <c r="R58">
        <v>0</v>
      </c>
      <c r="S58">
        <v>0</v>
      </c>
      <c r="T58">
        <v>5487.2000000000007</v>
      </c>
      <c r="W58" s="4">
        <f>D58/$AF$2*$W$2</f>
        <v>1295.7</v>
      </c>
      <c r="X58" s="4">
        <f>E58</f>
        <v>427.80000000000103</v>
      </c>
      <c r="Y58" s="4">
        <f>D58/$AF$2*$Y$2</f>
        <v>3085</v>
      </c>
      <c r="Z58" s="4">
        <f>D58/$AF$2*$Z$2</f>
        <v>678.7</v>
      </c>
      <c r="AA58" s="5">
        <f>SUM(W58:Z58)</f>
        <v>5487.2000000000007</v>
      </c>
      <c r="AD58" s="4">
        <v>6170</v>
      </c>
    </row>
    <row r="59" spans="1:30">
      <c r="A59">
        <v>8732321</v>
      </c>
      <c r="B59" t="s">
        <v>290</v>
      </c>
      <c r="C59" t="s">
        <v>580</v>
      </c>
      <c r="D59">
        <v>3673.5999999999995</v>
      </c>
      <c r="E59">
        <v>437.10000000000088</v>
      </c>
      <c r="F59">
        <v>0</v>
      </c>
      <c r="G59">
        <v>0</v>
      </c>
      <c r="H59">
        <v>0</v>
      </c>
      <c r="I59">
        <v>0</v>
      </c>
      <c r="J59">
        <v>0</v>
      </c>
      <c r="K59">
        <v>0</v>
      </c>
      <c r="L59">
        <v>0</v>
      </c>
      <c r="M59">
        <v>0</v>
      </c>
      <c r="N59">
        <v>0</v>
      </c>
      <c r="O59">
        <v>0</v>
      </c>
      <c r="P59">
        <v>0</v>
      </c>
      <c r="Q59">
        <v>0</v>
      </c>
      <c r="R59">
        <v>0</v>
      </c>
      <c r="S59">
        <v>0</v>
      </c>
      <c r="T59">
        <v>4110.7000000000007</v>
      </c>
      <c r="W59" s="4">
        <f>D59/$AF$2*$W$2</f>
        <v>940.80000000000007</v>
      </c>
      <c r="X59" s="4">
        <f>E59</f>
        <v>437.10000000000088</v>
      </c>
      <c r="Y59" s="4">
        <f>D59/$AF$2*$Y$2</f>
        <v>2240</v>
      </c>
      <c r="Z59" s="4">
        <f>D59/$AF$2*$Z$2</f>
        <v>492.80000000000007</v>
      </c>
      <c r="AA59" s="5">
        <f>SUM(W59:Z59)</f>
        <v>4110.7000000000007</v>
      </c>
      <c r="AD59" s="4">
        <v>4480</v>
      </c>
    </row>
    <row r="60" spans="1:30">
      <c r="A60">
        <v>8732327</v>
      </c>
      <c r="B60" t="s">
        <v>244</v>
      </c>
      <c r="C60" t="s">
        <v>580</v>
      </c>
      <c r="D60">
        <v>3083.2</v>
      </c>
      <c r="E60">
        <v>344.10000000000025</v>
      </c>
      <c r="F60">
        <v>0</v>
      </c>
      <c r="G60">
        <v>0</v>
      </c>
      <c r="H60">
        <v>0</v>
      </c>
      <c r="I60">
        <v>0</v>
      </c>
      <c r="J60">
        <v>0</v>
      </c>
      <c r="K60">
        <v>0</v>
      </c>
      <c r="L60">
        <v>0</v>
      </c>
      <c r="M60">
        <v>0</v>
      </c>
      <c r="N60">
        <v>0</v>
      </c>
      <c r="O60">
        <v>0</v>
      </c>
      <c r="P60">
        <v>0</v>
      </c>
      <c r="Q60">
        <v>0</v>
      </c>
      <c r="R60">
        <v>0</v>
      </c>
      <c r="S60">
        <v>0</v>
      </c>
      <c r="T60">
        <v>3427.3</v>
      </c>
      <c r="W60" s="4">
        <f>D60/$AF$2*$W$2</f>
        <v>789.6</v>
      </c>
      <c r="X60" s="4">
        <f>E60</f>
        <v>344.10000000000025</v>
      </c>
      <c r="Y60" s="4">
        <f>D60/$AF$2*$Y$2</f>
        <v>1880</v>
      </c>
      <c r="Z60" s="4">
        <f>D60/$AF$2*$Z$2</f>
        <v>413.6</v>
      </c>
      <c r="AA60" s="5">
        <f>SUM(W60:Z60)</f>
        <v>3427.3</v>
      </c>
      <c r="AD60" s="4">
        <v>3760</v>
      </c>
    </row>
    <row r="61" spans="1:30">
      <c r="A61">
        <v>8732328</v>
      </c>
      <c r="B61" t="s">
        <v>294</v>
      </c>
      <c r="C61" t="s">
        <v>580</v>
      </c>
      <c r="D61">
        <v>2230.3999999999996</v>
      </c>
      <c r="E61">
        <v>167.40000000000055</v>
      </c>
      <c r="F61">
        <v>0</v>
      </c>
      <c r="G61">
        <v>0</v>
      </c>
      <c r="H61">
        <v>0</v>
      </c>
      <c r="I61">
        <v>0</v>
      </c>
      <c r="J61">
        <v>0</v>
      </c>
      <c r="K61">
        <v>0</v>
      </c>
      <c r="L61">
        <v>0</v>
      </c>
      <c r="M61">
        <v>0</v>
      </c>
      <c r="N61">
        <v>0</v>
      </c>
      <c r="O61">
        <v>0</v>
      </c>
      <c r="P61">
        <v>0</v>
      </c>
      <c r="Q61">
        <v>0</v>
      </c>
      <c r="R61">
        <v>0</v>
      </c>
      <c r="S61">
        <v>0</v>
      </c>
      <c r="T61">
        <v>2397.8</v>
      </c>
      <c r="W61" s="4">
        <f>D61/$AF$2*$W$2</f>
        <v>571.2</v>
      </c>
      <c r="X61" s="4">
        <f>E61</f>
        <v>167.40000000000055</v>
      </c>
      <c r="Y61" s="4">
        <f>D61/$AF$2*$Y$2</f>
        <v>1360</v>
      </c>
      <c r="Z61" s="4">
        <f>D61/$AF$2*$Z$2</f>
        <v>299.20000000000005</v>
      </c>
      <c r="AA61" s="5">
        <f>SUM(W61:Z61)</f>
        <v>2397.8</v>
      </c>
      <c r="AD61" s="4">
        <v>2720</v>
      </c>
    </row>
    <row r="62" spans="1:30">
      <c r="A62">
        <v>8732329</v>
      </c>
      <c r="B62" t="s">
        <v>393</v>
      </c>
      <c r="C62" t="s">
        <v>580</v>
      </c>
      <c r="D62">
        <v>1139.8</v>
      </c>
      <c r="E62">
        <v>204.59999999999994</v>
      </c>
      <c r="F62">
        <v>0</v>
      </c>
      <c r="G62">
        <v>0</v>
      </c>
      <c r="H62">
        <v>0</v>
      </c>
      <c r="I62">
        <v>0</v>
      </c>
      <c r="J62">
        <v>0</v>
      </c>
      <c r="K62">
        <v>0</v>
      </c>
      <c r="L62">
        <v>0</v>
      </c>
      <c r="M62">
        <v>0</v>
      </c>
      <c r="N62">
        <v>0</v>
      </c>
      <c r="O62">
        <v>0</v>
      </c>
      <c r="P62">
        <v>0</v>
      </c>
      <c r="Q62">
        <v>0</v>
      </c>
      <c r="R62">
        <v>0</v>
      </c>
      <c r="S62">
        <v>0</v>
      </c>
      <c r="T62">
        <v>1344.3999999999999</v>
      </c>
      <c r="W62" s="4">
        <f>D62/$AF$2*$W$2</f>
        <v>291.90000000000003</v>
      </c>
      <c r="X62" s="4">
        <f>E62</f>
        <v>204.59999999999994</v>
      </c>
      <c r="Y62" s="4">
        <f>D62/$AF$2*$Y$2</f>
        <v>695</v>
      </c>
      <c r="Z62" s="4">
        <f>D62/$AF$2*$Z$2</f>
        <v>152.9</v>
      </c>
      <c r="AA62" s="5">
        <f>SUM(W62:Z62)</f>
        <v>1344.4</v>
      </c>
      <c r="AD62" s="4">
        <v>1390</v>
      </c>
    </row>
    <row r="63" spans="1:30">
      <c r="A63">
        <v>8732331</v>
      </c>
      <c r="B63" t="s">
        <v>330</v>
      </c>
      <c r="C63" t="s">
        <v>580</v>
      </c>
      <c r="D63">
        <v>582.19999999999993</v>
      </c>
      <c r="E63">
        <v>130.20000000000013</v>
      </c>
      <c r="F63">
        <v>0</v>
      </c>
      <c r="G63">
        <v>0</v>
      </c>
      <c r="H63">
        <v>0</v>
      </c>
      <c r="I63">
        <v>0</v>
      </c>
      <c r="J63">
        <v>0</v>
      </c>
      <c r="K63">
        <v>0</v>
      </c>
      <c r="L63">
        <v>0</v>
      </c>
      <c r="M63">
        <v>0</v>
      </c>
      <c r="N63">
        <v>0</v>
      </c>
      <c r="O63">
        <v>0</v>
      </c>
      <c r="P63">
        <v>0</v>
      </c>
      <c r="Q63">
        <v>0</v>
      </c>
      <c r="R63">
        <v>0</v>
      </c>
      <c r="S63">
        <v>0</v>
      </c>
      <c r="T63">
        <v>712.40000000000009</v>
      </c>
      <c r="W63" s="4">
        <f>D63/$AF$2*$W$2</f>
        <v>149.1</v>
      </c>
      <c r="X63" s="4">
        <f>E63</f>
        <v>130.20000000000013</v>
      </c>
      <c r="Y63" s="4">
        <f>D63/$AF$2*$Y$2</f>
        <v>355</v>
      </c>
      <c r="Z63" s="4">
        <f>D63/$AF$2*$Z$2</f>
        <v>78.100000000000009</v>
      </c>
      <c r="AA63" s="5">
        <f>SUM(W63:Z63)</f>
        <v>712.4000000000002</v>
      </c>
      <c r="AD63" s="4">
        <v>710</v>
      </c>
    </row>
    <row r="64" spans="1:30">
      <c r="A64">
        <v>8732333</v>
      </c>
      <c r="B64" t="s">
        <v>377</v>
      </c>
      <c r="C64" t="s">
        <v>580</v>
      </c>
      <c r="D64">
        <v>3238.9999999999995</v>
      </c>
      <c r="E64">
        <v>325.50000000000057</v>
      </c>
      <c r="F64">
        <v>0</v>
      </c>
      <c r="G64">
        <v>0</v>
      </c>
      <c r="H64">
        <v>0</v>
      </c>
      <c r="I64">
        <v>0</v>
      </c>
      <c r="J64">
        <v>0</v>
      </c>
      <c r="K64">
        <v>0</v>
      </c>
      <c r="L64">
        <v>0</v>
      </c>
      <c r="M64">
        <v>0</v>
      </c>
      <c r="N64">
        <v>0</v>
      </c>
      <c r="O64">
        <v>0</v>
      </c>
      <c r="P64">
        <v>0</v>
      </c>
      <c r="Q64">
        <v>0</v>
      </c>
      <c r="R64">
        <v>0</v>
      </c>
      <c r="S64">
        <v>0</v>
      </c>
      <c r="T64">
        <v>3564.5</v>
      </c>
      <c r="W64" s="4">
        <f>D64/$AF$2*$W$2</f>
        <v>829.5</v>
      </c>
      <c r="X64" s="4">
        <f>E64</f>
        <v>325.50000000000057</v>
      </c>
      <c r="Y64" s="4">
        <f>D64/$AF$2*$Y$2</f>
        <v>1975</v>
      </c>
      <c r="Z64" s="4">
        <f>D64/$AF$2*$Z$2</f>
        <v>434.50000000000006</v>
      </c>
      <c r="AA64" s="5">
        <f>SUM(W64:Z64)</f>
        <v>3564.5000000000005</v>
      </c>
      <c r="AD64" s="4">
        <v>3950</v>
      </c>
    </row>
    <row r="65" spans="1:30">
      <c r="A65">
        <v>8732335</v>
      </c>
      <c r="B65" t="s">
        <v>432</v>
      </c>
      <c r="C65" t="s">
        <v>580</v>
      </c>
      <c r="D65">
        <v>1697.3999999999999</v>
      </c>
      <c r="E65">
        <v>60.450000000000045</v>
      </c>
      <c r="F65">
        <v>0</v>
      </c>
      <c r="G65">
        <v>0</v>
      </c>
      <c r="H65">
        <v>0</v>
      </c>
      <c r="I65">
        <v>0</v>
      </c>
      <c r="J65">
        <v>0</v>
      </c>
      <c r="K65">
        <v>0</v>
      </c>
      <c r="L65">
        <v>0</v>
      </c>
      <c r="M65">
        <v>0</v>
      </c>
      <c r="N65">
        <v>0</v>
      </c>
      <c r="O65">
        <v>0</v>
      </c>
      <c r="P65">
        <v>0</v>
      </c>
      <c r="Q65">
        <v>0</v>
      </c>
      <c r="R65">
        <v>0</v>
      </c>
      <c r="S65">
        <v>0</v>
      </c>
      <c r="T65">
        <v>1757.85</v>
      </c>
      <c r="W65" s="4">
        <f>D65/$AF$2*$W$2</f>
        <v>434.70000000000005</v>
      </c>
      <c r="X65" s="4">
        <f>E65</f>
        <v>60.450000000000045</v>
      </c>
      <c r="Y65" s="4">
        <f>D65/$AF$2*$Y$2</f>
        <v>1035</v>
      </c>
      <c r="Z65" s="4">
        <f>D65/$AF$2*$Z$2</f>
        <v>227.70000000000002</v>
      </c>
      <c r="AA65" s="5">
        <f>SUM(W65:Z65)</f>
        <v>1757.8500000000001</v>
      </c>
      <c r="AD65" s="4">
        <v>2070</v>
      </c>
    </row>
    <row r="66" spans="1:30">
      <c r="A66">
        <v>8732336</v>
      </c>
      <c r="B66" t="s">
        <v>284</v>
      </c>
      <c r="C66" t="s">
        <v>580</v>
      </c>
      <c r="D66">
        <v>3124.2</v>
      </c>
      <c r="E66">
        <v>516.14999999999941</v>
      </c>
      <c r="F66">
        <v>0</v>
      </c>
      <c r="G66">
        <v>0</v>
      </c>
      <c r="H66">
        <v>0</v>
      </c>
      <c r="I66">
        <v>0</v>
      </c>
      <c r="J66">
        <v>0</v>
      </c>
      <c r="K66">
        <v>0</v>
      </c>
      <c r="L66">
        <v>0</v>
      </c>
      <c r="M66">
        <v>0</v>
      </c>
      <c r="N66">
        <v>0</v>
      </c>
      <c r="O66">
        <v>0</v>
      </c>
      <c r="P66">
        <v>0</v>
      </c>
      <c r="Q66">
        <v>0</v>
      </c>
      <c r="R66">
        <v>0</v>
      </c>
      <c r="S66">
        <v>0</v>
      </c>
      <c r="T66">
        <v>3640.3499999999995</v>
      </c>
      <c r="W66" s="4">
        <f>D66/$AF$2*$W$2</f>
        <v>800.1</v>
      </c>
      <c r="X66" s="4">
        <f>E66</f>
        <v>516.14999999999941</v>
      </c>
      <c r="Y66" s="4">
        <f>D66/$AF$2*$Y$2</f>
        <v>1905</v>
      </c>
      <c r="Z66" s="4">
        <f>D66/$AF$2*$Z$2</f>
        <v>419.1</v>
      </c>
      <c r="AA66" s="5">
        <f>SUM(W66:Z66)</f>
        <v>3640.3499999999995</v>
      </c>
      <c r="AD66" s="4">
        <v>3810</v>
      </c>
    </row>
    <row r="67" spans="1:30">
      <c r="A67">
        <v>8732442</v>
      </c>
      <c r="B67" t="s">
        <v>328</v>
      </c>
      <c r="C67" t="s">
        <v>580</v>
      </c>
      <c r="D67">
        <v>1049.6</v>
      </c>
      <c r="E67">
        <v>55.800000000000004</v>
      </c>
      <c r="F67">
        <v>0</v>
      </c>
      <c r="G67">
        <v>0</v>
      </c>
      <c r="H67">
        <v>0</v>
      </c>
      <c r="I67">
        <v>0</v>
      </c>
      <c r="J67">
        <v>0</v>
      </c>
      <c r="K67">
        <v>0</v>
      </c>
      <c r="L67">
        <v>0</v>
      </c>
      <c r="M67">
        <v>0</v>
      </c>
      <c r="N67">
        <v>0</v>
      </c>
      <c r="O67">
        <v>0</v>
      </c>
      <c r="P67">
        <v>0</v>
      </c>
      <c r="Q67">
        <v>0</v>
      </c>
      <c r="R67">
        <v>0</v>
      </c>
      <c r="S67">
        <v>0</v>
      </c>
      <c r="T67">
        <v>1105.3999999999999</v>
      </c>
      <c r="W67" s="4">
        <f>D67/$AF$2*$W$2</f>
        <v>268.8</v>
      </c>
      <c r="X67" s="4">
        <f>E67</f>
        <v>55.800000000000004</v>
      </c>
      <c r="Y67" s="4">
        <f>D67/$AF$2*$Y$2</f>
        <v>640</v>
      </c>
      <c r="Z67" s="4">
        <f>D67/$AF$2*$Z$2</f>
        <v>140.8</v>
      </c>
      <c r="AA67" s="5">
        <f>SUM(W67:Z67)</f>
        <v>1105.4</v>
      </c>
      <c r="AD67" s="4">
        <v>1280</v>
      </c>
    </row>
    <row r="68" spans="1:30">
      <c r="A68">
        <v>8732443</v>
      </c>
      <c r="B68" t="s">
        <v>413</v>
      </c>
      <c r="C68" t="s">
        <v>580</v>
      </c>
      <c r="D68">
        <v>3247.2</v>
      </c>
      <c r="E68">
        <v>199.95000000000078</v>
      </c>
      <c r="F68">
        <v>0</v>
      </c>
      <c r="G68">
        <v>0</v>
      </c>
      <c r="H68">
        <v>0</v>
      </c>
      <c r="I68">
        <v>0</v>
      </c>
      <c r="J68">
        <v>0</v>
      </c>
      <c r="K68">
        <v>0</v>
      </c>
      <c r="L68">
        <v>0</v>
      </c>
      <c r="M68">
        <v>0</v>
      </c>
      <c r="N68">
        <v>0</v>
      </c>
      <c r="O68">
        <v>0</v>
      </c>
      <c r="P68">
        <v>0</v>
      </c>
      <c r="Q68">
        <v>0</v>
      </c>
      <c r="R68">
        <v>0</v>
      </c>
      <c r="S68">
        <v>0</v>
      </c>
      <c r="T68">
        <v>3447.1500000000005</v>
      </c>
      <c r="W68" s="4">
        <f>D68/$AF$2*$W$2</f>
        <v>831.6</v>
      </c>
      <c r="X68" s="4">
        <f>E68</f>
        <v>199.95000000000078</v>
      </c>
      <c r="Y68" s="4">
        <f>D68/$AF$2*$Y$2</f>
        <v>1980</v>
      </c>
      <c r="Z68" s="4">
        <f>D68/$AF$2*$Z$2</f>
        <v>435.6</v>
      </c>
      <c r="AA68" s="5">
        <f>SUM(W68:Z68)</f>
        <v>3447.150000000001</v>
      </c>
      <c r="AD68" s="4">
        <v>3960</v>
      </c>
    </row>
    <row r="69" spans="1:30">
      <c r="A69">
        <v>8732444</v>
      </c>
      <c r="B69" t="s">
        <v>278</v>
      </c>
      <c r="C69" t="s">
        <v>580</v>
      </c>
      <c r="D69">
        <v>3009.3999999999996</v>
      </c>
      <c r="E69">
        <v>162.74999999999994</v>
      </c>
      <c r="F69">
        <v>0</v>
      </c>
      <c r="G69">
        <v>0</v>
      </c>
      <c r="H69">
        <v>0</v>
      </c>
      <c r="I69">
        <v>0</v>
      </c>
      <c r="J69">
        <v>0</v>
      </c>
      <c r="K69">
        <v>0</v>
      </c>
      <c r="L69">
        <v>0</v>
      </c>
      <c r="M69">
        <v>0</v>
      </c>
      <c r="N69">
        <v>0</v>
      </c>
      <c r="O69">
        <v>0</v>
      </c>
      <c r="P69">
        <v>0</v>
      </c>
      <c r="Q69">
        <v>0</v>
      </c>
      <c r="R69">
        <v>0</v>
      </c>
      <c r="S69">
        <v>0</v>
      </c>
      <c r="T69">
        <v>3172.1499999999996</v>
      </c>
      <c r="W69" s="4">
        <f>D69/$AF$2*$W$2</f>
        <v>770.7</v>
      </c>
      <c r="X69" s="4">
        <f>E69</f>
        <v>162.74999999999994</v>
      </c>
      <c r="Y69" s="4">
        <f>D69/$AF$2*$Y$2</f>
        <v>1835</v>
      </c>
      <c r="Z69" s="4">
        <f>D69/$AF$2*$Z$2</f>
        <v>403.70000000000005</v>
      </c>
      <c r="AA69" s="5">
        <f>SUM(W69:Z69)</f>
        <v>3172.1499999999996</v>
      </c>
      <c r="AD69" s="4">
        <v>3670</v>
      </c>
    </row>
    <row r="70" spans="1:30">
      <c r="A70">
        <v>8732446</v>
      </c>
      <c r="B70" t="s">
        <v>331</v>
      </c>
      <c r="C70" t="s">
        <v>580</v>
      </c>
      <c r="D70">
        <v>3222.6</v>
      </c>
      <c r="E70">
        <v>688.19999999999993</v>
      </c>
      <c r="F70">
        <v>0</v>
      </c>
      <c r="G70">
        <v>0</v>
      </c>
      <c r="H70">
        <v>0</v>
      </c>
      <c r="I70">
        <v>0</v>
      </c>
      <c r="J70">
        <v>0</v>
      </c>
      <c r="K70">
        <v>0</v>
      </c>
      <c r="L70">
        <v>0</v>
      </c>
      <c r="M70">
        <v>0</v>
      </c>
      <c r="N70">
        <v>0</v>
      </c>
      <c r="O70">
        <v>0</v>
      </c>
      <c r="P70">
        <v>0</v>
      </c>
      <c r="Q70">
        <v>0</v>
      </c>
      <c r="R70">
        <v>0</v>
      </c>
      <c r="S70">
        <v>0</v>
      </c>
      <c r="T70">
        <v>3910.7999999999997</v>
      </c>
      <c r="W70" s="4">
        <f>D70/$AF$2*$W$2</f>
        <v>825.30000000000007</v>
      </c>
      <c r="X70" s="4">
        <f>E70</f>
        <v>688.19999999999993</v>
      </c>
      <c r="Y70" s="4">
        <f>D70/$AF$2*$Y$2</f>
        <v>1965</v>
      </c>
      <c r="Z70" s="4">
        <f>D70/$AF$2*$Z$2</f>
        <v>432.3</v>
      </c>
      <c r="AA70" s="5">
        <f>SUM(W70:Z70)</f>
        <v>3910.8</v>
      </c>
      <c r="AD70" s="4">
        <v>3930</v>
      </c>
    </row>
    <row r="71" spans="1:30">
      <c r="A71">
        <v>8732449</v>
      </c>
      <c r="B71" t="s">
        <v>356</v>
      </c>
      <c r="C71" t="s">
        <v>580</v>
      </c>
      <c r="D71">
        <v>3247.2</v>
      </c>
      <c r="E71">
        <v>385.95000000000078</v>
      </c>
      <c r="F71">
        <v>0</v>
      </c>
      <c r="G71">
        <v>0</v>
      </c>
      <c r="H71">
        <v>0</v>
      </c>
      <c r="I71">
        <v>0</v>
      </c>
      <c r="J71">
        <v>0</v>
      </c>
      <c r="K71">
        <v>0</v>
      </c>
      <c r="L71">
        <v>0</v>
      </c>
      <c r="M71">
        <v>0</v>
      </c>
      <c r="N71">
        <v>0</v>
      </c>
      <c r="O71">
        <v>0</v>
      </c>
      <c r="P71">
        <v>0</v>
      </c>
      <c r="Q71">
        <v>0</v>
      </c>
      <c r="R71">
        <v>0</v>
      </c>
      <c r="S71">
        <v>0</v>
      </c>
      <c r="T71">
        <v>3633.1500000000005</v>
      </c>
      <c r="W71" s="4">
        <f>D71/$AF$2*$W$2</f>
        <v>831.6</v>
      </c>
      <c r="X71" s="4">
        <f>E71</f>
        <v>385.95000000000078</v>
      </c>
      <c r="Y71" s="4">
        <f>D71/$AF$2*$Y$2</f>
        <v>1980</v>
      </c>
      <c r="Z71" s="4">
        <f>D71/$AF$2*$Z$2</f>
        <v>435.6</v>
      </c>
      <c r="AA71" s="5">
        <f>SUM(W71:Z71)</f>
        <v>3633.150000000001</v>
      </c>
      <c r="AD71" s="4">
        <v>3960</v>
      </c>
    </row>
    <row r="72" spans="1:30">
      <c r="A72">
        <v>8732452</v>
      </c>
      <c r="B72" t="s">
        <v>246</v>
      </c>
      <c r="C72" t="s">
        <v>580</v>
      </c>
      <c r="D72">
        <v>3091.3999999999996</v>
      </c>
      <c r="E72">
        <v>451.05000000000041</v>
      </c>
      <c r="F72">
        <v>0</v>
      </c>
      <c r="G72">
        <v>0</v>
      </c>
      <c r="H72">
        <v>0</v>
      </c>
      <c r="I72">
        <v>0</v>
      </c>
      <c r="J72">
        <v>0</v>
      </c>
      <c r="K72">
        <v>0</v>
      </c>
      <c r="L72">
        <v>0</v>
      </c>
      <c r="M72">
        <v>0</v>
      </c>
      <c r="N72">
        <v>0</v>
      </c>
      <c r="O72">
        <v>0</v>
      </c>
      <c r="P72">
        <v>0</v>
      </c>
      <c r="Q72">
        <v>0</v>
      </c>
      <c r="R72">
        <v>0</v>
      </c>
      <c r="S72">
        <v>0</v>
      </c>
      <c r="T72">
        <v>3542.45</v>
      </c>
      <c r="W72" s="4">
        <f>D72/$AF$2*$W$2</f>
        <v>791.7</v>
      </c>
      <c r="X72" s="4">
        <f>E72</f>
        <v>451.05000000000041</v>
      </c>
      <c r="Y72" s="4">
        <f>D72/$AF$2*$Y$2</f>
        <v>1885</v>
      </c>
      <c r="Z72" s="4">
        <f>D72/$AF$2*$Z$2</f>
        <v>414.70000000000005</v>
      </c>
      <c r="AA72" s="5">
        <f>SUM(W72:Z72)</f>
        <v>3542.4500000000007</v>
      </c>
      <c r="AD72" s="4">
        <v>3770</v>
      </c>
    </row>
    <row r="73" spans="1:30">
      <c r="A73">
        <v>8732453</v>
      </c>
      <c r="B73" t="s">
        <v>382</v>
      </c>
      <c r="C73" t="s">
        <v>580</v>
      </c>
      <c r="D73">
        <v>1672.8</v>
      </c>
      <c r="E73">
        <v>255.75000000000011</v>
      </c>
      <c r="F73">
        <v>0</v>
      </c>
      <c r="G73">
        <v>0</v>
      </c>
      <c r="H73">
        <v>0</v>
      </c>
      <c r="I73">
        <v>0</v>
      </c>
      <c r="J73">
        <v>0</v>
      </c>
      <c r="K73">
        <v>0</v>
      </c>
      <c r="L73">
        <v>0</v>
      </c>
      <c r="M73">
        <v>0</v>
      </c>
      <c r="N73">
        <v>0</v>
      </c>
      <c r="O73">
        <v>0</v>
      </c>
      <c r="P73">
        <v>0</v>
      </c>
      <c r="Q73">
        <v>0</v>
      </c>
      <c r="R73">
        <v>0</v>
      </c>
      <c r="S73">
        <v>0</v>
      </c>
      <c r="T73">
        <v>1928.5500000000002</v>
      </c>
      <c r="W73" s="4">
        <f>D73/$AF$2*$W$2</f>
        <v>428.40000000000003</v>
      </c>
      <c r="X73" s="4">
        <f>E73</f>
        <v>255.75000000000011</v>
      </c>
      <c r="Y73" s="4">
        <f>D73/$AF$2*$Y$2</f>
        <v>1020</v>
      </c>
      <c r="Z73" s="4">
        <f>D73/$AF$2*$Z$2</f>
        <v>224.4</v>
      </c>
      <c r="AA73" s="5">
        <f>SUM(W73:Z73)</f>
        <v>1928.5500000000002</v>
      </c>
      <c r="AD73" s="4">
        <v>2040</v>
      </c>
    </row>
    <row r="74" spans="1:30">
      <c r="A74">
        <v>8733001</v>
      </c>
      <c r="B74" t="s">
        <v>230</v>
      </c>
      <c r="C74" t="s">
        <v>580</v>
      </c>
      <c r="D74">
        <v>1230</v>
      </c>
      <c r="E74">
        <v>74.400000000000233</v>
      </c>
      <c r="F74">
        <v>0</v>
      </c>
      <c r="G74">
        <v>0</v>
      </c>
      <c r="H74">
        <v>0</v>
      </c>
      <c r="I74">
        <v>0</v>
      </c>
      <c r="J74">
        <v>0</v>
      </c>
      <c r="K74">
        <v>0</v>
      </c>
      <c r="L74">
        <v>0</v>
      </c>
      <c r="M74">
        <v>0</v>
      </c>
      <c r="N74">
        <v>0</v>
      </c>
      <c r="O74">
        <v>0</v>
      </c>
      <c r="P74">
        <v>0</v>
      </c>
      <c r="Q74">
        <v>0</v>
      </c>
      <c r="R74">
        <v>0</v>
      </c>
      <c r="S74">
        <v>0</v>
      </c>
      <c r="T74">
        <v>1304.4000000000003</v>
      </c>
      <c r="W74" s="4">
        <f>D74/$AF$2*$W$2</f>
        <v>315</v>
      </c>
      <c r="X74" s="4">
        <f>E74</f>
        <v>74.400000000000233</v>
      </c>
      <c r="Y74" s="4">
        <f>D74/$AF$2*$Y$2</f>
        <v>750</v>
      </c>
      <c r="Z74" s="4">
        <f>D74/$AF$2*$Z$2</f>
        <v>165</v>
      </c>
      <c r="AA74" s="5">
        <f>SUM(W74:Z74)</f>
        <v>1304.4</v>
      </c>
      <c r="AD74" s="4">
        <v>1500</v>
      </c>
    </row>
    <row r="75" spans="1:30">
      <c r="A75">
        <v>8733004</v>
      </c>
      <c r="B75" t="s">
        <v>243</v>
      </c>
      <c r="C75" t="s">
        <v>580</v>
      </c>
      <c r="D75">
        <v>500.19999999999993</v>
      </c>
      <c r="E75">
        <v>65.099999999999866</v>
      </c>
      <c r="F75">
        <v>0</v>
      </c>
      <c r="G75">
        <v>0</v>
      </c>
      <c r="H75">
        <v>0</v>
      </c>
      <c r="I75">
        <v>0</v>
      </c>
      <c r="J75">
        <v>0</v>
      </c>
      <c r="K75">
        <v>0</v>
      </c>
      <c r="L75">
        <v>0</v>
      </c>
      <c r="M75">
        <v>0</v>
      </c>
      <c r="N75">
        <v>0</v>
      </c>
      <c r="O75">
        <v>0</v>
      </c>
      <c r="P75">
        <v>0</v>
      </c>
      <c r="Q75">
        <v>0</v>
      </c>
      <c r="R75">
        <v>0</v>
      </c>
      <c r="S75">
        <v>0</v>
      </c>
      <c r="T75">
        <v>565.29999999999984</v>
      </c>
      <c r="W75" s="4">
        <f>D75/$AF$2*$W$2</f>
        <v>128.1</v>
      </c>
      <c r="X75" s="4">
        <f>E75</f>
        <v>65.099999999999866</v>
      </c>
      <c r="Y75" s="4">
        <f>D75/$AF$2*$Y$2</f>
        <v>305</v>
      </c>
      <c r="Z75" s="4">
        <f>D75/$AF$2*$Z$2</f>
        <v>67.100000000000009</v>
      </c>
      <c r="AA75" s="5">
        <f>SUM(W75:Z75)</f>
        <v>565.29999999999984</v>
      </c>
      <c r="AD75" s="4">
        <v>610</v>
      </c>
    </row>
    <row r="76" spans="1:30">
      <c r="A76">
        <v>8733008</v>
      </c>
      <c r="B76" t="s">
        <v>250</v>
      </c>
      <c r="C76" t="s">
        <v>580</v>
      </c>
      <c r="D76">
        <v>1074.1999999999998</v>
      </c>
      <c r="E76">
        <v>83.700000000000159</v>
      </c>
      <c r="F76">
        <v>0</v>
      </c>
      <c r="G76">
        <v>0</v>
      </c>
      <c r="H76">
        <v>0</v>
      </c>
      <c r="I76">
        <v>0</v>
      </c>
      <c r="J76">
        <v>0</v>
      </c>
      <c r="K76">
        <v>0</v>
      </c>
      <c r="L76">
        <v>0</v>
      </c>
      <c r="M76">
        <v>0</v>
      </c>
      <c r="N76">
        <v>0</v>
      </c>
      <c r="O76">
        <v>0</v>
      </c>
      <c r="P76">
        <v>0</v>
      </c>
      <c r="Q76">
        <v>0</v>
      </c>
      <c r="R76">
        <v>0</v>
      </c>
      <c r="S76">
        <v>0</v>
      </c>
      <c r="T76">
        <v>1157.9</v>
      </c>
      <c r="W76" s="4">
        <f>D76/$AF$2*$W$2</f>
        <v>275.1</v>
      </c>
      <c r="X76" s="4">
        <f>E76</f>
        <v>83.700000000000159</v>
      </c>
      <c r="Y76" s="4">
        <f>D76/$AF$2*$Y$2</f>
        <v>655</v>
      </c>
      <c r="Z76" s="4">
        <f>D76/$AF$2*$Z$2</f>
        <v>144.10000000000002</v>
      </c>
      <c r="AA76" s="5">
        <f>SUM(W76:Z76)</f>
        <v>1157.9</v>
      </c>
      <c r="AD76" s="4">
        <v>1310</v>
      </c>
    </row>
    <row r="77" spans="1:30">
      <c r="A77">
        <v>8733009</v>
      </c>
      <c r="B77" t="s">
        <v>255</v>
      </c>
      <c r="C77" t="s">
        <v>580</v>
      </c>
      <c r="D77">
        <v>1205.3999999999999</v>
      </c>
      <c r="E77">
        <v>106.95000000000027</v>
      </c>
      <c r="F77">
        <v>0</v>
      </c>
      <c r="G77">
        <v>0</v>
      </c>
      <c r="H77">
        <v>0</v>
      </c>
      <c r="I77">
        <v>0</v>
      </c>
      <c r="J77">
        <v>0</v>
      </c>
      <c r="K77">
        <v>0</v>
      </c>
      <c r="L77">
        <v>0</v>
      </c>
      <c r="M77">
        <v>0</v>
      </c>
      <c r="N77">
        <v>0</v>
      </c>
      <c r="O77">
        <v>0</v>
      </c>
      <c r="P77">
        <v>0</v>
      </c>
      <c r="Q77">
        <v>0</v>
      </c>
      <c r="R77">
        <v>0</v>
      </c>
      <c r="S77">
        <v>0</v>
      </c>
      <c r="T77">
        <v>1312.3500000000001</v>
      </c>
      <c r="W77" s="4">
        <f>D77/$AF$2*$W$2</f>
        <v>308.7</v>
      </c>
      <c r="X77" s="4">
        <f>E77</f>
        <v>106.95000000000027</v>
      </c>
      <c r="Y77" s="4">
        <f>D77/$AF$2*$Y$2</f>
        <v>735</v>
      </c>
      <c r="Z77" s="4">
        <f>D77/$AF$2*$Z$2</f>
        <v>161.70000000000002</v>
      </c>
      <c r="AA77" s="5">
        <f>SUM(W77:Z77)</f>
        <v>1312.3500000000004</v>
      </c>
      <c r="AD77" s="4">
        <v>1470</v>
      </c>
    </row>
    <row r="78" spans="1:30">
      <c r="A78">
        <v>8733011</v>
      </c>
      <c r="B78" t="s">
        <v>261</v>
      </c>
      <c r="C78" t="s">
        <v>580</v>
      </c>
      <c r="D78">
        <v>860.99999999999989</v>
      </c>
      <c r="E78">
        <v>69.750000000000071</v>
      </c>
      <c r="F78">
        <v>0</v>
      </c>
      <c r="G78">
        <v>0</v>
      </c>
      <c r="H78">
        <v>0</v>
      </c>
      <c r="I78">
        <v>0</v>
      </c>
      <c r="J78">
        <v>0</v>
      </c>
      <c r="K78">
        <v>0</v>
      </c>
      <c r="L78">
        <v>0</v>
      </c>
      <c r="M78">
        <v>0</v>
      </c>
      <c r="N78">
        <v>0</v>
      </c>
      <c r="O78">
        <v>0</v>
      </c>
      <c r="P78">
        <v>0</v>
      </c>
      <c r="Q78">
        <v>0</v>
      </c>
      <c r="R78">
        <v>0</v>
      </c>
      <c r="S78">
        <v>0</v>
      </c>
      <c r="T78">
        <v>930.75</v>
      </c>
      <c r="W78" s="4">
        <f>D78/$AF$2*$W$2</f>
        <v>220.5</v>
      </c>
      <c r="X78" s="4">
        <f>E78</f>
        <v>69.750000000000071</v>
      </c>
      <c r="Y78" s="4">
        <f>D78/$AF$2*$Y$2</f>
        <v>525</v>
      </c>
      <c r="Z78" s="4">
        <f>D78/$AF$2*$Z$2</f>
        <v>115.50000000000001</v>
      </c>
      <c r="AA78" s="5">
        <f>SUM(W78:Z78)</f>
        <v>930.75</v>
      </c>
      <c r="AD78" s="4">
        <v>1050</v>
      </c>
    </row>
    <row r="79" spans="1:30">
      <c r="A79">
        <v>8733012</v>
      </c>
      <c r="B79" t="s">
        <v>270</v>
      </c>
      <c r="C79" t="s">
        <v>580</v>
      </c>
      <c r="D79">
        <v>565.8</v>
      </c>
      <c r="E79">
        <v>69.749999999999986</v>
      </c>
      <c r="F79">
        <v>0</v>
      </c>
      <c r="G79">
        <v>0</v>
      </c>
      <c r="H79">
        <v>0</v>
      </c>
      <c r="I79">
        <v>0</v>
      </c>
      <c r="J79">
        <v>0</v>
      </c>
      <c r="K79">
        <v>0</v>
      </c>
      <c r="L79">
        <v>0</v>
      </c>
      <c r="M79">
        <v>0</v>
      </c>
      <c r="N79">
        <v>0</v>
      </c>
      <c r="O79">
        <v>0</v>
      </c>
      <c r="P79">
        <v>0</v>
      </c>
      <c r="Q79">
        <v>0</v>
      </c>
      <c r="R79">
        <v>0</v>
      </c>
      <c r="S79">
        <v>0</v>
      </c>
      <c r="T79">
        <v>635.55</v>
      </c>
      <c r="W79" s="4">
        <f>D79/$AF$2*$W$2</f>
        <v>144.9</v>
      </c>
      <c r="X79" s="4">
        <f>E79</f>
        <v>69.749999999999986</v>
      </c>
      <c r="Y79" s="4">
        <f>D79/$AF$2*$Y$2</f>
        <v>345</v>
      </c>
      <c r="Z79" s="4">
        <f>D79/$AF$2*$Z$2</f>
        <v>75.9</v>
      </c>
      <c r="AA79" s="5">
        <f>SUM(W79:Z79)</f>
        <v>635.55</v>
      </c>
      <c r="AD79" s="4">
        <v>690</v>
      </c>
    </row>
    <row r="80" spans="1:30">
      <c r="A80">
        <v>8733014</v>
      </c>
      <c r="B80" t="s">
        <v>289</v>
      </c>
      <c r="C80" t="s">
        <v>580</v>
      </c>
      <c r="D80">
        <v>3411.2</v>
      </c>
      <c r="E80">
        <v>251.09999999999945</v>
      </c>
      <c r="F80">
        <v>0</v>
      </c>
      <c r="G80">
        <v>0</v>
      </c>
      <c r="H80">
        <v>0</v>
      </c>
      <c r="I80">
        <v>0</v>
      </c>
      <c r="J80">
        <v>0</v>
      </c>
      <c r="K80">
        <v>0</v>
      </c>
      <c r="L80">
        <v>0</v>
      </c>
      <c r="M80">
        <v>0</v>
      </c>
      <c r="N80">
        <v>0</v>
      </c>
      <c r="O80">
        <v>0</v>
      </c>
      <c r="P80">
        <v>0</v>
      </c>
      <c r="Q80">
        <v>0</v>
      </c>
      <c r="R80">
        <v>0</v>
      </c>
      <c r="S80">
        <v>0</v>
      </c>
      <c r="T80">
        <v>3662.2999999999993</v>
      </c>
      <c r="W80" s="4">
        <f>D80/$AF$2*$W$2</f>
        <v>873.6</v>
      </c>
      <c r="X80" s="4">
        <f>E80</f>
        <v>251.09999999999945</v>
      </c>
      <c r="Y80" s="4">
        <f>D80/$AF$2*$Y$2</f>
        <v>2080</v>
      </c>
      <c r="Z80" s="4">
        <f>D80/$AF$2*$Z$2</f>
        <v>457.6</v>
      </c>
      <c r="AA80" s="5">
        <f>SUM(W80:Z80)</f>
        <v>3662.2999999999993</v>
      </c>
      <c r="AD80" s="4">
        <v>4160</v>
      </c>
    </row>
    <row r="81" spans="1:30">
      <c r="A81" s="242">
        <v>8733022</v>
      </c>
      <c r="B81" s="242" t="s">
        <v>325</v>
      </c>
      <c r="C81" t="s">
        <v>580</v>
      </c>
      <c r="D81">
        <v>1754.8</v>
      </c>
      <c r="E81">
        <v>83.700000000000017</v>
      </c>
      <c r="F81">
        <v>0</v>
      </c>
      <c r="G81">
        <v>0</v>
      </c>
      <c r="H81">
        <v>0</v>
      </c>
      <c r="I81">
        <v>0</v>
      </c>
      <c r="J81">
        <v>0</v>
      </c>
      <c r="K81">
        <v>0</v>
      </c>
      <c r="L81">
        <v>0</v>
      </c>
      <c r="M81">
        <v>0</v>
      </c>
      <c r="N81">
        <v>0</v>
      </c>
      <c r="O81">
        <v>0</v>
      </c>
      <c r="P81">
        <v>0</v>
      </c>
      <c r="Q81">
        <v>0</v>
      </c>
      <c r="R81">
        <v>0</v>
      </c>
      <c r="S81">
        <v>0</v>
      </c>
      <c r="T81">
        <v>1838.5</v>
      </c>
      <c r="W81" s="4">
        <f>D81/$AF$2*$W$2</f>
        <v>449.40000000000003</v>
      </c>
      <c r="X81" s="4">
        <f>E81</f>
        <v>83.700000000000017</v>
      </c>
      <c r="Y81" s="4">
        <f>D81/$AF$2*$Y$2</f>
        <v>1070</v>
      </c>
      <c r="Z81" s="4">
        <f>D81/$AF$2*$Z$2</f>
        <v>235.4</v>
      </c>
      <c r="AA81" s="5">
        <f>SUM(W81:Z81)</f>
        <v>1838.5</v>
      </c>
      <c r="AD81" s="4">
        <v>2140</v>
      </c>
    </row>
    <row r="82" spans="1:30">
      <c r="A82">
        <v>8733029</v>
      </c>
      <c r="B82" t="s">
        <v>410</v>
      </c>
      <c r="C82" t="s">
        <v>580</v>
      </c>
      <c r="D82">
        <v>1352.9999999999998</v>
      </c>
      <c r="E82">
        <v>130.20000000000024</v>
      </c>
      <c r="F82">
        <v>0</v>
      </c>
      <c r="G82">
        <v>0</v>
      </c>
      <c r="H82">
        <v>0</v>
      </c>
      <c r="I82">
        <v>0</v>
      </c>
      <c r="J82">
        <v>0</v>
      </c>
      <c r="K82">
        <v>0</v>
      </c>
      <c r="L82">
        <v>0</v>
      </c>
      <c r="M82">
        <v>0</v>
      </c>
      <c r="N82">
        <v>0</v>
      </c>
      <c r="O82">
        <v>0</v>
      </c>
      <c r="P82">
        <v>0</v>
      </c>
      <c r="Q82">
        <v>0</v>
      </c>
      <c r="R82">
        <v>0</v>
      </c>
      <c r="S82">
        <v>0</v>
      </c>
      <c r="T82">
        <v>1483.2</v>
      </c>
      <c r="W82" s="4">
        <f>D82/$AF$2*$W$2</f>
        <v>346.5</v>
      </c>
      <c r="X82" s="4">
        <f>E82</f>
        <v>130.20000000000024</v>
      </c>
      <c r="Y82" s="4">
        <f>D82/$AF$2*$Y$2</f>
        <v>825</v>
      </c>
      <c r="Z82" s="4">
        <f>D82/$AF$2*$Z$2</f>
        <v>181.50000000000003</v>
      </c>
      <c r="AA82" s="5">
        <f>SUM(W82:Z82)</f>
        <v>1483.2000000000003</v>
      </c>
      <c r="AD82" s="4">
        <v>1650</v>
      </c>
    </row>
    <row r="83" spans="1:30">
      <c r="A83">
        <v>8733032</v>
      </c>
      <c r="B83" t="s">
        <v>453</v>
      </c>
      <c r="C83" t="s">
        <v>580</v>
      </c>
      <c r="D83">
        <v>1516.9999999999998</v>
      </c>
      <c r="E83">
        <v>97.650000000000432</v>
      </c>
      <c r="F83">
        <v>0</v>
      </c>
      <c r="G83">
        <v>0</v>
      </c>
      <c r="H83">
        <v>0</v>
      </c>
      <c r="I83">
        <v>0</v>
      </c>
      <c r="J83">
        <v>0</v>
      </c>
      <c r="K83">
        <v>0</v>
      </c>
      <c r="L83">
        <v>0</v>
      </c>
      <c r="M83">
        <v>0</v>
      </c>
      <c r="N83">
        <v>0</v>
      </c>
      <c r="O83">
        <v>0</v>
      </c>
      <c r="P83">
        <v>0</v>
      </c>
      <c r="Q83">
        <v>0</v>
      </c>
      <c r="R83">
        <v>0</v>
      </c>
      <c r="S83">
        <v>0</v>
      </c>
      <c r="T83">
        <v>1614.65</v>
      </c>
      <c r="W83" s="4">
        <f>D83/$AF$2*$W$2</f>
        <v>388.5</v>
      </c>
      <c r="X83" s="4">
        <f>E83</f>
        <v>97.650000000000432</v>
      </c>
      <c r="Y83" s="4">
        <f>D83/$AF$2*$Y$2</f>
        <v>925</v>
      </c>
      <c r="Z83" s="4">
        <f>D83/$AF$2*$Z$2</f>
        <v>203.50000000000003</v>
      </c>
      <c r="AA83" s="5">
        <f>SUM(W83:Z83)</f>
        <v>1614.6500000000005</v>
      </c>
      <c r="AD83" s="4">
        <v>1850</v>
      </c>
    </row>
    <row r="84" spans="1:30">
      <c r="A84">
        <v>8733035</v>
      </c>
      <c r="B84" t="s">
        <v>312</v>
      </c>
      <c r="C84" t="s">
        <v>580</v>
      </c>
      <c r="D84">
        <v>1074.1999999999998</v>
      </c>
      <c r="E84">
        <v>74.4000000000002</v>
      </c>
      <c r="F84">
        <v>0</v>
      </c>
      <c r="G84">
        <v>0</v>
      </c>
      <c r="H84">
        <v>0</v>
      </c>
      <c r="I84">
        <v>0</v>
      </c>
      <c r="J84">
        <v>0</v>
      </c>
      <c r="K84">
        <v>0</v>
      </c>
      <c r="L84">
        <v>0</v>
      </c>
      <c r="M84">
        <v>0</v>
      </c>
      <c r="N84">
        <v>0</v>
      </c>
      <c r="O84">
        <v>0</v>
      </c>
      <c r="P84">
        <v>0</v>
      </c>
      <c r="Q84">
        <v>0</v>
      </c>
      <c r="R84">
        <v>0</v>
      </c>
      <c r="S84">
        <v>0</v>
      </c>
      <c r="T84">
        <v>1148.6</v>
      </c>
      <c r="W84" s="4">
        <f>D84/$AF$2*$W$2</f>
        <v>275.1</v>
      </c>
      <c r="X84" s="4">
        <f>E84</f>
        <v>74.4000000000002</v>
      </c>
      <c r="Y84" s="4">
        <f>D84/$AF$2*$Y$2</f>
        <v>655</v>
      </c>
      <c r="Z84" s="4">
        <f>D84/$AF$2*$Z$2</f>
        <v>144.10000000000002</v>
      </c>
      <c r="AA84" s="5">
        <f>SUM(W84:Z84)</f>
        <v>1148.6000000000004</v>
      </c>
      <c r="AD84" s="4">
        <v>1310</v>
      </c>
    </row>
    <row r="85" spans="1:30">
      <c r="A85">
        <v>8733041</v>
      </c>
      <c r="B85" t="s">
        <v>271</v>
      </c>
      <c r="C85" t="s">
        <v>580</v>
      </c>
      <c r="D85">
        <v>1377.6</v>
      </c>
      <c r="E85">
        <v>102.30000000000004</v>
      </c>
      <c r="F85">
        <v>0</v>
      </c>
      <c r="G85">
        <v>0</v>
      </c>
      <c r="H85">
        <v>0</v>
      </c>
      <c r="I85">
        <v>0</v>
      </c>
      <c r="J85">
        <v>0</v>
      </c>
      <c r="K85">
        <v>0</v>
      </c>
      <c r="L85">
        <v>0</v>
      </c>
      <c r="M85">
        <v>0</v>
      </c>
      <c r="N85">
        <v>0</v>
      </c>
      <c r="O85">
        <v>0</v>
      </c>
      <c r="P85">
        <v>0</v>
      </c>
      <c r="Q85">
        <v>0</v>
      </c>
      <c r="R85">
        <v>0</v>
      </c>
      <c r="S85">
        <v>0</v>
      </c>
      <c r="T85">
        <v>1479.8999999999999</v>
      </c>
      <c r="W85" s="4">
        <f>D85/$AF$2*$W$2</f>
        <v>352.8</v>
      </c>
      <c r="X85" s="4">
        <f>E85</f>
        <v>102.30000000000004</v>
      </c>
      <c r="Y85" s="4">
        <f>D85/$AF$2*$Y$2</f>
        <v>840</v>
      </c>
      <c r="Z85" s="4">
        <f>D85/$AF$2*$Z$2</f>
        <v>184.8</v>
      </c>
      <c r="AA85" s="5">
        <f>SUM(W85:Z85)</f>
        <v>1479.8999999999999</v>
      </c>
      <c r="AD85" s="4">
        <v>1680</v>
      </c>
    </row>
    <row r="86" spans="1:30">
      <c r="A86">
        <v>8733050</v>
      </c>
      <c r="B86" t="s">
        <v>252</v>
      </c>
      <c r="C86" t="s">
        <v>580</v>
      </c>
      <c r="D86">
        <v>1418.6</v>
      </c>
      <c r="E86">
        <v>167.40000000000009</v>
      </c>
      <c r="F86">
        <v>0</v>
      </c>
      <c r="G86">
        <v>0</v>
      </c>
      <c r="H86">
        <v>0</v>
      </c>
      <c r="I86">
        <v>0</v>
      </c>
      <c r="J86">
        <v>0</v>
      </c>
      <c r="K86">
        <v>0</v>
      </c>
      <c r="L86">
        <v>0</v>
      </c>
      <c r="M86">
        <v>0</v>
      </c>
      <c r="N86">
        <v>0</v>
      </c>
      <c r="O86">
        <v>0</v>
      </c>
      <c r="P86">
        <v>0</v>
      </c>
      <c r="Q86">
        <v>0</v>
      </c>
      <c r="R86">
        <v>0</v>
      </c>
      <c r="S86">
        <v>0</v>
      </c>
      <c r="T86">
        <v>1586</v>
      </c>
      <c r="W86" s="4">
        <f>D86/$AF$2*$W$2</f>
        <v>363.3</v>
      </c>
      <c r="X86" s="4">
        <f>E86</f>
        <v>167.40000000000009</v>
      </c>
      <c r="Y86" s="4">
        <f>D86/$AF$2*$Y$2</f>
        <v>865</v>
      </c>
      <c r="Z86" s="4">
        <f>D86/$AF$2*$Z$2</f>
        <v>190.3</v>
      </c>
      <c r="AA86" s="5">
        <f>SUM(W86:Z86)</f>
        <v>1586</v>
      </c>
      <c r="AD86" s="4">
        <v>1730</v>
      </c>
    </row>
    <row r="87" spans="1:30">
      <c r="A87">
        <v>8733052</v>
      </c>
      <c r="B87" t="s">
        <v>414</v>
      </c>
      <c r="C87" t="s">
        <v>580</v>
      </c>
      <c r="D87">
        <v>2025.3999999999999</v>
      </c>
      <c r="E87">
        <v>204.59999999999962</v>
      </c>
      <c r="F87">
        <v>0</v>
      </c>
      <c r="G87">
        <v>0</v>
      </c>
      <c r="H87">
        <v>0</v>
      </c>
      <c r="I87">
        <v>0</v>
      </c>
      <c r="J87">
        <v>0</v>
      </c>
      <c r="K87">
        <v>0</v>
      </c>
      <c r="L87">
        <v>0</v>
      </c>
      <c r="M87">
        <v>0</v>
      </c>
      <c r="N87">
        <v>0</v>
      </c>
      <c r="O87">
        <v>0</v>
      </c>
      <c r="P87">
        <v>0</v>
      </c>
      <c r="Q87">
        <v>0</v>
      </c>
      <c r="R87">
        <v>0</v>
      </c>
      <c r="S87">
        <v>0</v>
      </c>
      <c r="T87">
        <v>2229.9999999999995</v>
      </c>
      <c r="W87" s="4">
        <f>D87/$AF$2*$W$2</f>
        <v>518.7</v>
      </c>
      <c r="X87" s="4">
        <f>E87</f>
        <v>204.59999999999962</v>
      </c>
      <c r="Y87" s="4">
        <f>D87/$AF$2*$Y$2</f>
        <v>1235</v>
      </c>
      <c r="Z87" s="4">
        <f>D87/$AF$2*$Z$2</f>
        <v>271.70000000000005</v>
      </c>
      <c r="AA87" s="5">
        <f>SUM(W87:Z87)</f>
        <v>2230</v>
      </c>
      <c r="AD87" s="4">
        <v>2470</v>
      </c>
    </row>
    <row r="88" spans="1:30">
      <c r="A88">
        <v>8733054</v>
      </c>
      <c r="B88" t="s">
        <v>172</v>
      </c>
      <c r="C88" t="s">
        <v>580</v>
      </c>
      <c r="D88">
        <v>901.99999999999989</v>
      </c>
      <c r="E88">
        <v>102.30000000000001</v>
      </c>
      <c r="F88">
        <v>0</v>
      </c>
      <c r="G88">
        <v>0</v>
      </c>
      <c r="H88">
        <v>0</v>
      </c>
      <c r="I88">
        <v>0</v>
      </c>
      <c r="J88">
        <v>0</v>
      </c>
      <c r="K88">
        <v>0</v>
      </c>
      <c r="L88">
        <v>0</v>
      </c>
      <c r="M88">
        <v>0</v>
      </c>
      <c r="N88">
        <v>0</v>
      </c>
      <c r="O88">
        <v>0</v>
      </c>
      <c r="P88">
        <v>0</v>
      </c>
      <c r="Q88">
        <v>0</v>
      </c>
      <c r="R88">
        <v>0</v>
      </c>
      <c r="S88">
        <v>0</v>
      </c>
      <c r="T88">
        <v>1004.3</v>
      </c>
      <c r="W88" s="4">
        <f>D88/$AF$2*$W$2</f>
        <v>231</v>
      </c>
      <c r="X88" s="4">
        <f>E88</f>
        <v>102.30000000000001</v>
      </c>
      <c r="Y88" s="4">
        <f>D88/$AF$2*$Y$2</f>
        <v>550</v>
      </c>
      <c r="Z88" s="4">
        <f>D88/$AF$2*$Z$2</f>
        <v>121.00000000000001</v>
      </c>
      <c r="AA88" s="5">
        <f>SUM(W88:Z88)</f>
        <v>1004.3</v>
      </c>
      <c r="AD88" s="4">
        <v>1100</v>
      </c>
    </row>
    <row r="89" spans="1:30">
      <c r="A89">
        <v>8733058</v>
      </c>
      <c r="B89" t="s">
        <v>429</v>
      </c>
      <c r="C89" t="s">
        <v>580</v>
      </c>
      <c r="D89">
        <v>2533.7999999999997</v>
      </c>
      <c r="E89">
        <v>288.30000000000069</v>
      </c>
      <c r="F89">
        <v>0</v>
      </c>
      <c r="G89">
        <v>0</v>
      </c>
      <c r="H89">
        <v>0</v>
      </c>
      <c r="I89">
        <v>0</v>
      </c>
      <c r="J89">
        <v>0</v>
      </c>
      <c r="K89">
        <v>0</v>
      </c>
      <c r="L89">
        <v>0</v>
      </c>
      <c r="M89">
        <v>0</v>
      </c>
      <c r="N89">
        <v>0</v>
      </c>
      <c r="O89">
        <v>0</v>
      </c>
      <c r="P89">
        <v>0</v>
      </c>
      <c r="Q89">
        <v>0</v>
      </c>
      <c r="R89">
        <v>0</v>
      </c>
      <c r="S89">
        <v>0</v>
      </c>
      <c r="T89">
        <v>2822.1000000000004</v>
      </c>
      <c r="W89" s="4">
        <f>D89/$AF$2*$W$2</f>
        <v>648.9</v>
      </c>
      <c r="X89" s="4">
        <f>E89</f>
        <v>288.30000000000069</v>
      </c>
      <c r="Y89" s="4">
        <f>D89/$AF$2*$Y$2</f>
        <v>1545</v>
      </c>
      <c r="Z89" s="4">
        <f>D89/$AF$2*$Z$2</f>
        <v>339.90000000000003</v>
      </c>
      <c r="AA89" s="5">
        <f>SUM(W89:Z89)</f>
        <v>2822.1000000000008</v>
      </c>
      <c r="AD89" s="4">
        <v>3090</v>
      </c>
    </row>
    <row r="90" spans="1:30">
      <c r="A90">
        <v>8733061</v>
      </c>
      <c r="B90" t="s">
        <v>222</v>
      </c>
      <c r="C90" t="s">
        <v>580</v>
      </c>
      <c r="D90">
        <v>1656.3999999999999</v>
      </c>
      <c r="E90">
        <v>139.50000000000048</v>
      </c>
      <c r="F90">
        <v>0</v>
      </c>
      <c r="G90">
        <v>0</v>
      </c>
      <c r="H90">
        <v>0</v>
      </c>
      <c r="I90">
        <v>0</v>
      </c>
      <c r="J90">
        <v>0</v>
      </c>
      <c r="K90">
        <v>0</v>
      </c>
      <c r="L90">
        <v>0</v>
      </c>
      <c r="M90">
        <v>0</v>
      </c>
      <c r="N90">
        <v>0</v>
      </c>
      <c r="O90">
        <v>0</v>
      </c>
      <c r="P90">
        <v>0</v>
      </c>
      <c r="Q90">
        <v>0</v>
      </c>
      <c r="R90">
        <v>0</v>
      </c>
      <c r="S90">
        <v>0</v>
      </c>
      <c r="T90">
        <v>1795.9000000000003</v>
      </c>
      <c r="W90" s="4">
        <f>D90/$AF$2*$W$2</f>
        <v>424.20000000000005</v>
      </c>
      <c r="X90" s="4">
        <f>E90</f>
        <v>139.50000000000048</v>
      </c>
      <c r="Y90" s="4">
        <f>D90/$AF$2*$Y$2</f>
        <v>1010</v>
      </c>
      <c r="Z90" s="4">
        <f>D90/$AF$2*$Z$2</f>
        <v>222.20000000000002</v>
      </c>
      <c r="AA90" s="5">
        <f>SUM(W90:Z90)</f>
        <v>1795.9000000000005</v>
      </c>
      <c r="AD90" s="4">
        <v>2020</v>
      </c>
    </row>
    <row r="91" spans="1:30">
      <c r="A91">
        <v>8733065</v>
      </c>
      <c r="B91" t="s">
        <v>288</v>
      </c>
      <c r="C91" t="s">
        <v>580</v>
      </c>
      <c r="D91">
        <v>737.99999999999989</v>
      </c>
      <c r="E91">
        <v>55.799999999999862</v>
      </c>
      <c r="F91">
        <v>0</v>
      </c>
      <c r="G91">
        <v>0</v>
      </c>
      <c r="H91">
        <v>0</v>
      </c>
      <c r="I91">
        <v>0</v>
      </c>
      <c r="J91">
        <v>0</v>
      </c>
      <c r="K91">
        <v>0</v>
      </c>
      <c r="L91">
        <v>0</v>
      </c>
      <c r="M91">
        <v>0</v>
      </c>
      <c r="N91">
        <v>0</v>
      </c>
      <c r="O91">
        <v>0</v>
      </c>
      <c r="P91">
        <v>0</v>
      </c>
      <c r="Q91">
        <v>0</v>
      </c>
      <c r="R91">
        <v>0</v>
      </c>
      <c r="S91">
        <v>0</v>
      </c>
      <c r="T91">
        <v>793.79999999999973</v>
      </c>
      <c r="W91" s="4">
        <f>D91/$AF$2*$W$2</f>
        <v>189</v>
      </c>
      <c r="X91" s="4">
        <f>E91</f>
        <v>55.799999999999862</v>
      </c>
      <c r="Y91" s="4">
        <f>D91/$AF$2*$Y$2</f>
        <v>450</v>
      </c>
      <c r="Z91" s="4">
        <f>D91/$AF$2*$Z$2</f>
        <v>99.000000000000014</v>
      </c>
      <c r="AA91" s="5">
        <f>SUM(W91:Z91)</f>
        <v>793.79999999999984</v>
      </c>
      <c r="AD91" s="4">
        <v>900</v>
      </c>
    </row>
    <row r="92" spans="1:30">
      <c r="A92">
        <v>8733067</v>
      </c>
      <c r="B92" t="s">
        <v>229</v>
      </c>
      <c r="C92" t="s">
        <v>580</v>
      </c>
      <c r="D92">
        <v>1148</v>
      </c>
      <c r="E92">
        <v>51.15000000000002</v>
      </c>
      <c r="F92">
        <v>0</v>
      </c>
      <c r="G92">
        <v>0</v>
      </c>
      <c r="H92">
        <v>0</v>
      </c>
      <c r="I92">
        <v>0</v>
      </c>
      <c r="J92">
        <v>0</v>
      </c>
      <c r="K92">
        <v>0</v>
      </c>
      <c r="L92">
        <v>0</v>
      </c>
      <c r="M92">
        <v>0</v>
      </c>
      <c r="N92">
        <v>0</v>
      </c>
      <c r="O92">
        <v>0</v>
      </c>
      <c r="P92">
        <v>0</v>
      </c>
      <c r="Q92">
        <v>0</v>
      </c>
      <c r="R92">
        <v>0</v>
      </c>
      <c r="S92">
        <v>0</v>
      </c>
      <c r="T92">
        <v>1199.15</v>
      </c>
      <c r="W92" s="4">
        <f>D92/$AF$2*$W$2</f>
        <v>294</v>
      </c>
      <c r="X92" s="4">
        <f>E92</f>
        <v>51.15000000000002</v>
      </c>
      <c r="Y92" s="4">
        <f>D92/$AF$2*$Y$2</f>
        <v>700</v>
      </c>
      <c r="Z92" s="4">
        <f>D92/$AF$2*$Z$2</f>
        <v>154</v>
      </c>
      <c r="AA92" s="5">
        <f>SUM(W92:Z92)</f>
        <v>1199.15</v>
      </c>
      <c r="AD92" s="4">
        <v>1400</v>
      </c>
    </row>
    <row r="93" spans="1:30">
      <c r="A93">
        <v>8733068</v>
      </c>
      <c r="B93" t="s">
        <v>303</v>
      </c>
      <c r="C93" t="s">
        <v>580</v>
      </c>
      <c r="D93">
        <v>811.8</v>
      </c>
      <c r="E93">
        <v>55.799999999999905</v>
      </c>
      <c r="F93">
        <v>0</v>
      </c>
      <c r="G93">
        <v>0</v>
      </c>
      <c r="H93">
        <v>0</v>
      </c>
      <c r="I93">
        <v>0</v>
      </c>
      <c r="J93">
        <v>0</v>
      </c>
      <c r="K93">
        <v>0</v>
      </c>
      <c r="L93">
        <v>0</v>
      </c>
      <c r="M93">
        <v>0</v>
      </c>
      <c r="N93">
        <v>0</v>
      </c>
      <c r="O93">
        <v>0</v>
      </c>
      <c r="P93">
        <v>0</v>
      </c>
      <c r="Q93">
        <v>0</v>
      </c>
      <c r="R93">
        <v>0</v>
      </c>
      <c r="S93">
        <v>0</v>
      </c>
      <c r="T93">
        <v>867.59999999999991</v>
      </c>
      <c r="W93" s="4">
        <f>D93/$AF$2*$W$2</f>
        <v>207.9</v>
      </c>
      <c r="X93" s="4">
        <f>E93</f>
        <v>55.799999999999905</v>
      </c>
      <c r="Y93" s="4">
        <f>D93/$AF$2*$Y$2</f>
        <v>495</v>
      </c>
      <c r="Z93" s="4">
        <f>D93/$AF$2*$Z$2</f>
        <v>108.9</v>
      </c>
      <c r="AA93" s="5">
        <f>SUM(W93:Z93)</f>
        <v>867.59999999999991</v>
      </c>
      <c r="AD93" s="4">
        <v>990</v>
      </c>
    </row>
    <row r="94" spans="1:30">
      <c r="A94">
        <v>8733071</v>
      </c>
      <c r="B94" t="s">
        <v>320</v>
      </c>
      <c r="C94" t="s">
        <v>580</v>
      </c>
      <c r="D94">
        <v>1664.6</v>
      </c>
      <c r="E94">
        <v>102.29999999999981</v>
      </c>
      <c r="F94">
        <v>0</v>
      </c>
      <c r="G94">
        <v>0</v>
      </c>
      <c r="H94">
        <v>0</v>
      </c>
      <c r="I94">
        <v>0</v>
      </c>
      <c r="J94">
        <v>0</v>
      </c>
      <c r="K94">
        <v>0</v>
      </c>
      <c r="L94">
        <v>0</v>
      </c>
      <c r="M94">
        <v>0</v>
      </c>
      <c r="N94">
        <v>0</v>
      </c>
      <c r="O94">
        <v>0</v>
      </c>
      <c r="P94">
        <v>0</v>
      </c>
      <c r="Q94">
        <v>0</v>
      </c>
      <c r="R94">
        <v>0</v>
      </c>
      <c r="S94">
        <v>0</v>
      </c>
      <c r="T94">
        <v>1766.8999999999996</v>
      </c>
      <c r="W94" s="4">
        <f>D94/$AF$2*$W$2</f>
        <v>426.3</v>
      </c>
      <c r="X94" s="4">
        <f>E94</f>
        <v>102.29999999999981</v>
      </c>
      <c r="Y94" s="4">
        <f>D94/$AF$2*$Y$2</f>
        <v>1015</v>
      </c>
      <c r="Z94" s="4">
        <f>D94/$AF$2*$Z$2</f>
        <v>223.3</v>
      </c>
      <c r="AA94" s="5">
        <f>SUM(W94:Z94)</f>
        <v>1766.8999999999999</v>
      </c>
      <c r="AD94" s="4">
        <v>2030</v>
      </c>
    </row>
    <row r="95" spans="1:30">
      <c r="A95">
        <v>8733074</v>
      </c>
      <c r="B95" t="s">
        <v>282</v>
      </c>
      <c r="C95" t="s">
        <v>580</v>
      </c>
      <c r="D95">
        <v>1631.8</v>
      </c>
      <c r="E95">
        <v>204.60000000000005</v>
      </c>
      <c r="F95">
        <v>0</v>
      </c>
      <c r="G95">
        <v>0</v>
      </c>
      <c r="H95">
        <v>0</v>
      </c>
      <c r="I95">
        <v>0</v>
      </c>
      <c r="J95">
        <v>0</v>
      </c>
      <c r="K95">
        <v>0</v>
      </c>
      <c r="L95">
        <v>0</v>
      </c>
      <c r="M95">
        <v>0</v>
      </c>
      <c r="N95">
        <v>0</v>
      </c>
      <c r="O95">
        <v>0</v>
      </c>
      <c r="P95">
        <v>0</v>
      </c>
      <c r="Q95">
        <v>0</v>
      </c>
      <c r="R95">
        <v>0</v>
      </c>
      <c r="S95">
        <v>0</v>
      </c>
      <c r="T95">
        <v>1836.4</v>
      </c>
      <c r="W95" s="4">
        <f>D95/$AF$2*$W$2</f>
        <v>417.90000000000003</v>
      </c>
      <c r="X95" s="4">
        <f>E95</f>
        <v>204.60000000000005</v>
      </c>
      <c r="Y95" s="4">
        <f>D95/$AF$2*$Y$2</f>
        <v>995</v>
      </c>
      <c r="Z95" s="4">
        <f>D95/$AF$2*$Z$2</f>
        <v>218.9</v>
      </c>
      <c r="AA95" s="5">
        <f>SUM(W95:Z95)</f>
        <v>1836.4</v>
      </c>
      <c r="AD95" s="4">
        <v>1990</v>
      </c>
    </row>
    <row r="96" spans="1:30">
      <c r="A96">
        <v>8733081</v>
      </c>
      <c r="B96" t="s">
        <v>241</v>
      </c>
      <c r="C96" t="s">
        <v>580</v>
      </c>
      <c r="D96">
        <v>836.4</v>
      </c>
      <c r="E96">
        <v>60.45000000000006</v>
      </c>
      <c r="F96">
        <v>0</v>
      </c>
      <c r="G96">
        <v>0</v>
      </c>
      <c r="H96">
        <v>0</v>
      </c>
      <c r="I96">
        <v>0</v>
      </c>
      <c r="J96">
        <v>0</v>
      </c>
      <c r="K96">
        <v>0</v>
      </c>
      <c r="L96">
        <v>0</v>
      </c>
      <c r="M96">
        <v>0</v>
      </c>
      <c r="N96">
        <v>0</v>
      </c>
      <c r="O96">
        <v>0</v>
      </c>
      <c r="P96">
        <v>0</v>
      </c>
      <c r="Q96">
        <v>0</v>
      </c>
      <c r="R96">
        <v>0</v>
      </c>
      <c r="S96">
        <v>0</v>
      </c>
      <c r="T96">
        <v>896.85</v>
      </c>
      <c r="W96" s="4">
        <f>D96/$AF$2*$W$2</f>
        <v>214.20000000000002</v>
      </c>
      <c r="X96" s="4">
        <f>E96</f>
        <v>60.45000000000006</v>
      </c>
      <c r="Y96" s="4">
        <f>D96/$AF$2*$Y$2</f>
        <v>510</v>
      </c>
      <c r="Z96" s="4">
        <f>D96/$AF$2*$Z$2</f>
        <v>112.2</v>
      </c>
      <c r="AA96" s="5">
        <f>SUM(W96:Z96)</f>
        <v>896.85000000000014</v>
      </c>
      <c r="AD96" s="4">
        <v>1020</v>
      </c>
    </row>
    <row r="97" spans="1:30">
      <c r="A97">
        <v>8733301</v>
      </c>
      <c r="B97" t="s">
        <v>231</v>
      </c>
      <c r="C97" t="s">
        <v>580</v>
      </c>
      <c r="D97">
        <v>901.99999999999989</v>
      </c>
      <c r="E97">
        <v>37.199999999999989</v>
      </c>
      <c r="F97">
        <v>0</v>
      </c>
      <c r="G97">
        <v>0</v>
      </c>
      <c r="H97">
        <v>0</v>
      </c>
      <c r="I97">
        <v>0</v>
      </c>
      <c r="J97">
        <v>0</v>
      </c>
      <c r="K97">
        <v>0</v>
      </c>
      <c r="L97">
        <v>0</v>
      </c>
      <c r="M97">
        <v>0</v>
      </c>
      <c r="N97">
        <v>0</v>
      </c>
      <c r="O97">
        <v>0</v>
      </c>
      <c r="P97">
        <v>0</v>
      </c>
      <c r="Q97">
        <v>0</v>
      </c>
      <c r="R97">
        <v>0</v>
      </c>
      <c r="S97">
        <v>0</v>
      </c>
      <c r="T97">
        <v>939.19999999999982</v>
      </c>
      <c r="W97" s="4">
        <f>D97/$AF$2*$W$2</f>
        <v>231</v>
      </c>
      <c r="X97" s="4">
        <f>E97</f>
        <v>37.199999999999989</v>
      </c>
      <c r="Y97" s="4">
        <f>D97/$AF$2*$Y$2</f>
        <v>550</v>
      </c>
      <c r="Z97" s="4">
        <f>D97/$AF$2*$Z$2</f>
        <v>121.00000000000001</v>
      </c>
      <c r="AA97" s="5">
        <f>SUM(W97:Z97)</f>
        <v>939.2</v>
      </c>
      <c r="AD97" s="4">
        <v>1100</v>
      </c>
    </row>
    <row r="98" spans="1:30">
      <c r="A98">
        <v>8733308</v>
      </c>
      <c r="B98" t="s">
        <v>276</v>
      </c>
      <c r="C98" t="s">
        <v>580</v>
      </c>
      <c r="D98">
        <v>1016.8</v>
      </c>
      <c r="E98">
        <v>60.4499999999998</v>
      </c>
      <c r="F98">
        <v>0</v>
      </c>
      <c r="G98">
        <v>0</v>
      </c>
      <c r="H98">
        <v>0</v>
      </c>
      <c r="I98">
        <v>0</v>
      </c>
      <c r="J98">
        <v>0</v>
      </c>
      <c r="K98">
        <v>0</v>
      </c>
      <c r="L98">
        <v>0</v>
      </c>
      <c r="M98">
        <v>0</v>
      </c>
      <c r="N98">
        <v>0</v>
      </c>
      <c r="O98">
        <v>0</v>
      </c>
      <c r="P98">
        <v>0</v>
      </c>
      <c r="Q98">
        <v>0</v>
      </c>
      <c r="R98">
        <v>0</v>
      </c>
      <c r="S98">
        <v>0</v>
      </c>
      <c r="T98">
        <v>1077.2499999999998</v>
      </c>
      <c r="W98" s="4">
        <f>D98/$AF$2*$W$2</f>
        <v>260.40000000000003</v>
      </c>
      <c r="X98" s="4">
        <f>E98</f>
        <v>60.4499999999998</v>
      </c>
      <c r="Y98" s="4">
        <f>D98/$AF$2*$Y$2</f>
        <v>620</v>
      </c>
      <c r="Z98" s="4">
        <f>D98/$AF$2*$Z$2</f>
        <v>136.4</v>
      </c>
      <c r="AA98" s="5">
        <f>SUM(W98:Z98)</f>
        <v>1077.25</v>
      </c>
      <c r="AD98" s="4">
        <v>1240</v>
      </c>
    </row>
    <row r="99" spans="1:30">
      <c r="A99">
        <v>8733310</v>
      </c>
      <c r="B99" t="s">
        <v>302</v>
      </c>
      <c r="C99" t="s">
        <v>580</v>
      </c>
      <c r="D99">
        <v>1713.8</v>
      </c>
      <c r="E99">
        <v>88.35</v>
      </c>
      <c r="F99">
        <v>0</v>
      </c>
      <c r="G99">
        <v>0</v>
      </c>
      <c r="H99">
        <v>0</v>
      </c>
      <c r="I99">
        <v>0</v>
      </c>
      <c r="J99">
        <v>0</v>
      </c>
      <c r="K99">
        <v>0</v>
      </c>
      <c r="L99">
        <v>0</v>
      </c>
      <c r="M99">
        <v>0</v>
      </c>
      <c r="N99">
        <v>0</v>
      </c>
      <c r="O99">
        <v>0</v>
      </c>
      <c r="P99">
        <v>0</v>
      </c>
      <c r="Q99">
        <v>0</v>
      </c>
      <c r="R99">
        <v>0</v>
      </c>
      <c r="S99">
        <v>0</v>
      </c>
      <c r="T99">
        <v>1802.1499999999999</v>
      </c>
      <c r="W99" s="4">
        <f>D99/$AF$2*$W$2</f>
        <v>438.90000000000003</v>
      </c>
      <c r="X99" s="4">
        <f>E99</f>
        <v>88.35</v>
      </c>
      <c r="Y99" s="4">
        <f>D99/$AF$2*$Y$2</f>
        <v>1045</v>
      </c>
      <c r="Z99" s="4">
        <f>D99/$AF$2*$Z$2</f>
        <v>229.9</v>
      </c>
      <c r="AA99" s="5">
        <f>SUM(W99:Z99)</f>
        <v>1802.15</v>
      </c>
      <c r="AD99" s="4">
        <v>2090</v>
      </c>
    </row>
    <row r="100" spans="1:30">
      <c r="A100">
        <v>8733317</v>
      </c>
      <c r="B100" t="s">
        <v>335</v>
      </c>
      <c r="C100" t="s">
        <v>580</v>
      </c>
      <c r="D100">
        <v>1205.3999999999999</v>
      </c>
      <c r="E100">
        <v>111.60000000000002</v>
      </c>
      <c r="F100">
        <v>0</v>
      </c>
      <c r="G100">
        <v>0</v>
      </c>
      <c r="H100">
        <v>0</v>
      </c>
      <c r="I100">
        <v>0</v>
      </c>
      <c r="J100">
        <v>0</v>
      </c>
      <c r="K100">
        <v>0</v>
      </c>
      <c r="L100">
        <v>0</v>
      </c>
      <c r="M100">
        <v>0</v>
      </c>
      <c r="N100">
        <v>0</v>
      </c>
      <c r="O100">
        <v>0</v>
      </c>
      <c r="P100">
        <v>0</v>
      </c>
      <c r="Q100">
        <v>0</v>
      </c>
      <c r="R100">
        <v>0</v>
      </c>
      <c r="S100">
        <v>0</v>
      </c>
      <c r="T100">
        <v>1317</v>
      </c>
      <c r="W100" s="4">
        <f>D100/$AF$2*$W$2</f>
        <v>308.7</v>
      </c>
      <c r="X100" s="4">
        <f>E100</f>
        <v>111.60000000000002</v>
      </c>
      <c r="Y100" s="4">
        <f>D100/$AF$2*$Y$2</f>
        <v>735</v>
      </c>
      <c r="Z100" s="4">
        <f>D100/$AF$2*$Z$2</f>
        <v>161.70000000000002</v>
      </c>
      <c r="AA100" s="5">
        <f>SUM(W100:Z100)</f>
        <v>1317</v>
      </c>
      <c r="AD100" s="4">
        <v>1470</v>
      </c>
    </row>
    <row r="101" spans="1:30">
      <c r="A101">
        <v>8733325</v>
      </c>
      <c r="B101" t="s">
        <v>419</v>
      </c>
      <c r="C101" t="s">
        <v>580</v>
      </c>
      <c r="D101">
        <v>1434.9999999999998</v>
      </c>
      <c r="E101">
        <v>330.15000000000026</v>
      </c>
      <c r="F101">
        <v>0</v>
      </c>
      <c r="G101">
        <v>0</v>
      </c>
      <c r="H101">
        <v>0</v>
      </c>
      <c r="I101">
        <v>0</v>
      </c>
      <c r="J101">
        <v>0</v>
      </c>
      <c r="K101">
        <v>0</v>
      </c>
      <c r="L101">
        <v>0</v>
      </c>
      <c r="M101">
        <v>0</v>
      </c>
      <c r="N101">
        <v>0</v>
      </c>
      <c r="O101">
        <v>0</v>
      </c>
      <c r="P101">
        <v>0</v>
      </c>
      <c r="Q101">
        <v>0</v>
      </c>
      <c r="R101">
        <v>0</v>
      </c>
      <c r="S101">
        <v>0</v>
      </c>
      <c r="T101">
        <v>1765.15</v>
      </c>
      <c r="W101" s="4">
        <f>D101/$AF$2*$W$2</f>
        <v>367.5</v>
      </c>
      <c r="X101" s="4">
        <f>E101</f>
        <v>330.15000000000026</v>
      </c>
      <c r="Y101" s="4">
        <f>D101/$AF$2*$Y$2</f>
        <v>875</v>
      </c>
      <c r="Z101" s="4">
        <f>D101/$AF$2*$Z$2</f>
        <v>192.50000000000003</v>
      </c>
      <c r="AA101" s="5">
        <f>SUM(W101:Z101)</f>
        <v>1765.1500000000003</v>
      </c>
      <c r="AD101" s="4">
        <v>1750</v>
      </c>
    </row>
    <row r="102" spans="1:30">
      <c r="A102">
        <v>8733331</v>
      </c>
      <c r="B102" t="s">
        <v>375</v>
      </c>
      <c r="C102" t="s">
        <v>580</v>
      </c>
      <c r="D102">
        <v>1000.3999999999999</v>
      </c>
      <c r="E102">
        <v>97.650000000000219</v>
      </c>
      <c r="F102">
        <v>0</v>
      </c>
      <c r="G102">
        <v>0</v>
      </c>
      <c r="H102">
        <v>0</v>
      </c>
      <c r="I102">
        <v>0</v>
      </c>
      <c r="J102">
        <v>0</v>
      </c>
      <c r="K102">
        <v>0</v>
      </c>
      <c r="L102">
        <v>0</v>
      </c>
      <c r="M102">
        <v>0</v>
      </c>
      <c r="N102">
        <v>0</v>
      </c>
      <c r="O102">
        <v>0</v>
      </c>
      <c r="P102">
        <v>0</v>
      </c>
      <c r="Q102">
        <v>0</v>
      </c>
      <c r="R102">
        <v>0</v>
      </c>
      <c r="S102">
        <v>0</v>
      </c>
      <c r="T102">
        <v>1098.0500000000002</v>
      </c>
      <c r="W102" s="4">
        <f>D102/$AF$2*$W$2</f>
        <v>256.2</v>
      </c>
      <c r="X102" s="4">
        <f>E102</f>
        <v>97.650000000000219</v>
      </c>
      <c r="Y102" s="4">
        <f>D102/$AF$2*$Y$2</f>
        <v>610</v>
      </c>
      <c r="Z102" s="4">
        <f>D102/$AF$2*$Z$2</f>
        <v>134.20000000000002</v>
      </c>
      <c r="AA102" s="5">
        <f>SUM(W102:Z102)</f>
        <v>1098.0500000000002</v>
      </c>
      <c r="AD102" s="4">
        <v>1220</v>
      </c>
    </row>
    <row r="103" spans="1:30">
      <c r="A103">
        <v>8733350</v>
      </c>
      <c r="B103" t="s">
        <v>370</v>
      </c>
      <c r="C103" t="s">
        <v>580</v>
      </c>
      <c r="D103">
        <v>992.19999999999993</v>
      </c>
      <c r="E103">
        <v>65.100000000000023</v>
      </c>
      <c r="F103">
        <v>0</v>
      </c>
      <c r="G103">
        <v>0</v>
      </c>
      <c r="H103">
        <v>0</v>
      </c>
      <c r="I103">
        <v>0</v>
      </c>
      <c r="J103">
        <v>0</v>
      </c>
      <c r="K103">
        <v>0</v>
      </c>
      <c r="L103">
        <v>0</v>
      </c>
      <c r="M103">
        <v>0</v>
      </c>
      <c r="N103">
        <v>0</v>
      </c>
      <c r="O103">
        <v>0</v>
      </c>
      <c r="P103">
        <v>0</v>
      </c>
      <c r="Q103">
        <v>0</v>
      </c>
      <c r="R103">
        <v>0</v>
      </c>
      <c r="S103">
        <v>0</v>
      </c>
      <c r="T103">
        <v>1057.3</v>
      </c>
      <c r="W103" s="4">
        <f>D103/$AF$2*$W$2</f>
        <v>254.10000000000002</v>
      </c>
      <c r="X103" s="4">
        <f>E103</f>
        <v>65.100000000000023</v>
      </c>
      <c r="Y103" s="4">
        <f>D103/$AF$2*$Y$2</f>
        <v>605</v>
      </c>
      <c r="Z103" s="4">
        <f>D103/$AF$2*$Z$2</f>
        <v>133.10000000000002</v>
      </c>
      <c r="AA103" s="5">
        <f>SUM(W103:Z103)</f>
        <v>1057.3000000000002</v>
      </c>
      <c r="AD103" s="4">
        <v>1210</v>
      </c>
    </row>
    <row r="104" spans="1:30">
      <c r="A104">
        <v>8733356</v>
      </c>
      <c r="B104" t="s">
        <v>405</v>
      </c>
      <c r="C104" t="s">
        <v>580</v>
      </c>
      <c r="D104">
        <v>1336.6</v>
      </c>
      <c r="E104">
        <v>130.19999999999962</v>
      </c>
      <c r="F104">
        <v>0</v>
      </c>
      <c r="G104">
        <v>0</v>
      </c>
      <c r="H104">
        <v>0</v>
      </c>
      <c r="I104">
        <v>0</v>
      </c>
      <c r="J104">
        <v>0</v>
      </c>
      <c r="K104">
        <v>0</v>
      </c>
      <c r="L104">
        <v>0</v>
      </c>
      <c r="M104">
        <v>0</v>
      </c>
      <c r="N104">
        <v>0</v>
      </c>
      <c r="O104">
        <v>0</v>
      </c>
      <c r="P104">
        <v>0</v>
      </c>
      <c r="Q104">
        <v>0</v>
      </c>
      <c r="R104">
        <v>0</v>
      </c>
      <c r="S104">
        <v>0</v>
      </c>
      <c r="T104">
        <v>1466.7999999999995</v>
      </c>
      <c r="W104" s="4">
        <f>D104/$AF$2*$W$2</f>
        <v>342.3</v>
      </c>
      <c r="X104" s="4">
        <f>E104</f>
        <v>130.19999999999962</v>
      </c>
      <c r="Y104" s="4">
        <f>D104/$AF$2*$Y$2</f>
        <v>815</v>
      </c>
      <c r="Z104" s="4">
        <f>D104/$AF$2*$Z$2</f>
        <v>179.3</v>
      </c>
      <c r="AA104" s="5">
        <f>SUM(W104:Z104)</f>
        <v>1466.7999999999995</v>
      </c>
      <c r="AD104" s="4">
        <v>1630</v>
      </c>
    </row>
    <row r="105" spans="1:30">
      <c r="A105">
        <v>8733358</v>
      </c>
      <c r="B105" t="s">
        <v>408</v>
      </c>
      <c r="C105" t="s">
        <v>580</v>
      </c>
      <c r="D105">
        <v>2156.6</v>
      </c>
      <c r="E105">
        <v>353.39999999999969</v>
      </c>
      <c r="F105">
        <v>0</v>
      </c>
      <c r="G105">
        <v>0</v>
      </c>
      <c r="H105">
        <v>0</v>
      </c>
      <c r="I105">
        <v>0</v>
      </c>
      <c r="J105">
        <v>0</v>
      </c>
      <c r="K105">
        <v>0</v>
      </c>
      <c r="L105">
        <v>0</v>
      </c>
      <c r="M105">
        <v>0</v>
      </c>
      <c r="N105">
        <v>0</v>
      </c>
      <c r="O105">
        <v>0</v>
      </c>
      <c r="P105">
        <v>0</v>
      </c>
      <c r="Q105">
        <v>0</v>
      </c>
      <c r="R105">
        <v>0</v>
      </c>
      <c r="S105">
        <v>0</v>
      </c>
      <c r="T105">
        <v>2509.9999999999995</v>
      </c>
      <c r="W105" s="4">
        <f>D105/$AF$2*$W$2</f>
        <v>552.30000000000007</v>
      </c>
      <c r="X105" s="4">
        <f>E105</f>
        <v>353.39999999999969</v>
      </c>
      <c r="Y105" s="4">
        <f>D105/$AF$2*$Y$2</f>
        <v>1315</v>
      </c>
      <c r="Z105" s="4">
        <f>D105/$AF$2*$Z$2</f>
        <v>289.3</v>
      </c>
      <c r="AA105" s="5">
        <f>SUM(W105:Z105)</f>
        <v>2510</v>
      </c>
      <c r="AD105" s="4">
        <v>2630</v>
      </c>
    </row>
    <row r="106" spans="1:30">
      <c r="A106">
        <v>8733360</v>
      </c>
      <c r="B106" t="s">
        <v>394</v>
      </c>
      <c r="C106" t="s">
        <v>580</v>
      </c>
      <c r="D106">
        <v>1721.9999999999998</v>
      </c>
      <c r="E106">
        <v>51.150000000000027</v>
      </c>
      <c r="F106">
        <v>0</v>
      </c>
      <c r="G106">
        <v>0</v>
      </c>
      <c r="H106">
        <v>0</v>
      </c>
      <c r="I106">
        <v>0</v>
      </c>
      <c r="J106">
        <v>0</v>
      </c>
      <c r="K106">
        <v>0</v>
      </c>
      <c r="L106">
        <v>0</v>
      </c>
      <c r="M106">
        <v>0</v>
      </c>
      <c r="N106">
        <v>0</v>
      </c>
      <c r="O106">
        <v>0</v>
      </c>
      <c r="P106">
        <v>0</v>
      </c>
      <c r="Q106">
        <v>0</v>
      </c>
      <c r="R106">
        <v>0</v>
      </c>
      <c r="S106">
        <v>0</v>
      </c>
      <c r="T106">
        <v>1773.1499999999999</v>
      </c>
      <c r="W106" s="4">
        <f>D106/$AF$2*$W$2</f>
        <v>441</v>
      </c>
      <c r="X106" s="4">
        <f>E106</f>
        <v>51.150000000000027</v>
      </c>
      <c r="Y106" s="4">
        <f>D106/$AF$2*$Y$2</f>
        <v>1050</v>
      </c>
      <c r="Z106" s="4">
        <f>D106/$AF$2*$Z$2</f>
        <v>231.00000000000003</v>
      </c>
      <c r="AA106" s="5">
        <f>SUM(W106:Z106)</f>
        <v>1773.15</v>
      </c>
      <c r="AD106" s="4">
        <v>2100</v>
      </c>
    </row>
    <row r="107" spans="1:30">
      <c r="A107">
        <v>8733368</v>
      </c>
      <c r="B107" t="s">
        <v>422</v>
      </c>
      <c r="C107" t="s">
        <v>580</v>
      </c>
      <c r="D107">
        <v>1139.8</v>
      </c>
      <c r="E107">
        <v>32.549999999999983</v>
      </c>
      <c r="F107">
        <v>0</v>
      </c>
      <c r="G107">
        <v>0</v>
      </c>
      <c r="H107">
        <v>0</v>
      </c>
      <c r="I107">
        <v>0</v>
      </c>
      <c r="J107">
        <v>0</v>
      </c>
      <c r="K107">
        <v>0</v>
      </c>
      <c r="L107">
        <v>0</v>
      </c>
      <c r="M107">
        <v>0</v>
      </c>
      <c r="N107">
        <v>0</v>
      </c>
      <c r="O107">
        <v>0</v>
      </c>
      <c r="P107">
        <v>0</v>
      </c>
      <c r="Q107">
        <v>0</v>
      </c>
      <c r="R107">
        <v>0</v>
      </c>
      <c r="S107">
        <v>0</v>
      </c>
      <c r="T107">
        <v>1172.35</v>
      </c>
      <c r="W107" s="4">
        <f>D107/$AF$2*$W$2</f>
        <v>291.90000000000003</v>
      </c>
      <c r="X107" s="4">
        <f>E107</f>
        <v>32.549999999999983</v>
      </c>
      <c r="Y107" s="4">
        <f>D107/$AF$2*$Y$2</f>
        <v>695</v>
      </c>
      <c r="Z107" s="4">
        <f>D107/$AF$2*$Z$2</f>
        <v>152.9</v>
      </c>
      <c r="AA107" s="5">
        <f>SUM(W107:Z107)</f>
        <v>1172.3500000000001</v>
      </c>
      <c r="AD107" s="4">
        <v>1390</v>
      </c>
    </row>
    <row r="108" spans="1:30">
      <c r="A108">
        <v>8733373</v>
      </c>
      <c r="B108" t="s">
        <v>221</v>
      </c>
      <c r="C108" t="s">
        <v>580</v>
      </c>
      <c r="D108">
        <v>860.99999999999989</v>
      </c>
      <c r="E108">
        <v>51.150000000000119</v>
      </c>
      <c r="F108">
        <v>0</v>
      </c>
      <c r="G108">
        <v>0</v>
      </c>
      <c r="H108">
        <v>0</v>
      </c>
      <c r="I108">
        <v>0</v>
      </c>
      <c r="J108">
        <v>0</v>
      </c>
      <c r="K108">
        <v>0</v>
      </c>
      <c r="L108">
        <v>0</v>
      </c>
      <c r="M108">
        <v>0</v>
      </c>
      <c r="N108">
        <v>0</v>
      </c>
      <c r="O108">
        <v>0</v>
      </c>
      <c r="P108">
        <v>0</v>
      </c>
      <c r="Q108">
        <v>0</v>
      </c>
      <c r="R108">
        <v>0</v>
      </c>
      <c r="S108">
        <v>0</v>
      </c>
      <c r="T108">
        <v>912.15</v>
      </c>
      <c r="W108" s="4">
        <f>D108/$AF$2*$W$2</f>
        <v>220.5</v>
      </c>
      <c r="X108" s="4">
        <f>E108</f>
        <v>51.150000000000119</v>
      </c>
      <c r="Y108" s="4">
        <f>D108/$AF$2*$Y$2</f>
        <v>525</v>
      </c>
      <c r="Z108" s="4">
        <f>D108/$AF$2*$Z$2</f>
        <v>115.50000000000001</v>
      </c>
      <c r="AA108" s="5">
        <f>SUM(W108:Z108)</f>
        <v>912.15000000000009</v>
      </c>
      <c r="AD108" s="4">
        <v>1050</v>
      </c>
    </row>
    <row r="109" spans="1:30">
      <c r="A109">
        <v>8733384</v>
      </c>
      <c r="B109" t="s">
        <v>396</v>
      </c>
      <c r="C109" t="s">
        <v>580</v>
      </c>
      <c r="D109">
        <v>1639.9999999999998</v>
      </c>
      <c r="E109">
        <v>181.35000000000002</v>
      </c>
      <c r="F109">
        <v>0</v>
      </c>
      <c r="G109">
        <v>0</v>
      </c>
      <c r="H109">
        <v>0</v>
      </c>
      <c r="I109">
        <v>0</v>
      </c>
      <c r="J109">
        <v>0</v>
      </c>
      <c r="K109">
        <v>0</v>
      </c>
      <c r="L109">
        <v>0</v>
      </c>
      <c r="M109">
        <v>0</v>
      </c>
      <c r="N109">
        <v>0</v>
      </c>
      <c r="O109">
        <v>0</v>
      </c>
      <c r="P109">
        <v>0</v>
      </c>
      <c r="Q109">
        <v>0</v>
      </c>
      <c r="R109">
        <v>0</v>
      </c>
      <c r="S109">
        <v>0</v>
      </c>
      <c r="T109">
        <v>1821.35</v>
      </c>
      <c r="W109" s="4">
        <f>D109/$AF$2*$W$2</f>
        <v>420</v>
      </c>
      <c r="X109" s="4">
        <f>E109</f>
        <v>181.35000000000002</v>
      </c>
      <c r="Y109" s="4">
        <f>D109/$AF$2*$Y$2</f>
        <v>1000</v>
      </c>
      <c r="Z109" s="4">
        <f>D109/$AF$2*$Z$2</f>
        <v>220.00000000000003</v>
      </c>
      <c r="AA109" s="5">
        <f>SUM(W109:Z109)</f>
        <v>1821.35</v>
      </c>
      <c r="AD109" s="4">
        <v>2000</v>
      </c>
    </row>
    <row r="110" spans="1:30">
      <c r="A110">
        <v>8733386</v>
      </c>
      <c r="B110" t="s">
        <v>355</v>
      </c>
      <c r="C110" t="s">
        <v>580</v>
      </c>
      <c r="D110">
        <v>3402.9999999999995</v>
      </c>
      <c r="E110">
        <v>223.2000000000007</v>
      </c>
      <c r="F110">
        <v>0</v>
      </c>
      <c r="G110">
        <v>0</v>
      </c>
      <c r="H110">
        <v>0</v>
      </c>
      <c r="I110">
        <v>0</v>
      </c>
      <c r="J110">
        <v>0</v>
      </c>
      <c r="K110">
        <v>0</v>
      </c>
      <c r="L110">
        <v>0</v>
      </c>
      <c r="M110">
        <v>0</v>
      </c>
      <c r="N110">
        <v>0</v>
      </c>
      <c r="O110">
        <v>0</v>
      </c>
      <c r="P110">
        <v>0</v>
      </c>
      <c r="Q110">
        <v>0</v>
      </c>
      <c r="R110">
        <v>0</v>
      </c>
      <c r="S110">
        <v>0</v>
      </c>
      <c r="T110">
        <v>3626.2000000000003</v>
      </c>
      <c r="W110" s="4">
        <f>D110/$AF$2*$W$2</f>
        <v>871.5</v>
      </c>
      <c r="X110" s="4">
        <f>E110</f>
        <v>223.2000000000007</v>
      </c>
      <c r="Y110" s="4">
        <f>D110/$AF$2*$Y$2</f>
        <v>2075</v>
      </c>
      <c r="Z110" s="4">
        <f>D110/$AF$2*$Z$2</f>
        <v>456.50000000000006</v>
      </c>
      <c r="AA110" s="5">
        <f>SUM(W110:Z110)</f>
        <v>3626.2000000000007</v>
      </c>
      <c r="AD110" s="4">
        <v>4150</v>
      </c>
    </row>
    <row r="111" spans="1:30">
      <c r="A111">
        <v>8733389</v>
      </c>
      <c r="B111" t="s">
        <v>433</v>
      </c>
      <c r="C111" t="s">
        <v>580</v>
      </c>
      <c r="D111">
        <v>3230.7999999999997</v>
      </c>
      <c r="E111">
        <v>292.94999999999925</v>
      </c>
      <c r="F111">
        <v>0</v>
      </c>
      <c r="G111">
        <v>0</v>
      </c>
      <c r="H111">
        <v>0</v>
      </c>
      <c r="I111">
        <v>0</v>
      </c>
      <c r="J111">
        <v>0</v>
      </c>
      <c r="K111">
        <v>0</v>
      </c>
      <c r="L111">
        <v>0</v>
      </c>
      <c r="M111">
        <v>0</v>
      </c>
      <c r="N111">
        <v>0</v>
      </c>
      <c r="O111">
        <v>0</v>
      </c>
      <c r="P111">
        <v>0</v>
      </c>
      <c r="Q111">
        <v>0</v>
      </c>
      <c r="R111">
        <v>0</v>
      </c>
      <c r="S111">
        <v>0</v>
      </c>
      <c r="T111">
        <v>3523.7499999999991</v>
      </c>
      <c r="W111" s="4">
        <f>D111/$AF$2*$W$2</f>
        <v>827.40000000000009</v>
      </c>
      <c r="X111" s="4">
        <f>E111</f>
        <v>292.94999999999925</v>
      </c>
      <c r="Y111" s="4">
        <f>D111/$AF$2*$Y$2</f>
        <v>1970</v>
      </c>
      <c r="Z111" s="4">
        <f>D111/$AF$2*$Z$2</f>
        <v>433.40000000000003</v>
      </c>
      <c r="AA111" s="5">
        <f>SUM(W111:Z111)</f>
        <v>3523.7499999999995</v>
      </c>
      <c r="AD111" s="4">
        <v>3940</v>
      </c>
    </row>
    <row r="112" spans="1:30">
      <c r="A112">
        <v>8733390</v>
      </c>
      <c r="B112" t="s">
        <v>366</v>
      </c>
      <c r="C112" t="s">
        <v>580</v>
      </c>
      <c r="D112">
        <v>1418.6</v>
      </c>
      <c r="E112">
        <v>311.5500000000003</v>
      </c>
      <c r="F112">
        <v>0</v>
      </c>
      <c r="G112">
        <v>0</v>
      </c>
      <c r="H112">
        <v>0</v>
      </c>
      <c r="I112">
        <v>0</v>
      </c>
      <c r="J112">
        <v>0</v>
      </c>
      <c r="K112">
        <v>0</v>
      </c>
      <c r="L112">
        <v>0</v>
      </c>
      <c r="M112">
        <v>0</v>
      </c>
      <c r="N112">
        <v>0</v>
      </c>
      <c r="O112">
        <v>0</v>
      </c>
      <c r="P112">
        <v>0</v>
      </c>
      <c r="Q112">
        <v>0</v>
      </c>
      <c r="R112">
        <v>0</v>
      </c>
      <c r="S112">
        <v>0</v>
      </c>
      <c r="T112">
        <v>1730.15</v>
      </c>
      <c r="W112" s="4">
        <f>D112/$AF$2*$W$2</f>
        <v>363.3</v>
      </c>
      <c r="X112" s="4">
        <f>E112</f>
        <v>311.5500000000003</v>
      </c>
      <c r="Y112" s="4">
        <f>D112/$AF$2*$Y$2</f>
        <v>865</v>
      </c>
      <c r="Z112" s="4">
        <f>D112/$AF$2*$Z$2</f>
        <v>190.3</v>
      </c>
      <c r="AA112" s="5">
        <f>SUM(W112:Z112)</f>
        <v>1730.1500000000003</v>
      </c>
      <c r="AD112" s="4">
        <v>1730</v>
      </c>
    </row>
    <row r="113" spans="1:30">
      <c r="A113">
        <v>8733392</v>
      </c>
      <c r="B113" t="s">
        <v>451</v>
      </c>
      <c r="C113" t="s">
        <v>580</v>
      </c>
      <c r="D113">
        <v>2468.2</v>
      </c>
      <c r="E113">
        <v>241.79999999999936</v>
      </c>
      <c r="F113">
        <v>0</v>
      </c>
      <c r="G113">
        <v>0</v>
      </c>
      <c r="H113">
        <v>0</v>
      </c>
      <c r="I113">
        <v>0</v>
      </c>
      <c r="J113">
        <v>0</v>
      </c>
      <c r="K113">
        <v>0</v>
      </c>
      <c r="L113">
        <v>0</v>
      </c>
      <c r="M113">
        <v>0</v>
      </c>
      <c r="N113">
        <v>0</v>
      </c>
      <c r="O113">
        <v>0</v>
      </c>
      <c r="P113">
        <v>0</v>
      </c>
      <c r="Q113">
        <v>0</v>
      </c>
      <c r="R113">
        <v>0</v>
      </c>
      <c r="S113">
        <v>0</v>
      </c>
      <c r="T113">
        <v>2709.9999999999991</v>
      </c>
      <c r="W113" s="4">
        <f>D113/$AF$2*$W$2</f>
        <v>632.1</v>
      </c>
      <c r="X113" s="4">
        <f>E113</f>
        <v>241.79999999999936</v>
      </c>
      <c r="Y113" s="4">
        <f>D113/$AF$2*$Y$2</f>
        <v>1505</v>
      </c>
      <c r="Z113" s="4">
        <f>D113/$AF$2*$Z$2</f>
        <v>331.1</v>
      </c>
      <c r="AA113" s="5">
        <f>SUM(W113:Z113)</f>
        <v>2709.9999999999995</v>
      </c>
      <c r="AD113" s="4">
        <v>3010</v>
      </c>
    </row>
    <row r="114" spans="1:30">
      <c r="A114">
        <v>8733942</v>
      </c>
      <c r="B114" t="s">
        <v>240</v>
      </c>
      <c r="C114" t="s">
        <v>580</v>
      </c>
      <c r="D114">
        <v>4961</v>
      </c>
      <c r="E114">
        <v>688.20000000000084</v>
      </c>
      <c r="F114">
        <v>0</v>
      </c>
      <c r="G114">
        <v>0</v>
      </c>
      <c r="H114">
        <v>0</v>
      </c>
      <c r="I114">
        <v>0</v>
      </c>
      <c r="J114">
        <v>0</v>
      </c>
      <c r="K114">
        <v>0</v>
      </c>
      <c r="L114">
        <v>0</v>
      </c>
      <c r="M114">
        <v>0</v>
      </c>
      <c r="N114">
        <v>0</v>
      </c>
      <c r="O114">
        <v>0</v>
      </c>
      <c r="P114">
        <v>0</v>
      </c>
      <c r="Q114">
        <v>0</v>
      </c>
      <c r="R114">
        <v>0</v>
      </c>
      <c r="S114">
        <v>0</v>
      </c>
      <c r="T114">
        <v>5649.2000000000007</v>
      </c>
      <c r="W114" s="4">
        <f>D114/$AF$2*$W$2</f>
        <v>1270.5</v>
      </c>
      <c r="X114" s="4">
        <f>E114</f>
        <v>688.20000000000084</v>
      </c>
      <c r="Y114" s="4">
        <f>D114/$AF$2*$Y$2</f>
        <v>3025</v>
      </c>
      <c r="Z114" s="4">
        <f>D114/$AF$2*$Z$2</f>
        <v>665.5</v>
      </c>
      <c r="AA114" s="5">
        <f>SUM(W114:Z114)</f>
        <v>5649.2000000000007</v>
      </c>
      <c r="AD114" s="4">
        <v>6050</v>
      </c>
    </row>
    <row r="115" spans="1:30">
      <c r="A115">
        <v>8733943</v>
      </c>
      <c r="B115" t="s">
        <v>421</v>
      </c>
      <c r="C115" t="s">
        <v>580</v>
      </c>
      <c r="D115">
        <v>3419.3999999999996</v>
      </c>
      <c r="E115">
        <v>279.00000000000017</v>
      </c>
      <c r="F115">
        <v>0</v>
      </c>
      <c r="G115">
        <v>0</v>
      </c>
      <c r="H115">
        <v>0</v>
      </c>
      <c r="I115">
        <v>0</v>
      </c>
      <c r="J115">
        <v>0</v>
      </c>
      <c r="K115">
        <v>0</v>
      </c>
      <c r="L115">
        <v>0</v>
      </c>
      <c r="M115">
        <v>0</v>
      </c>
      <c r="N115">
        <v>0</v>
      </c>
      <c r="O115">
        <v>0</v>
      </c>
      <c r="P115">
        <v>0</v>
      </c>
      <c r="Q115">
        <v>0</v>
      </c>
      <c r="R115">
        <v>0</v>
      </c>
      <c r="S115">
        <v>0</v>
      </c>
      <c r="T115">
        <v>3698.3999999999996</v>
      </c>
      <c r="W115" s="4">
        <f>D115/$AF$2*$W$2</f>
        <v>875.7</v>
      </c>
      <c r="X115" s="4">
        <f>E115</f>
        <v>279.00000000000017</v>
      </c>
      <c r="Y115" s="4">
        <f>D115/$AF$2*$Y$2</f>
        <v>2085</v>
      </c>
      <c r="Z115" s="4">
        <f>D115/$AF$2*$Z$2</f>
        <v>458.70000000000005</v>
      </c>
      <c r="AA115" s="5">
        <f>SUM(W115:Z115)</f>
        <v>3698.4000000000005</v>
      </c>
      <c r="AD115" s="4">
        <v>4170</v>
      </c>
    </row>
    <row r="116" spans="1:30">
      <c r="A116">
        <v>8733945</v>
      </c>
      <c r="B116" t="s">
        <v>322</v>
      </c>
      <c r="C116" t="s">
        <v>580</v>
      </c>
      <c r="D116">
        <v>3329.2</v>
      </c>
      <c r="E116">
        <v>609.14999999999907</v>
      </c>
      <c r="F116">
        <v>0</v>
      </c>
      <c r="G116">
        <v>0</v>
      </c>
      <c r="H116">
        <v>0</v>
      </c>
      <c r="I116">
        <v>0</v>
      </c>
      <c r="J116">
        <v>0</v>
      </c>
      <c r="K116">
        <v>0</v>
      </c>
      <c r="L116">
        <v>0</v>
      </c>
      <c r="M116">
        <v>0</v>
      </c>
      <c r="N116">
        <v>0</v>
      </c>
      <c r="O116">
        <v>0</v>
      </c>
      <c r="P116">
        <v>0</v>
      </c>
      <c r="Q116">
        <v>0</v>
      </c>
      <c r="R116">
        <v>0</v>
      </c>
      <c r="S116">
        <v>0</v>
      </c>
      <c r="T116">
        <v>3938.349999999999</v>
      </c>
      <c r="W116" s="4">
        <f>D116/$AF$2*$W$2</f>
        <v>852.6</v>
      </c>
      <c r="X116" s="4">
        <f>E116</f>
        <v>609.14999999999907</v>
      </c>
      <c r="Y116" s="4">
        <f>D116/$AF$2*$Y$2</f>
        <v>2030</v>
      </c>
      <c r="Z116" s="4">
        <f>D116/$AF$2*$Z$2</f>
        <v>446.6</v>
      </c>
      <c r="AA116" s="5">
        <f>SUM(W116:Z116)</f>
        <v>3938.349999999999</v>
      </c>
      <c r="AD116" s="4">
        <v>4060</v>
      </c>
    </row>
    <row r="117" spans="1:30">
      <c r="A117">
        <v>8733946</v>
      </c>
      <c r="B117" t="s">
        <v>378</v>
      </c>
      <c r="C117" t="s">
        <v>580</v>
      </c>
      <c r="D117">
        <v>3140.6</v>
      </c>
      <c r="E117">
        <v>381.30000000000041</v>
      </c>
      <c r="F117">
        <v>0</v>
      </c>
      <c r="G117">
        <v>0</v>
      </c>
      <c r="H117">
        <v>0</v>
      </c>
      <c r="I117">
        <v>0</v>
      </c>
      <c r="J117">
        <v>0</v>
      </c>
      <c r="K117">
        <v>0</v>
      </c>
      <c r="L117">
        <v>0</v>
      </c>
      <c r="M117">
        <v>0</v>
      </c>
      <c r="N117">
        <v>0</v>
      </c>
      <c r="O117">
        <v>0</v>
      </c>
      <c r="P117">
        <v>0</v>
      </c>
      <c r="Q117">
        <v>0</v>
      </c>
      <c r="R117">
        <v>0</v>
      </c>
      <c r="S117">
        <v>0</v>
      </c>
      <c r="T117">
        <v>3521.9000000000005</v>
      </c>
      <c r="W117" s="4">
        <f>D117/$AF$2*$W$2</f>
        <v>804.30000000000007</v>
      </c>
      <c r="X117" s="4">
        <f>E117</f>
        <v>381.30000000000041</v>
      </c>
      <c r="Y117" s="4">
        <f>D117/$AF$2*$Y$2</f>
        <v>1915</v>
      </c>
      <c r="Z117" s="4">
        <f>D117/$AF$2*$Z$2</f>
        <v>421.3</v>
      </c>
      <c r="AA117" s="5">
        <f>SUM(W117:Z117)</f>
        <v>3521.9000000000005</v>
      </c>
      <c r="AD117" s="4">
        <v>3830</v>
      </c>
    </row>
    <row r="118" spans="1:30">
      <c r="A118">
        <v>8735200</v>
      </c>
      <c r="B118" t="s">
        <v>398</v>
      </c>
      <c r="C118" t="s">
        <v>580</v>
      </c>
      <c r="D118">
        <v>1516.9999999999998</v>
      </c>
      <c r="E118">
        <v>97.650000000000432</v>
      </c>
      <c r="F118">
        <v>0</v>
      </c>
      <c r="G118">
        <v>0</v>
      </c>
      <c r="H118">
        <v>0</v>
      </c>
      <c r="I118">
        <v>0</v>
      </c>
      <c r="J118">
        <v>0</v>
      </c>
      <c r="K118">
        <v>0</v>
      </c>
      <c r="L118">
        <v>0</v>
      </c>
      <c r="M118">
        <v>0</v>
      </c>
      <c r="N118">
        <v>0</v>
      </c>
      <c r="O118">
        <v>0</v>
      </c>
      <c r="P118">
        <v>0</v>
      </c>
      <c r="Q118">
        <v>0</v>
      </c>
      <c r="R118">
        <v>0</v>
      </c>
      <c r="S118">
        <v>0</v>
      </c>
      <c r="T118">
        <v>1614.65</v>
      </c>
      <c r="W118" s="4">
        <f>D118/$AF$2*$W$2</f>
        <v>388.5</v>
      </c>
      <c r="X118" s="4">
        <f>E118</f>
        <v>97.650000000000432</v>
      </c>
      <c r="Y118" s="4">
        <f>D118/$AF$2*$Y$2</f>
        <v>925</v>
      </c>
      <c r="Z118" s="4">
        <f>D118/$AF$2*$Z$2</f>
        <v>203.50000000000003</v>
      </c>
      <c r="AA118" s="5">
        <f>SUM(W118:Z118)</f>
        <v>1614.6500000000005</v>
      </c>
      <c r="AD118" s="4">
        <v>1850</v>
      </c>
    </row>
    <row r="119" spans="1:30">
      <c r="A119">
        <v>8732005</v>
      </c>
      <c r="B119" t="s">
        <v>455</v>
      </c>
      <c r="C119" t="s">
        <v>580</v>
      </c>
      <c r="D119">
        <v>0</v>
      </c>
      <c r="E119">
        <v>0</v>
      </c>
      <c r="F119">
        <v>0</v>
      </c>
      <c r="G119">
        <v>0</v>
      </c>
      <c r="H119">
        <v>0</v>
      </c>
      <c r="I119">
        <v>0</v>
      </c>
      <c r="J119">
        <v>0</v>
      </c>
      <c r="K119">
        <v>0</v>
      </c>
      <c r="L119">
        <v>0</v>
      </c>
      <c r="M119">
        <v>0</v>
      </c>
      <c r="N119">
        <v>0</v>
      </c>
      <c r="O119">
        <v>0</v>
      </c>
      <c r="P119">
        <v>0</v>
      </c>
      <c r="Q119">
        <v>0</v>
      </c>
      <c r="R119">
        <v>0</v>
      </c>
      <c r="S119">
        <v>0</v>
      </c>
      <c r="T119">
        <v>0</v>
      </c>
      <c r="W119" s="4"/>
      <c r="X119" s="4"/>
      <c r="Y119" s="4"/>
      <c r="Z119" s="4"/>
      <c r="AA119" s="5"/>
      <c r="AD119" s="4"/>
    </row>
    <row r="120" spans="1:30">
      <c r="A120">
        <v>8732007</v>
      </c>
      <c r="B120" t="s">
        <v>313</v>
      </c>
      <c r="C120" t="s">
        <v>580</v>
      </c>
      <c r="D120">
        <v>0</v>
      </c>
      <c r="E120">
        <v>0</v>
      </c>
      <c r="F120">
        <v>0</v>
      </c>
      <c r="G120">
        <v>0</v>
      </c>
      <c r="H120">
        <v>0</v>
      </c>
      <c r="I120">
        <v>0</v>
      </c>
      <c r="J120">
        <v>0</v>
      </c>
      <c r="K120">
        <v>0</v>
      </c>
      <c r="L120">
        <v>0</v>
      </c>
      <c r="M120">
        <v>0</v>
      </c>
      <c r="N120">
        <v>0</v>
      </c>
      <c r="O120">
        <v>0</v>
      </c>
      <c r="P120">
        <v>0</v>
      </c>
      <c r="Q120">
        <v>0</v>
      </c>
      <c r="R120">
        <v>0</v>
      </c>
      <c r="S120">
        <v>0</v>
      </c>
      <c r="T120">
        <v>0</v>
      </c>
      <c r="W120" s="4"/>
      <c r="X120" s="4"/>
      <c r="Y120" s="4"/>
      <c r="Z120" s="4"/>
      <c r="AA120" s="5"/>
      <c r="AD120" s="4"/>
    </row>
    <row r="121" spans="1:30">
      <c r="A121">
        <v>8732008</v>
      </c>
      <c r="B121" t="s">
        <v>431</v>
      </c>
      <c r="C121" t="s">
        <v>580</v>
      </c>
      <c r="D121">
        <v>0</v>
      </c>
      <c r="E121">
        <v>0</v>
      </c>
      <c r="F121">
        <v>0</v>
      </c>
      <c r="G121">
        <v>0</v>
      </c>
      <c r="H121">
        <v>0</v>
      </c>
      <c r="I121">
        <v>0</v>
      </c>
      <c r="J121">
        <v>0</v>
      </c>
      <c r="K121">
        <v>0</v>
      </c>
      <c r="L121">
        <v>0</v>
      </c>
      <c r="M121">
        <v>0</v>
      </c>
      <c r="N121">
        <v>0</v>
      </c>
      <c r="O121">
        <v>0</v>
      </c>
      <c r="P121">
        <v>0</v>
      </c>
      <c r="Q121">
        <v>0</v>
      </c>
      <c r="R121">
        <v>0</v>
      </c>
      <c r="S121">
        <v>0</v>
      </c>
      <c r="T121">
        <v>0</v>
      </c>
      <c r="W121" s="4"/>
      <c r="X121" s="4"/>
      <c r="Y121" s="4"/>
      <c r="Z121" s="4"/>
      <c r="AA121" s="5"/>
      <c r="AD121" s="4"/>
    </row>
    <row r="122" spans="1:30">
      <c r="A122">
        <v>8732009</v>
      </c>
      <c r="B122" t="s">
        <v>285</v>
      </c>
      <c r="C122" t="s">
        <v>580</v>
      </c>
      <c r="D122">
        <v>0</v>
      </c>
      <c r="E122">
        <v>0</v>
      </c>
      <c r="F122">
        <v>0</v>
      </c>
      <c r="G122">
        <v>0</v>
      </c>
      <c r="H122">
        <v>0</v>
      </c>
      <c r="I122">
        <v>0</v>
      </c>
      <c r="J122">
        <v>0</v>
      </c>
      <c r="K122">
        <v>0</v>
      </c>
      <c r="L122">
        <v>0</v>
      </c>
      <c r="M122">
        <v>0</v>
      </c>
      <c r="N122">
        <v>0</v>
      </c>
      <c r="O122">
        <v>0</v>
      </c>
      <c r="P122">
        <v>0</v>
      </c>
      <c r="Q122">
        <v>0</v>
      </c>
      <c r="R122">
        <v>0</v>
      </c>
      <c r="S122">
        <v>0</v>
      </c>
      <c r="T122">
        <v>0</v>
      </c>
      <c r="W122" s="4"/>
      <c r="X122" s="4"/>
      <c r="Y122" s="4"/>
      <c r="Z122" s="4"/>
      <c r="AA122" s="5"/>
      <c r="AD122" s="4"/>
    </row>
    <row r="123" spans="1:20">
      <c r="A123">
        <v>8732013</v>
      </c>
      <c r="B123" t="s">
        <v>254</v>
      </c>
      <c r="C123" t="s">
        <v>580</v>
      </c>
      <c r="D123">
        <v>0</v>
      </c>
      <c r="E123">
        <v>0</v>
      </c>
      <c r="F123">
        <v>0</v>
      </c>
      <c r="G123">
        <v>0</v>
      </c>
      <c r="H123">
        <v>0</v>
      </c>
      <c r="I123">
        <v>0</v>
      </c>
      <c r="J123">
        <v>0</v>
      </c>
      <c r="K123">
        <v>0</v>
      </c>
      <c r="L123">
        <v>0</v>
      </c>
      <c r="M123">
        <v>0</v>
      </c>
      <c r="N123">
        <v>0</v>
      </c>
      <c r="O123">
        <v>0</v>
      </c>
      <c r="P123">
        <v>0</v>
      </c>
      <c r="Q123">
        <v>0</v>
      </c>
      <c r="R123">
        <v>0</v>
      </c>
      <c r="S123">
        <v>0</v>
      </c>
      <c r="T123">
        <v>0</v>
      </c>
    </row>
    <row r="124" spans="1:20">
      <c r="A124">
        <v>8732014</v>
      </c>
      <c r="B124" t="s">
        <v>295</v>
      </c>
      <c r="C124" t="s">
        <v>580</v>
      </c>
      <c r="D124">
        <v>0</v>
      </c>
      <c r="E124">
        <v>0</v>
      </c>
      <c r="F124">
        <v>0</v>
      </c>
      <c r="G124">
        <v>0</v>
      </c>
      <c r="H124">
        <v>0</v>
      </c>
      <c r="I124">
        <v>0</v>
      </c>
      <c r="J124">
        <v>0</v>
      </c>
      <c r="K124">
        <v>0</v>
      </c>
      <c r="L124">
        <v>0</v>
      </c>
      <c r="M124">
        <v>0</v>
      </c>
      <c r="N124">
        <v>0</v>
      </c>
      <c r="O124">
        <v>0</v>
      </c>
      <c r="P124">
        <v>0</v>
      </c>
      <c r="Q124">
        <v>0</v>
      </c>
      <c r="R124">
        <v>0</v>
      </c>
      <c r="S124">
        <v>0</v>
      </c>
      <c r="T124">
        <v>0</v>
      </c>
    </row>
    <row r="125" spans="1:20">
      <c r="A125">
        <v>8732015</v>
      </c>
      <c r="B125" t="s">
        <v>296</v>
      </c>
      <c r="C125" t="s">
        <v>580</v>
      </c>
      <c r="D125">
        <v>0</v>
      </c>
      <c r="E125">
        <v>0</v>
      </c>
      <c r="F125">
        <v>0</v>
      </c>
      <c r="G125">
        <v>0</v>
      </c>
      <c r="H125">
        <v>0</v>
      </c>
      <c r="I125">
        <v>0</v>
      </c>
      <c r="J125">
        <v>0</v>
      </c>
      <c r="K125">
        <v>0</v>
      </c>
      <c r="L125">
        <v>0</v>
      </c>
      <c r="M125">
        <v>0</v>
      </c>
      <c r="N125">
        <v>0</v>
      </c>
      <c r="O125">
        <v>0</v>
      </c>
      <c r="P125">
        <v>0</v>
      </c>
      <c r="Q125">
        <v>0</v>
      </c>
      <c r="R125">
        <v>0</v>
      </c>
      <c r="S125">
        <v>0</v>
      </c>
      <c r="T125">
        <v>0</v>
      </c>
    </row>
    <row r="126" spans="1:20">
      <c r="A126">
        <v>8732019</v>
      </c>
      <c r="B126" t="s">
        <v>430</v>
      </c>
      <c r="C126" t="s">
        <v>580</v>
      </c>
      <c r="D126">
        <v>0</v>
      </c>
      <c r="E126">
        <v>0</v>
      </c>
      <c r="F126">
        <v>0</v>
      </c>
      <c r="G126">
        <v>0</v>
      </c>
      <c r="H126">
        <v>0</v>
      </c>
      <c r="I126">
        <v>0</v>
      </c>
      <c r="J126">
        <v>0</v>
      </c>
      <c r="K126">
        <v>0</v>
      </c>
      <c r="L126">
        <v>0</v>
      </c>
      <c r="M126">
        <v>0</v>
      </c>
      <c r="N126">
        <v>0</v>
      </c>
      <c r="O126">
        <v>0</v>
      </c>
      <c r="P126">
        <v>0</v>
      </c>
      <c r="Q126">
        <v>0</v>
      </c>
      <c r="R126">
        <v>0</v>
      </c>
      <c r="S126">
        <v>0</v>
      </c>
      <c r="T126">
        <v>0</v>
      </c>
    </row>
    <row r="127" spans="1:20">
      <c r="A127">
        <v>8732020</v>
      </c>
      <c r="B127" t="s">
        <v>379</v>
      </c>
      <c r="C127" t="s">
        <v>580</v>
      </c>
      <c r="D127">
        <v>0</v>
      </c>
      <c r="E127">
        <v>0</v>
      </c>
      <c r="F127">
        <v>0</v>
      </c>
      <c r="G127">
        <v>0</v>
      </c>
      <c r="H127">
        <v>0</v>
      </c>
      <c r="I127">
        <v>0</v>
      </c>
      <c r="J127">
        <v>0</v>
      </c>
      <c r="K127">
        <v>0</v>
      </c>
      <c r="L127">
        <v>0</v>
      </c>
      <c r="M127">
        <v>0</v>
      </c>
      <c r="N127">
        <v>0</v>
      </c>
      <c r="O127">
        <v>0</v>
      </c>
      <c r="P127">
        <v>0</v>
      </c>
      <c r="Q127">
        <v>0</v>
      </c>
      <c r="R127">
        <v>0</v>
      </c>
      <c r="S127">
        <v>0</v>
      </c>
      <c r="T127">
        <v>0</v>
      </c>
    </row>
    <row r="128" spans="1:20">
      <c r="A128">
        <v>8732021</v>
      </c>
      <c r="B128" t="s">
        <v>327</v>
      </c>
      <c r="C128" t="s">
        <v>580</v>
      </c>
      <c r="D128">
        <v>0</v>
      </c>
      <c r="E128">
        <v>0</v>
      </c>
      <c r="F128">
        <v>0</v>
      </c>
      <c r="G128">
        <v>0</v>
      </c>
      <c r="H128">
        <v>0</v>
      </c>
      <c r="I128">
        <v>0</v>
      </c>
      <c r="J128">
        <v>0</v>
      </c>
      <c r="K128">
        <v>0</v>
      </c>
      <c r="L128">
        <v>0</v>
      </c>
      <c r="M128">
        <v>0</v>
      </c>
      <c r="N128">
        <v>0</v>
      </c>
      <c r="O128">
        <v>0</v>
      </c>
      <c r="P128">
        <v>0</v>
      </c>
      <c r="Q128">
        <v>0</v>
      </c>
      <c r="R128">
        <v>0</v>
      </c>
      <c r="S128">
        <v>0</v>
      </c>
      <c r="T128">
        <v>0</v>
      </c>
    </row>
    <row r="129" spans="1:20">
      <c r="A129">
        <v>8732022</v>
      </c>
      <c r="B129" t="s">
        <v>426</v>
      </c>
      <c r="C129" t="s">
        <v>580</v>
      </c>
      <c r="D129">
        <v>0</v>
      </c>
      <c r="E129">
        <v>0</v>
      </c>
      <c r="F129">
        <v>0</v>
      </c>
      <c r="G129">
        <v>0</v>
      </c>
      <c r="H129">
        <v>0</v>
      </c>
      <c r="I129">
        <v>0</v>
      </c>
      <c r="J129">
        <v>0</v>
      </c>
      <c r="K129">
        <v>0</v>
      </c>
      <c r="L129">
        <v>0</v>
      </c>
      <c r="M129">
        <v>0</v>
      </c>
      <c r="N129">
        <v>0</v>
      </c>
      <c r="O129">
        <v>0</v>
      </c>
      <c r="P129">
        <v>0</v>
      </c>
      <c r="Q129">
        <v>0</v>
      </c>
      <c r="R129">
        <v>0</v>
      </c>
      <c r="S129">
        <v>0</v>
      </c>
      <c r="T129">
        <v>0</v>
      </c>
    </row>
    <row r="130" spans="1:20">
      <c r="A130">
        <v>8732023</v>
      </c>
      <c r="B130" t="s">
        <v>329</v>
      </c>
      <c r="C130" t="s">
        <v>580</v>
      </c>
      <c r="D130">
        <v>0</v>
      </c>
      <c r="E130">
        <v>0</v>
      </c>
      <c r="F130">
        <v>0</v>
      </c>
      <c r="G130">
        <v>0</v>
      </c>
      <c r="H130">
        <v>0</v>
      </c>
      <c r="I130">
        <v>0</v>
      </c>
      <c r="J130">
        <v>0</v>
      </c>
      <c r="K130">
        <v>0</v>
      </c>
      <c r="L130">
        <v>0</v>
      </c>
      <c r="M130">
        <v>0</v>
      </c>
      <c r="N130">
        <v>0</v>
      </c>
      <c r="O130">
        <v>0</v>
      </c>
      <c r="P130">
        <v>0</v>
      </c>
      <c r="Q130">
        <v>0</v>
      </c>
      <c r="R130">
        <v>0</v>
      </c>
      <c r="S130">
        <v>0</v>
      </c>
      <c r="T130">
        <v>0</v>
      </c>
    </row>
    <row r="131" spans="1:20">
      <c r="A131">
        <v>8732024</v>
      </c>
      <c r="B131" t="s">
        <v>324</v>
      </c>
      <c r="C131" t="s">
        <v>580</v>
      </c>
      <c r="D131">
        <v>0</v>
      </c>
      <c r="E131">
        <v>0</v>
      </c>
      <c r="F131">
        <v>0</v>
      </c>
      <c r="G131">
        <v>0</v>
      </c>
      <c r="H131">
        <v>0</v>
      </c>
      <c r="I131">
        <v>0</v>
      </c>
      <c r="J131">
        <v>0</v>
      </c>
      <c r="K131">
        <v>0</v>
      </c>
      <c r="L131">
        <v>0</v>
      </c>
      <c r="M131">
        <v>0</v>
      </c>
      <c r="N131">
        <v>0</v>
      </c>
      <c r="O131">
        <v>0</v>
      </c>
      <c r="P131">
        <v>0</v>
      </c>
      <c r="Q131">
        <v>0</v>
      </c>
      <c r="R131">
        <v>0</v>
      </c>
      <c r="S131">
        <v>0</v>
      </c>
      <c r="T131">
        <v>0</v>
      </c>
    </row>
    <row r="132" spans="1:20">
      <c r="A132">
        <v>8732025</v>
      </c>
      <c r="B132" t="s">
        <v>346</v>
      </c>
      <c r="C132" t="s">
        <v>580</v>
      </c>
      <c r="D132">
        <v>0</v>
      </c>
      <c r="E132">
        <v>0</v>
      </c>
      <c r="F132">
        <v>0</v>
      </c>
      <c r="G132">
        <v>0</v>
      </c>
      <c r="H132">
        <v>0</v>
      </c>
      <c r="I132">
        <v>0</v>
      </c>
      <c r="J132">
        <v>0</v>
      </c>
      <c r="K132">
        <v>0</v>
      </c>
      <c r="L132">
        <v>0</v>
      </c>
      <c r="M132">
        <v>0</v>
      </c>
      <c r="N132">
        <v>0</v>
      </c>
      <c r="O132">
        <v>0</v>
      </c>
      <c r="P132">
        <v>0</v>
      </c>
      <c r="Q132">
        <v>0</v>
      </c>
      <c r="R132">
        <v>0</v>
      </c>
      <c r="S132">
        <v>0</v>
      </c>
      <c r="T132">
        <v>0</v>
      </c>
    </row>
    <row r="133" spans="1:20">
      <c r="A133">
        <v>8732026</v>
      </c>
      <c r="B133" t="s">
        <v>332</v>
      </c>
      <c r="C133" t="s">
        <v>580</v>
      </c>
      <c r="D133">
        <v>0</v>
      </c>
      <c r="E133">
        <v>0</v>
      </c>
      <c r="F133">
        <v>0</v>
      </c>
      <c r="G133">
        <v>0</v>
      </c>
      <c r="H133">
        <v>0</v>
      </c>
      <c r="I133">
        <v>0</v>
      </c>
      <c r="J133">
        <v>0</v>
      </c>
      <c r="K133">
        <v>0</v>
      </c>
      <c r="L133">
        <v>0</v>
      </c>
      <c r="M133">
        <v>0</v>
      </c>
      <c r="N133">
        <v>0</v>
      </c>
      <c r="O133">
        <v>0</v>
      </c>
      <c r="P133">
        <v>0</v>
      </c>
      <c r="Q133">
        <v>0</v>
      </c>
      <c r="R133">
        <v>0</v>
      </c>
      <c r="S133">
        <v>0</v>
      </c>
      <c r="T133">
        <v>0</v>
      </c>
    </row>
    <row r="134" spans="1:20">
      <c r="A134">
        <v>8732027</v>
      </c>
      <c r="B134" t="s">
        <v>452</v>
      </c>
      <c r="C134" t="s">
        <v>580</v>
      </c>
      <c r="D134">
        <v>0</v>
      </c>
      <c r="E134">
        <v>0</v>
      </c>
      <c r="F134">
        <v>0</v>
      </c>
      <c r="G134">
        <v>0</v>
      </c>
      <c r="H134">
        <v>0</v>
      </c>
      <c r="I134">
        <v>0</v>
      </c>
      <c r="J134">
        <v>0</v>
      </c>
      <c r="K134">
        <v>0</v>
      </c>
      <c r="L134">
        <v>0</v>
      </c>
      <c r="M134">
        <v>0</v>
      </c>
      <c r="N134">
        <v>0</v>
      </c>
      <c r="O134">
        <v>0</v>
      </c>
      <c r="P134">
        <v>0</v>
      </c>
      <c r="Q134">
        <v>0</v>
      </c>
      <c r="R134">
        <v>0</v>
      </c>
      <c r="S134">
        <v>0</v>
      </c>
      <c r="T134">
        <v>0</v>
      </c>
    </row>
    <row r="135" spans="1:20">
      <c r="A135">
        <v>8732030</v>
      </c>
      <c r="B135" t="s">
        <v>350</v>
      </c>
      <c r="C135" t="s">
        <v>580</v>
      </c>
      <c r="D135">
        <v>0</v>
      </c>
      <c r="E135">
        <v>0</v>
      </c>
      <c r="F135">
        <v>0</v>
      </c>
      <c r="G135">
        <v>0</v>
      </c>
      <c r="H135">
        <v>0</v>
      </c>
      <c r="I135">
        <v>0</v>
      </c>
      <c r="J135">
        <v>0</v>
      </c>
      <c r="K135">
        <v>0</v>
      </c>
      <c r="L135">
        <v>0</v>
      </c>
      <c r="M135">
        <v>0</v>
      </c>
      <c r="N135">
        <v>0</v>
      </c>
      <c r="O135">
        <v>0</v>
      </c>
      <c r="P135">
        <v>0</v>
      </c>
      <c r="Q135">
        <v>0</v>
      </c>
      <c r="R135">
        <v>0</v>
      </c>
      <c r="S135">
        <v>0</v>
      </c>
      <c r="T135">
        <v>0</v>
      </c>
    </row>
    <row r="136" spans="1:20">
      <c r="A136">
        <v>8732032</v>
      </c>
      <c r="B136" t="s">
        <v>406</v>
      </c>
      <c r="C136" t="s">
        <v>580</v>
      </c>
      <c r="D136">
        <v>0</v>
      </c>
      <c r="E136">
        <v>0</v>
      </c>
      <c r="F136">
        <v>0</v>
      </c>
      <c r="G136">
        <v>0</v>
      </c>
      <c r="H136">
        <v>0</v>
      </c>
      <c r="I136">
        <v>0</v>
      </c>
      <c r="J136">
        <v>0</v>
      </c>
      <c r="K136">
        <v>0</v>
      </c>
      <c r="L136">
        <v>0</v>
      </c>
      <c r="M136">
        <v>0</v>
      </c>
      <c r="N136">
        <v>0</v>
      </c>
      <c r="O136">
        <v>0</v>
      </c>
      <c r="P136">
        <v>0</v>
      </c>
      <c r="Q136">
        <v>0</v>
      </c>
      <c r="R136">
        <v>0</v>
      </c>
      <c r="S136">
        <v>0</v>
      </c>
      <c r="T136">
        <v>0</v>
      </c>
    </row>
    <row r="137" spans="1:20">
      <c r="A137">
        <v>8732034</v>
      </c>
      <c r="B137" t="s">
        <v>444</v>
      </c>
      <c r="C137" t="s">
        <v>580</v>
      </c>
      <c r="D137">
        <v>0</v>
      </c>
      <c r="E137">
        <v>0</v>
      </c>
      <c r="F137">
        <v>0</v>
      </c>
      <c r="G137">
        <v>0</v>
      </c>
      <c r="H137">
        <v>0</v>
      </c>
      <c r="I137">
        <v>0</v>
      </c>
      <c r="J137">
        <v>0</v>
      </c>
      <c r="K137">
        <v>0</v>
      </c>
      <c r="L137">
        <v>0</v>
      </c>
      <c r="M137">
        <v>0</v>
      </c>
      <c r="N137">
        <v>0</v>
      </c>
      <c r="O137">
        <v>0</v>
      </c>
      <c r="P137">
        <v>0</v>
      </c>
      <c r="Q137">
        <v>0</v>
      </c>
      <c r="R137">
        <v>0</v>
      </c>
      <c r="S137">
        <v>0</v>
      </c>
      <c r="T137">
        <v>0</v>
      </c>
    </row>
    <row r="138" spans="1:20">
      <c r="A138">
        <v>8732036</v>
      </c>
      <c r="B138" t="s">
        <v>298</v>
      </c>
      <c r="C138" t="s">
        <v>580</v>
      </c>
      <c r="D138">
        <v>0</v>
      </c>
      <c r="E138">
        <v>0</v>
      </c>
      <c r="F138">
        <v>0</v>
      </c>
      <c r="G138">
        <v>0</v>
      </c>
      <c r="H138">
        <v>0</v>
      </c>
      <c r="I138">
        <v>0</v>
      </c>
      <c r="J138">
        <v>0</v>
      </c>
      <c r="K138">
        <v>0</v>
      </c>
      <c r="L138">
        <v>0</v>
      </c>
      <c r="M138">
        <v>0</v>
      </c>
      <c r="N138">
        <v>0</v>
      </c>
      <c r="O138">
        <v>0</v>
      </c>
      <c r="P138">
        <v>0</v>
      </c>
      <c r="Q138">
        <v>0</v>
      </c>
      <c r="R138">
        <v>0</v>
      </c>
      <c r="S138">
        <v>0</v>
      </c>
      <c r="T138">
        <v>0</v>
      </c>
    </row>
    <row r="139" spans="1:20">
      <c r="A139">
        <v>8732037</v>
      </c>
      <c r="B139" t="s">
        <v>280</v>
      </c>
      <c r="C139" t="s">
        <v>580</v>
      </c>
      <c r="D139">
        <v>0</v>
      </c>
      <c r="E139">
        <v>0</v>
      </c>
      <c r="F139">
        <v>0</v>
      </c>
      <c r="G139">
        <v>0</v>
      </c>
      <c r="H139">
        <v>0</v>
      </c>
      <c r="I139">
        <v>0</v>
      </c>
      <c r="J139">
        <v>0</v>
      </c>
      <c r="K139">
        <v>0</v>
      </c>
      <c r="L139">
        <v>0</v>
      </c>
      <c r="M139">
        <v>0</v>
      </c>
      <c r="N139">
        <v>0</v>
      </c>
      <c r="O139">
        <v>0</v>
      </c>
      <c r="P139">
        <v>0</v>
      </c>
      <c r="Q139">
        <v>0</v>
      </c>
      <c r="R139">
        <v>0</v>
      </c>
      <c r="S139">
        <v>0</v>
      </c>
      <c r="T139">
        <v>0</v>
      </c>
    </row>
    <row r="140" spans="1:20">
      <c r="A140">
        <v>8732038</v>
      </c>
      <c r="B140" t="s">
        <v>403</v>
      </c>
      <c r="C140" t="s">
        <v>580</v>
      </c>
      <c r="D140">
        <v>0</v>
      </c>
      <c r="E140">
        <v>0</v>
      </c>
      <c r="F140">
        <v>0</v>
      </c>
      <c r="G140">
        <v>0</v>
      </c>
      <c r="H140">
        <v>0</v>
      </c>
      <c r="I140">
        <v>0</v>
      </c>
      <c r="J140">
        <v>0</v>
      </c>
      <c r="K140">
        <v>0</v>
      </c>
      <c r="L140">
        <v>0</v>
      </c>
      <c r="M140">
        <v>0</v>
      </c>
      <c r="N140">
        <v>0</v>
      </c>
      <c r="O140">
        <v>0</v>
      </c>
      <c r="P140">
        <v>0</v>
      </c>
      <c r="Q140">
        <v>0</v>
      </c>
      <c r="R140">
        <v>0</v>
      </c>
      <c r="S140">
        <v>0</v>
      </c>
      <c r="T140">
        <v>0</v>
      </c>
    </row>
    <row r="141" spans="1:20">
      <c r="A141">
        <v>8732040</v>
      </c>
      <c r="B141" t="s">
        <v>458</v>
      </c>
      <c r="C141" t="s">
        <v>580</v>
      </c>
      <c r="D141">
        <v>0</v>
      </c>
      <c r="E141">
        <v>0</v>
      </c>
      <c r="F141">
        <v>0</v>
      </c>
      <c r="G141">
        <v>0</v>
      </c>
      <c r="H141">
        <v>0</v>
      </c>
      <c r="I141">
        <v>0</v>
      </c>
      <c r="J141">
        <v>0</v>
      </c>
      <c r="K141">
        <v>0</v>
      </c>
      <c r="L141">
        <v>0</v>
      </c>
      <c r="M141">
        <v>0</v>
      </c>
      <c r="N141">
        <v>0</v>
      </c>
      <c r="O141">
        <v>0</v>
      </c>
      <c r="P141">
        <v>0</v>
      </c>
      <c r="Q141">
        <v>0</v>
      </c>
      <c r="R141">
        <v>0</v>
      </c>
      <c r="S141">
        <v>0</v>
      </c>
      <c r="T141">
        <v>0</v>
      </c>
    </row>
    <row r="142" spans="1:20">
      <c r="A142">
        <v>8732041</v>
      </c>
      <c r="B142" t="s">
        <v>409</v>
      </c>
      <c r="C142" t="s">
        <v>580</v>
      </c>
      <c r="D142">
        <v>0</v>
      </c>
      <c r="E142">
        <v>0</v>
      </c>
      <c r="F142">
        <v>0</v>
      </c>
      <c r="G142">
        <v>0</v>
      </c>
      <c r="H142">
        <v>0</v>
      </c>
      <c r="I142">
        <v>0</v>
      </c>
      <c r="J142">
        <v>0</v>
      </c>
      <c r="K142">
        <v>0</v>
      </c>
      <c r="L142">
        <v>0</v>
      </c>
      <c r="M142">
        <v>0</v>
      </c>
      <c r="N142">
        <v>0</v>
      </c>
      <c r="O142">
        <v>0</v>
      </c>
      <c r="P142">
        <v>0</v>
      </c>
      <c r="Q142">
        <v>0</v>
      </c>
      <c r="R142">
        <v>0</v>
      </c>
      <c r="S142">
        <v>0</v>
      </c>
      <c r="T142">
        <v>0</v>
      </c>
    </row>
    <row r="143" spans="1:20">
      <c r="A143">
        <v>8732042</v>
      </c>
      <c r="B143" t="s">
        <v>306</v>
      </c>
      <c r="C143" t="s">
        <v>580</v>
      </c>
      <c r="D143">
        <v>0</v>
      </c>
      <c r="E143">
        <v>0</v>
      </c>
      <c r="F143">
        <v>0</v>
      </c>
      <c r="G143">
        <v>0</v>
      </c>
      <c r="H143">
        <v>0</v>
      </c>
      <c r="I143">
        <v>0</v>
      </c>
      <c r="J143">
        <v>0</v>
      </c>
      <c r="K143">
        <v>0</v>
      </c>
      <c r="L143">
        <v>0</v>
      </c>
      <c r="M143">
        <v>0</v>
      </c>
      <c r="N143">
        <v>0</v>
      </c>
      <c r="O143">
        <v>0</v>
      </c>
      <c r="P143">
        <v>0</v>
      </c>
      <c r="Q143">
        <v>0</v>
      </c>
      <c r="R143">
        <v>0</v>
      </c>
      <c r="S143">
        <v>0</v>
      </c>
      <c r="T143">
        <v>0</v>
      </c>
    </row>
    <row r="144" spans="1:20">
      <c r="A144">
        <v>8732044</v>
      </c>
      <c r="B144" t="s">
        <v>367</v>
      </c>
      <c r="C144" t="s">
        <v>580</v>
      </c>
      <c r="D144">
        <v>0</v>
      </c>
      <c r="E144">
        <v>0</v>
      </c>
      <c r="F144">
        <v>0</v>
      </c>
      <c r="G144">
        <v>0</v>
      </c>
      <c r="H144">
        <v>0</v>
      </c>
      <c r="I144">
        <v>0</v>
      </c>
      <c r="J144">
        <v>0</v>
      </c>
      <c r="K144">
        <v>0</v>
      </c>
      <c r="L144">
        <v>0</v>
      </c>
      <c r="M144">
        <v>0</v>
      </c>
      <c r="N144">
        <v>0</v>
      </c>
      <c r="O144">
        <v>0</v>
      </c>
      <c r="P144">
        <v>0</v>
      </c>
      <c r="Q144">
        <v>0</v>
      </c>
      <c r="R144">
        <v>0</v>
      </c>
      <c r="S144">
        <v>0</v>
      </c>
      <c r="T144">
        <v>0</v>
      </c>
    </row>
    <row r="145" spans="1:20">
      <c r="A145">
        <v>8732045</v>
      </c>
      <c r="B145" t="s">
        <v>311</v>
      </c>
      <c r="C145" t="s">
        <v>580</v>
      </c>
      <c r="D145">
        <v>0</v>
      </c>
      <c r="E145">
        <v>0</v>
      </c>
      <c r="F145">
        <v>0</v>
      </c>
      <c r="G145">
        <v>0</v>
      </c>
      <c r="H145">
        <v>0</v>
      </c>
      <c r="I145">
        <v>0</v>
      </c>
      <c r="J145">
        <v>0</v>
      </c>
      <c r="K145">
        <v>0</v>
      </c>
      <c r="L145">
        <v>0</v>
      </c>
      <c r="M145">
        <v>0</v>
      </c>
      <c r="N145">
        <v>0</v>
      </c>
      <c r="O145">
        <v>0</v>
      </c>
      <c r="P145">
        <v>0</v>
      </c>
      <c r="Q145">
        <v>0</v>
      </c>
      <c r="R145">
        <v>0</v>
      </c>
      <c r="S145">
        <v>0</v>
      </c>
      <c r="T145">
        <v>0</v>
      </c>
    </row>
    <row r="146" spans="1:20">
      <c r="A146">
        <v>8732049</v>
      </c>
      <c r="B146" t="s">
        <v>434</v>
      </c>
      <c r="C146" t="s">
        <v>580</v>
      </c>
      <c r="D146">
        <v>0</v>
      </c>
      <c r="E146">
        <v>0</v>
      </c>
      <c r="F146">
        <v>0</v>
      </c>
      <c r="G146">
        <v>0</v>
      </c>
      <c r="H146">
        <v>0</v>
      </c>
      <c r="I146">
        <v>0</v>
      </c>
      <c r="J146">
        <v>0</v>
      </c>
      <c r="K146">
        <v>0</v>
      </c>
      <c r="L146">
        <v>0</v>
      </c>
      <c r="M146">
        <v>0</v>
      </c>
      <c r="N146">
        <v>0</v>
      </c>
      <c r="O146">
        <v>0</v>
      </c>
      <c r="P146">
        <v>0</v>
      </c>
      <c r="Q146">
        <v>0</v>
      </c>
      <c r="R146">
        <v>0</v>
      </c>
      <c r="S146">
        <v>0</v>
      </c>
      <c r="T146">
        <v>0</v>
      </c>
    </row>
    <row r="147" spans="1:20">
      <c r="A147">
        <v>8732050</v>
      </c>
      <c r="B147" t="s">
        <v>436</v>
      </c>
      <c r="C147" t="s">
        <v>580</v>
      </c>
      <c r="D147">
        <v>0</v>
      </c>
      <c r="E147">
        <v>0</v>
      </c>
      <c r="F147">
        <v>0</v>
      </c>
      <c r="G147">
        <v>0</v>
      </c>
      <c r="H147">
        <v>0</v>
      </c>
      <c r="I147">
        <v>0</v>
      </c>
      <c r="J147">
        <v>0</v>
      </c>
      <c r="K147">
        <v>0</v>
      </c>
      <c r="L147">
        <v>0</v>
      </c>
      <c r="M147">
        <v>0</v>
      </c>
      <c r="N147">
        <v>0</v>
      </c>
      <c r="O147">
        <v>0</v>
      </c>
      <c r="P147">
        <v>0</v>
      </c>
      <c r="Q147">
        <v>0</v>
      </c>
      <c r="R147">
        <v>0</v>
      </c>
      <c r="S147">
        <v>0</v>
      </c>
      <c r="T147">
        <v>0</v>
      </c>
    </row>
    <row r="148" spans="1:20">
      <c r="A148">
        <v>8732051</v>
      </c>
      <c r="B148" t="s">
        <v>443</v>
      </c>
      <c r="C148" t="s">
        <v>580</v>
      </c>
      <c r="D148">
        <v>0</v>
      </c>
      <c r="E148">
        <v>0</v>
      </c>
      <c r="F148">
        <v>0</v>
      </c>
      <c r="G148">
        <v>0</v>
      </c>
      <c r="H148">
        <v>0</v>
      </c>
      <c r="I148">
        <v>0</v>
      </c>
      <c r="J148">
        <v>0</v>
      </c>
      <c r="K148">
        <v>0</v>
      </c>
      <c r="L148">
        <v>0</v>
      </c>
      <c r="M148">
        <v>0</v>
      </c>
      <c r="N148">
        <v>0</v>
      </c>
      <c r="O148">
        <v>0</v>
      </c>
      <c r="P148">
        <v>0</v>
      </c>
      <c r="Q148">
        <v>0</v>
      </c>
      <c r="R148">
        <v>0</v>
      </c>
      <c r="S148">
        <v>0</v>
      </c>
      <c r="T148">
        <v>0</v>
      </c>
    </row>
    <row r="149" spans="1:20">
      <c r="A149">
        <v>8732052</v>
      </c>
      <c r="B149" t="s">
        <v>269</v>
      </c>
      <c r="C149" t="s">
        <v>580</v>
      </c>
      <c r="D149">
        <v>0</v>
      </c>
      <c r="E149">
        <v>0</v>
      </c>
      <c r="F149">
        <v>0</v>
      </c>
      <c r="G149">
        <v>0</v>
      </c>
      <c r="H149">
        <v>0</v>
      </c>
      <c r="I149">
        <v>0</v>
      </c>
      <c r="J149">
        <v>0</v>
      </c>
      <c r="K149">
        <v>0</v>
      </c>
      <c r="L149">
        <v>0</v>
      </c>
      <c r="M149">
        <v>0</v>
      </c>
      <c r="N149">
        <v>0</v>
      </c>
      <c r="O149">
        <v>0</v>
      </c>
      <c r="P149">
        <v>0</v>
      </c>
      <c r="Q149">
        <v>0</v>
      </c>
      <c r="R149">
        <v>0</v>
      </c>
      <c r="S149">
        <v>0</v>
      </c>
      <c r="T149">
        <v>0</v>
      </c>
    </row>
    <row r="150" spans="1:20">
      <c r="A150">
        <v>8732053</v>
      </c>
      <c r="B150" t="s">
        <v>358</v>
      </c>
      <c r="C150" t="s">
        <v>580</v>
      </c>
      <c r="D150">
        <v>0</v>
      </c>
      <c r="E150">
        <v>0</v>
      </c>
      <c r="F150">
        <v>0</v>
      </c>
      <c r="G150">
        <v>0</v>
      </c>
      <c r="H150">
        <v>0</v>
      </c>
      <c r="I150">
        <v>0</v>
      </c>
      <c r="J150">
        <v>0</v>
      </c>
      <c r="K150">
        <v>0</v>
      </c>
      <c r="L150">
        <v>0</v>
      </c>
      <c r="M150">
        <v>0</v>
      </c>
      <c r="N150">
        <v>0</v>
      </c>
      <c r="O150">
        <v>0</v>
      </c>
      <c r="P150">
        <v>0</v>
      </c>
      <c r="Q150">
        <v>0</v>
      </c>
      <c r="R150">
        <v>0</v>
      </c>
      <c r="S150">
        <v>0</v>
      </c>
      <c r="T150">
        <v>0</v>
      </c>
    </row>
    <row r="151" spans="1:20">
      <c r="A151">
        <v>8732055</v>
      </c>
      <c r="B151" t="s">
        <v>283</v>
      </c>
      <c r="C151" t="s">
        <v>580</v>
      </c>
      <c r="D151">
        <v>0</v>
      </c>
      <c r="E151">
        <v>0</v>
      </c>
      <c r="F151">
        <v>0</v>
      </c>
      <c r="G151">
        <v>0</v>
      </c>
      <c r="H151">
        <v>0</v>
      </c>
      <c r="I151">
        <v>0</v>
      </c>
      <c r="J151">
        <v>0</v>
      </c>
      <c r="K151">
        <v>0</v>
      </c>
      <c r="L151">
        <v>0</v>
      </c>
      <c r="M151">
        <v>0</v>
      </c>
      <c r="N151">
        <v>0</v>
      </c>
      <c r="O151">
        <v>0</v>
      </c>
      <c r="P151">
        <v>0</v>
      </c>
      <c r="Q151">
        <v>0</v>
      </c>
      <c r="R151">
        <v>0</v>
      </c>
      <c r="S151">
        <v>0</v>
      </c>
      <c r="T151">
        <v>0</v>
      </c>
    </row>
    <row r="152" spans="1:20">
      <c r="A152">
        <v>8732057</v>
      </c>
      <c r="B152" t="s">
        <v>268</v>
      </c>
      <c r="C152" t="s">
        <v>580</v>
      </c>
      <c r="D152">
        <v>0</v>
      </c>
      <c r="E152">
        <v>0</v>
      </c>
      <c r="F152">
        <v>0</v>
      </c>
      <c r="G152">
        <v>0</v>
      </c>
      <c r="H152">
        <v>0</v>
      </c>
      <c r="I152">
        <v>0</v>
      </c>
      <c r="J152">
        <v>0</v>
      </c>
      <c r="K152">
        <v>0</v>
      </c>
      <c r="L152">
        <v>0</v>
      </c>
      <c r="M152">
        <v>0</v>
      </c>
      <c r="N152">
        <v>0</v>
      </c>
      <c r="O152">
        <v>0</v>
      </c>
      <c r="P152">
        <v>0</v>
      </c>
      <c r="Q152">
        <v>0</v>
      </c>
      <c r="R152">
        <v>0</v>
      </c>
      <c r="S152">
        <v>0</v>
      </c>
      <c r="T152">
        <v>0</v>
      </c>
    </row>
    <row r="153" spans="1:20">
      <c r="A153">
        <v>8732058</v>
      </c>
      <c r="B153" t="s">
        <v>228</v>
      </c>
      <c r="C153" t="s">
        <v>580</v>
      </c>
      <c r="D153">
        <v>0</v>
      </c>
      <c r="E153">
        <v>0</v>
      </c>
      <c r="F153">
        <v>0</v>
      </c>
      <c r="G153">
        <v>0</v>
      </c>
      <c r="H153">
        <v>0</v>
      </c>
      <c r="I153">
        <v>0</v>
      </c>
      <c r="J153">
        <v>0</v>
      </c>
      <c r="K153">
        <v>0</v>
      </c>
      <c r="L153">
        <v>0</v>
      </c>
      <c r="M153">
        <v>0</v>
      </c>
      <c r="N153">
        <v>0</v>
      </c>
      <c r="O153">
        <v>0</v>
      </c>
      <c r="P153">
        <v>0</v>
      </c>
      <c r="Q153">
        <v>0</v>
      </c>
      <c r="R153">
        <v>0</v>
      </c>
      <c r="S153">
        <v>0</v>
      </c>
      <c r="T153">
        <v>0</v>
      </c>
    </row>
    <row r="154" spans="1:20">
      <c r="A154">
        <v>8732061</v>
      </c>
      <c r="B154" t="s">
        <v>272</v>
      </c>
      <c r="C154" t="s">
        <v>580</v>
      </c>
      <c r="D154">
        <v>0</v>
      </c>
      <c r="E154">
        <v>0</v>
      </c>
      <c r="F154">
        <v>0</v>
      </c>
      <c r="G154">
        <v>0</v>
      </c>
      <c r="H154">
        <v>0</v>
      </c>
      <c r="I154">
        <v>0</v>
      </c>
      <c r="J154">
        <v>0</v>
      </c>
      <c r="K154">
        <v>0</v>
      </c>
      <c r="L154">
        <v>0</v>
      </c>
      <c r="M154">
        <v>0</v>
      </c>
      <c r="N154">
        <v>0</v>
      </c>
      <c r="O154">
        <v>0</v>
      </c>
      <c r="P154">
        <v>0</v>
      </c>
      <c r="Q154">
        <v>0</v>
      </c>
      <c r="R154">
        <v>0</v>
      </c>
      <c r="S154">
        <v>0</v>
      </c>
      <c r="T154">
        <v>0</v>
      </c>
    </row>
    <row r="155" spans="1:20">
      <c r="A155">
        <v>8732067</v>
      </c>
      <c r="B155" t="s">
        <v>300</v>
      </c>
      <c r="C155" t="s">
        <v>580</v>
      </c>
      <c r="D155">
        <v>0</v>
      </c>
      <c r="E155">
        <v>0</v>
      </c>
      <c r="F155">
        <v>0</v>
      </c>
      <c r="G155">
        <v>0</v>
      </c>
      <c r="H155">
        <v>0</v>
      </c>
      <c r="I155">
        <v>0</v>
      </c>
      <c r="J155">
        <v>0</v>
      </c>
      <c r="K155">
        <v>0</v>
      </c>
      <c r="L155">
        <v>0</v>
      </c>
      <c r="M155">
        <v>0</v>
      </c>
      <c r="N155">
        <v>0</v>
      </c>
      <c r="O155">
        <v>0</v>
      </c>
      <c r="P155">
        <v>0</v>
      </c>
      <c r="Q155">
        <v>0</v>
      </c>
      <c r="R155">
        <v>0</v>
      </c>
      <c r="S155">
        <v>0</v>
      </c>
      <c r="T155">
        <v>0</v>
      </c>
    </row>
    <row r="156" spans="1:20">
      <c r="A156">
        <v>8732071</v>
      </c>
      <c r="B156" t="s">
        <v>411</v>
      </c>
      <c r="C156" t="s">
        <v>580</v>
      </c>
      <c r="D156">
        <v>0</v>
      </c>
      <c r="E156">
        <v>0</v>
      </c>
      <c r="F156">
        <v>0</v>
      </c>
      <c r="G156">
        <v>0</v>
      </c>
      <c r="H156">
        <v>0</v>
      </c>
      <c r="I156">
        <v>0</v>
      </c>
      <c r="J156">
        <v>0</v>
      </c>
      <c r="K156">
        <v>0</v>
      </c>
      <c r="L156">
        <v>0</v>
      </c>
      <c r="M156">
        <v>0</v>
      </c>
      <c r="N156">
        <v>0</v>
      </c>
      <c r="O156">
        <v>0</v>
      </c>
      <c r="P156">
        <v>0</v>
      </c>
      <c r="Q156">
        <v>0</v>
      </c>
      <c r="R156">
        <v>0</v>
      </c>
      <c r="S156">
        <v>0</v>
      </c>
      <c r="T156">
        <v>0</v>
      </c>
    </row>
    <row r="157" spans="1:20">
      <c r="A157">
        <v>8732072</v>
      </c>
      <c r="B157" t="s">
        <v>334</v>
      </c>
      <c r="C157" t="s">
        <v>580</v>
      </c>
      <c r="D157">
        <v>0</v>
      </c>
      <c r="E157">
        <v>0</v>
      </c>
      <c r="F157">
        <v>0</v>
      </c>
      <c r="G157">
        <v>0</v>
      </c>
      <c r="H157">
        <v>0</v>
      </c>
      <c r="I157">
        <v>0</v>
      </c>
      <c r="J157">
        <v>0</v>
      </c>
      <c r="K157">
        <v>0</v>
      </c>
      <c r="L157">
        <v>0</v>
      </c>
      <c r="M157">
        <v>0</v>
      </c>
      <c r="N157">
        <v>0</v>
      </c>
      <c r="O157">
        <v>0</v>
      </c>
      <c r="P157">
        <v>0</v>
      </c>
      <c r="Q157">
        <v>0</v>
      </c>
      <c r="R157">
        <v>0</v>
      </c>
      <c r="S157">
        <v>0</v>
      </c>
      <c r="T157">
        <v>0</v>
      </c>
    </row>
    <row r="158" spans="1:20">
      <c r="A158">
        <v>8732073</v>
      </c>
      <c r="B158" t="s">
        <v>456</v>
      </c>
      <c r="C158" t="s">
        <v>580</v>
      </c>
      <c r="D158">
        <v>0</v>
      </c>
      <c r="E158">
        <v>0</v>
      </c>
      <c r="F158">
        <v>0</v>
      </c>
      <c r="G158">
        <v>0</v>
      </c>
      <c r="H158">
        <v>0</v>
      </c>
      <c r="I158">
        <v>0</v>
      </c>
      <c r="J158">
        <v>0</v>
      </c>
      <c r="K158">
        <v>0</v>
      </c>
      <c r="L158">
        <v>0</v>
      </c>
      <c r="M158">
        <v>0</v>
      </c>
      <c r="N158">
        <v>0</v>
      </c>
      <c r="O158">
        <v>0</v>
      </c>
      <c r="P158">
        <v>0</v>
      </c>
      <c r="Q158">
        <v>0</v>
      </c>
      <c r="R158">
        <v>0</v>
      </c>
      <c r="S158">
        <v>0</v>
      </c>
      <c r="T158">
        <v>0</v>
      </c>
    </row>
    <row r="159" spans="1:20">
      <c r="A159" s="242">
        <v>8732101</v>
      </c>
      <c r="B159" s="242" t="s">
        <v>624</v>
      </c>
      <c r="C159" t="s">
        <v>580</v>
      </c>
      <c r="D159">
        <v>0</v>
      </c>
      <c r="E159">
        <v>0</v>
      </c>
      <c r="F159">
        <v>0</v>
      </c>
      <c r="G159">
        <v>0</v>
      </c>
      <c r="H159">
        <v>0</v>
      </c>
      <c r="I159">
        <v>0</v>
      </c>
      <c r="J159">
        <v>0</v>
      </c>
      <c r="K159">
        <v>0</v>
      </c>
      <c r="L159">
        <v>0</v>
      </c>
      <c r="M159">
        <v>0</v>
      </c>
      <c r="N159">
        <v>0</v>
      </c>
      <c r="O159">
        <v>0</v>
      </c>
      <c r="P159">
        <v>0</v>
      </c>
      <c r="Q159">
        <v>0</v>
      </c>
      <c r="R159">
        <v>0</v>
      </c>
      <c r="S159">
        <v>0</v>
      </c>
      <c r="T159">
        <v>0</v>
      </c>
    </row>
    <row r="160" spans="1:20">
      <c r="A160">
        <v>8732078</v>
      </c>
      <c r="B160" t="s">
        <v>437</v>
      </c>
      <c r="C160" t="s">
        <v>580</v>
      </c>
      <c r="D160">
        <v>0</v>
      </c>
      <c r="E160">
        <v>0</v>
      </c>
      <c r="F160">
        <v>0</v>
      </c>
      <c r="G160">
        <v>0</v>
      </c>
      <c r="H160">
        <v>0</v>
      </c>
      <c r="I160">
        <v>0</v>
      </c>
      <c r="J160">
        <v>0</v>
      </c>
      <c r="K160">
        <v>0</v>
      </c>
      <c r="L160">
        <v>0</v>
      </c>
      <c r="M160">
        <v>0</v>
      </c>
      <c r="N160">
        <v>0</v>
      </c>
      <c r="O160">
        <v>0</v>
      </c>
      <c r="P160">
        <v>0</v>
      </c>
      <c r="Q160">
        <v>0</v>
      </c>
      <c r="R160">
        <v>0</v>
      </c>
      <c r="S160">
        <v>0</v>
      </c>
      <c r="T160">
        <v>0</v>
      </c>
    </row>
    <row r="161" spans="1:20">
      <c r="A161">
        <v>8732079</v>
      </c>
      <c r="B161" t="s">
        <v>450</v>
      </c>
      <c r="C161" t="s">
        <v>580</v>
      </c>
      <c r="D161">
        <v>0</v>
      </c>
      <c r="E161">
        <v>0</v>
      </c>
      <c r="F161">
        <v>0</v>
      </c>
      <c r="G161">
        <v>0</v>
      </c>
      <c r="H161">
        <v>0</v>
      </c>
      <c r="I161">
        <v>0</v>
      </c>
      <c r="J161">
        <v>0</v>
      </c>
      <c r="K161">
        <v>0</v>
      </c>
      <c r="L161">
        <v>0</v>
      </c>
      <c r="M161">
        <v>0</v>
      </c>
      <c r="N161">
        <v>0</v>
      </c>
      <c r="O161">
        <v>0</v>
      </c>
      <c r="P161">
        <v>0</v>
      </c>
      <c r="Q161">
        <v>0</v>
      </c>
      <c r="R161">
        <v>0</v>
      </c>
      <c r="S161">
        <v>0</v>
      </c>
      <c r="T161">
        <v>0</v>
      </c>
    </row>
    <row r="162" spans="1:20">
      <c r="A162">
        <v>8732081</v>
      </c>
      <c r="B162" t="s">
        <v>416</v>
      </c>
      <c r="C162" t="s">
        <v>580</v>
      </c>
      <c r="D162">
        <v>0</v>
      </c>
      <c r="E162">
        <v>0</v>
      </c>
      <c r="F162">
        <v>0</v>
      </c>
      <c r="G162">
        <v>0</v>
      </c>
      <c r="H162">
        <v>0</v>
      </c>
      <c r="I162">
        <v>0</v>
      </c>
      <c r="J162">
        <v>0</v>
      </c>
      <c r="K162">
        <v>0</v>
      </c>
      <c r="L162">
        <v>0</v>
      </c>
      <c r="M162">
        <v>0</v>
      </c>
      <c r="N162">
        <v>0</v>
      </c>
      <c r="O162">
        <v>0</v>
      </c>
      <c r="P162">
        <v>0</v>
      </c>
      <c r="Q162">
        <v>0</v>
      </c>
      <c r="R162">
        <v>0</v>
      </c>
      <c r="S162">
        <v>0</v>
      </c>
      <c r="T162">
        <v>0</v>
      </c>
    </row>
    <row r="163" spans="1:20">
      <c r="A163">
        <v>8732085</v>
      </c>
      <c r="B163" t="s">
        <v>423</v>
      </c>
      <c r="C163" t="s">
        <v>580</v>
      </c>
      <c r="D163">
        <v>0</v>
      </c>
      <c r="E163">
        <v>0</v>
      </c>
      <c r="F163">
        <v>0</v>
      </c>
      <c r="G163">
        <v>0</v>
      </c>
      <c r="H163">
        <v>0</v>
      </c>
      <c r="I163">
        <v>0</v>
      </c>
      <c r="J163">
        <v>0</v>
      </c>
      <c r="K163">
        <v>0</v>
      </c>
      <c r="L163">
        <v>0</v>
      </c>
      <c r="M163">
        <v>0</v>
      </c>
      <c r="N163">
        <v>0</v>
      </c>
      <c r="O163">
        <v>0</v>
      </c>
      <c r="P163">
        <v>0</v>
      </c>
      <c r="Q163">
        <v>0</v>
      </c>
      <c r="R163">
        <v>0</v>
      </c>
      <c r="S163">
        <v>0</v>
      </c>
      <c r="T163">
        <v>0</v>
      </c>
    </row>
    <row r="164" spans="1:20">
      <c r="A164">
        <v>8732086</v>
      </c>
      <c r="B164" t="s">
        <v>402</v>
      </c>
      <c r="C164" t="s">
        <v>580</v>
      </c>
      <c r="D164">
        <v>0</v>
      </c>
      <c r="E164">
        <v>0</v>
      </c>
      <c r="F164">
        <v>0</v>
      </c>
      <c r="G164">
        <v>0</v>
      </c>
      <c r="H164">
        <v>0</v>
      </c>
      <c r="I164">
        <v>0</v>
      </c>
      <c r="J164">
        <v>0</v>
      </c>
      <c r="K164">
        <v>0</v>
      </c>
      <c r="L164">
        <v>0</v>
      </c>
      <c r="M164">
        <v>0</v>
      </c>
      <c r="N164">
        <v>0</v>
      </c>
      <c r="O164">
        <v>0</v>
      </c>
      <c r="P164">
        <v>0</v>
      </c>
      <c r="Q164">
        <v>0</v>
      </c>
      <c r="R164">
        <v>0</v>
      </c>
      <c r="S164">
        <v>0</v>
      </c>
      <c r="T164">
        <v>0</v>
      </c>
    </row>
    <row r="165" spans="1:20">
      <c r="A165">
        <v>8732087</v>
      </c>
      <c r="B165" t="s">
        <v>223</v>
      </c>
      <c r="C165" t="s">
        <v>580</v>
      </c>
      <c r="D165">
        <v>0</v>
      </c>
      <c r="E165">
        <v>0</v>
      </c>
      <c r="F165">
        <v>0</v>
      </c>
      <c r="G165">
        <v>0</v>
      </c>
      <c r="H165">
        <v>0</v>
      </c>
      <c r="I165">
        <v>0</v>
      </c>
      <c r="J165">
        <v>0</v>
      </c>
      <c r="K165">
        <v>0</v>
      </c>
      <c r="L165">
        <v>0</v>
      </c>
      <c r="M165">
        <v>0</v>
      </c>
      <c r="N165">
        <v>0</v>
      </c>
      <c r="O165">
        <v>0</v>
      </c>
      <c r="P165">
        <v>0</v>
      </c>
      <c r="Q165">
        <v>0</v>
      </c>
      <c r="R165">
        <v>0</v>
      </c>
      <c r="S165">
        <v>0</v>
      </c>
      <c r="T165">
        <v>0</v>
      </c>
    </row>
    <row r="166" spans="1:20">
      <c r="A166">
        <v>8732088</v>
      </c>
      <c r="B166" t="s">
        <v>360</v>
      </c>
      <c r="C166" t="s">
        <v>580</v>
      </c>
      <c r="D166">
        <v>0</v>
      </c>
      <c r="E166">
        <v>0</v>
      </c>
      <c r="F166">
        <v>0</v>
      </c>
      <c r="G166">
        <v>0</v>
      </c>
      <c r="H166">
        <v>0</v>
      </c>
      <c r="I166">
        <v>0</v>
      </c>
      <c r="J166">
        <v>0</v>
      </c>
      <c r="K166">
        <v>0</v>
      </c>
      <c r="L166">
        <v>0</v>
      </c>
      <c r="M166">
        <v>0</v>
      </c>
      <c r="N166">
        <v>0</v>
      </c>
      <c r="O166">
        <v>0</v>
      </c>
      <c r="P166">
        <v>0</v>
      </c>
      <c r="Q166">
        <v>0</v>
      </c>
      <c r="R166">
        <v>0</v>
      </c>
      <c r="S166">
        <v>0</v>
      </c>
      <c r="T166">
        <v>0</v>
      </c>
    </row>
    <row r="167" spans="1:20">
      <c r="A167">
        <v>8732089</v>
      </c>
      <c r="B167" t="s">
        <v>391</v>
      </c>
      <c r="C167" t="s">
        <v>580</v>
      </c>
      <c r="D167">
        <v>0</v>
      </c>
      <c r="E167">
        <v>0</v>
      </c>
      <c r="F167">
        <v>0</v>
      </c>
      <c r="G167">
        <v>0</v>
      </c>
      <c r="H167">
        <v>0</v>
      </c>
      <c r="I167">
        <v>0</v>
      </c>
      <c r="J167">
        <v>0</v>
      </c>
      <c r="K167">
        <v>0</v>
      </c>
      <c r="L167">
        <v>0</v>
      </c>
      <c r="M167">
        <v>0</v>
      </c>
      <c r="N167">
        <v>0</v>
      </c>
      <c r="O167">
        <v>0</v>
      </c>
      <c r="P167">
        <v>0</v>
      </c>
      <c r="Q167">
        <v>0</v>
      </c>
      <c r="R167">
        <v>0</v>
      </c>
      <c r="S167">
        <v>0</v>
      </c>
      <c r="T167">
        <v>0</v>
      </c>
    </row>
    <row r="168" spans="1:20">
      <c r="A168">
        <v>8732092</v>
      </c>
      <c r="B168" t="s">
        <v>275</v>
      </c>
      <c r="C168" t="s">
        <v>580</v>
      </c>
      <c r="D168">
        <v>0</v>
      </c>
      <c r="E168">
        <v>0</v>
      </c>
      <c r="F168">
        <v>0</v>
      </c>
      <c r="G168">
        <v>0</v>
      </c>
      <c r="H168">
        <v>0</v>
      </c>
      <c r="I168">
        <v>0</v>
      </c>
      <c r="J168">
        <v>0</v>
      </c>
      <c r="K168">
        <v>0</v>
      </c>
      <c r="L168">
        <v>0</v>
      </c>
      <c r="M168">
        <v>0</v>
      </c>
      <c r="N168">
        <v>0</v>
      </c>
      <c r="O168">
        <v>0</v>
      </c>
      <c r="P168">
        <v>0</v>
      </c>
      <c r="Q168">
        <v>0</v>
      </c>
      <c r="R168">
        <v>0</v>
      </c>
      <c r="S168">
        <v>0</v>
      </c>
      <c r="T168">
        <v>0</v>
      </c>
    </row>
    <row r="169" spans="1:20">
      <c r="A169">
        <v>8732094</v>
      </c>
      <c r="B169" t="s">
        <v>373</v>
      </c>
      <c r="C169" t="s">
        <v>580</v>
      </c>
      <c r="D169">
        <v>0</v>
      </c>
      <c r="E169">
        <v>0</v>
      </c>
      <c r="F169">
        <v>0</v>
      </c>
      <c r="G169">
        <v>0</v>
      </c>
      <c r="H169">
        <v>0</v>
      </c>
      <c r="I169">
        <v>0</v>
      </c>
      <c r="J169">
        <v>0</v>
      </c>
      <c r="K169">
        <v>0</v>
      </c>
      <c r="L169">
        <v>0</v>
      </c>
      <c r="M169">
        <v>0</v>
      </c>
      <c r="N169">
        <v>0</v>
      </c>
      <c r="O169">
        <v>0</v>
      </c>
      <c r="P169">
        <v>0</v>
      </c>
      <c r="Q169">
        <v>0</v>
      </c>
      <c r="R169">
        <v>0</v>
      </c>
      <c r="S169">
        <v>0</v>
      </c>
      <c r="T169">
        <v>0</v>
      </c>
    </row>
    <row r="170" spans="1:20">
      <c r="A170">
        <v>8732096</v>
      </c>
      <c r="B170" t="s">
        <v>364</v>
      </c>
      <c r="C170" t="s">
        <v>580</v>
      </c>
      <c r="D170">
        <v>0</v>
      </c>
      <c r="E170">
        <v>0</v>
      </c>
      <c r="F170">
        <v>0</v>
      </c>
      <c r="G170">
        <v>0</v>
      </c>
      <c r="H170">
        <v>0</v>
      </c>
      <c r="I170">
        <v>0</v>
      </c>
      <c r="J170">
        <v>0</v>
      </c>
      <c r="K170">
        <v>0</v>
      </c>
      <c r="L170">
        <v>0</v>
      </c>
      <c r="M170">
        <v>0</v>
      </c>
      <c r="N170">
        <v>0</v>
      </c>
      <c r="O170">
        <v>0</v>
      </c>
      <c r="P170">
        <v>0</v>
      </c>
      <c r="Q170">
        <v>0</v>
      </c>
      <c r="R170">
        <v>0</v>
      </c>
      <c r="S170">
        <v>0</v>
      </c>
      <c r="T170">
        <v>0</v>
      </c>
    </row>
    <row r="171" spans="1:20">
      <c r="A171">
        <v>8732098</v>
      </c>
      <c r="B171" t="s">
        <v>365</v>
      </c>
      <c r="C171" t="s">
        <v>580</v>
      </c>
      <c r="D171">
        <v>0</v>
      </c>
      <c r="E171">
        <v>0</v>
      </c>
      <c r="F171">
        <v>0</v>
      </c>
      <c r="G171">
        <v>0</v>
      </c>
      <c r="H171">
        <v>0</v>
      </c>
      <c r="I171">
        <v>0</v>
      </c>
      <c r="J171">
        <v>0</v>
      </c>
      <c r="K171">
        <v>0</v>
      </c>
      <c r="L171">
        <v>0</v>
      </c>
      <c r="M171">
        <v>0</v>
      </c>
      <c r="N171">
        <v>0</v>
      </c>
      <c r="O171">
        <v>0</v>
      </c>
      <c r="P171">
        <v>0</v>
      </c>
      <c r="Q171">
        <v>0</v>
      </c>
      <c r="R171">
        <v>0</v>
      </c>
      <c r="S171">
        <v>0</v>
      </c>
      <c r="T171">
        <v>0</v>
      </c>
    </row>
    <row r="172" spans="1:20">
      <c r="A172">
        <v>8732099</v>
      </c>
      <c r="B172" t="s">
        <v>344</v>
      </c>
      <c r="C172" t="s">
        <v>580</v>
      </c>
      <c r="D172">
        <v>0</v>
      </c>
      <c r="E172">
        <v>0</v>
      </c>
      <c r="F172">
        <v>0</v>
      </c>
      <c r="G172">
        <v>0</v>
      </c>
      <c r="H172">
        <v>0</v>
      </c>
      <c r="I172">
        <v>0</v>
      </c>
      <c r="J172">
        <v>0</v>
      </c>
      <c r="K172">
        <v>0</v>
      </c>
      <c r="L172">
        <v>0</v>
      </c>
      <c r="M172">
        <v>0</v>
      </c>
      <c r="N172">
        <v>0</v>
      </c>
      <c r="O172">
        <v>0</v>
      </c>
      <c r="P172">
        <v>0</v>
      </c>
      <c r="Q172">
        <v>0</v>
      </c>
      <c r="R172">
        <v>0</v>
      </c>
      <c r="S172">
        <v>0</v>
      </c>
      <c r="T172">
        <v>0</v>
      </c>
    </row>
    <row r="173" spans="1:20">
      <c r="A173">
        <v>8732100</v>
      </c>
      <c r="B173" t="s">
        <v>305</v>
      </c>
      <c r="C173" t="s">
        <v>580</v>
      </c>
      <c r="D173">
        <v>0</v>
      </c>
      <c r="E173">
        <v>0</v>
      </c>
      <c r="F173">
        <v>0</v>
      </c>
      <c r="G173">
        <v>0</v>
      </c>
      <c r="H173">
        <v>0</v>
      </c>
      <c r="I173">
        <v>0</v>
      </c>
      <c r="J173">
        <v>0</v>
      </c>
      <c r="K173">
        <v>0</v>
      </c>
      <c r="L173">
        <v>0</v>
      </c>
      <c r="M173">
        <v>0</v>
      </c>
      <c r="N173">
        <v>0</v>
      </c>
      <c r="O173">
        <v>0</v>
      </c>
      <c r="P173">
        <v>0</v>
      </c>
      <c r="Q173">
        <v>0</v>
      </c>
      <c r="R173">
        <v>0</v>
      </c>
      <c r="S173">
        <v>0</v>
      </c>
      <c r="T173">
        <v>0</v>
      </c>
    </row>
    <row r="174" spans="1:20">
      <c r="A174">
        <v>8732200</v>
      </c>
      <c r="B174" t="s">
        <v>237</v>
      </c>
      <c r="C174" t="s">
        <v>580</v>
      </c>
      <c r="D174">
        <v>0</v>
      </c>
      <c r="E174">
        <v>0</v>
      </c>
      <c r="F174">
        <v>0</v>
      </c>
      <c r="G174">
        <v>0</v>
      </c>
      <c r="H174">
        <v>0</v>
      </c>
      <c r="I174">
        <v>0</v>
      </c>
      <c r="J174">
        <v>0</v>
      </c>
      <c r="K174">
        <v>0</v>
      </c>
      <c r="L174">
        <v>0</v>
      </c>
      <c r="M174">
        <v>0</v>
      </c>
      <c r="N174">
        <v>0</v>
      </c>
      <c r="O174">
        <v>0</v>
      </c>
      <c r="P174">
        <v>0</v>
      </c>
      <c r="Q174">
        <v>0</v>
      </c>
      <c r="R174">
        <v>0</v>
      </c>
      <c r="S174">
        <v>0</v>
      </c>
      <c r="T174">
        <v>0</v>
      </c>
    </row>
    <row r="175" spans="1:20">
      <c r="A175">
        <v>8732202</v>
      </c>
      <c r="B175" t="s">
        <v>425</v>
      </c>
      <c r="C175" t="s">
        <v>580</v>
      </c>
      <c r="D175">
        <v>0</v>
      </c>
      <c r="E175">
        <v>0</v>
      </c>
      <c r="F175">
        <v>0</v>
      </c>
      <c r="G175">
        <v>0</v>
      </c>
      <c r="H175">
        <v>0</v>
      </c>
      <c r="I175">
        <v>0</v>
      </c>
      <c r="J175">
        <v>0</v>
      </c>
      <c r="K175">
        <v>0</v>
      </c>
      <c r="L175">
        <v>0</v>
      </c>
      <c r="M175">
        <v>0</v>
      </c>
      <c r="N175">
        <v>0</v>
      </c>
      <c r="O175">
        <v>0</v>
      </c>
      <c r="P175">
        <v>0</v>
      </c>
      <c r="Q175">
        <v>0</v>
      </c>
      <c r="R175">
        <v>0</v>
      </c>
      <c r="S175">
        <v>0</v>
      </c>
      <c r="T175">
        <v>0</v>
      </c>
    </row>
    <row r="176" spans="1:20">
      <c r="A176">
        <v>8732204</v>
      </c>
      <c r="B176" t="s">
        <v>336</v>
      </c>
      <c r="C176" t="s">
        <v>580</v>
      </c>
      <c r="D176">
        <v>0</v>
      </c>
      <c r="E176">
        <v>0</v>
      </c>
      <c r="F176">
        <v>0</v>
      </c>
      <c r="G176">
        <v>0</v>
      </c>
      <c r="H176">
        <v>0</v>
      </c>
      <c r="I176">
        <v>0</v>
      </c>
      <c r="J176">
        <v>0</v>
      </c>
      <c r="K176">
        <v>0</v>
      </c>
      <c r="L176">
        <v>0</v>
      </c>
      <c r="M176">
        <v>0</v>
      </c>
      <c r="N176">
        <v>0</v>
      </c>
      <c r="O176">
        <v>0</v>
      </c>
      <c r="P176">
        <v>0</v>
      </c>
      <c r="Q176">
        <v>0</v>
      </c>
      <c r="R176">
        <v>0</v>
      </c>
      <c r="S176">
        <v>0</v>
      </c>
      <c r="T176">
        <v>0</v>
      </c>
    </row>
    <row r="177" spans="1:20">
      <c r="A177">
        <v>8732206</v>
      </c>
      <c r="B177" t="s">
        <v>251</v>
      </c>
      <c r="C177" t="s">
        <v>580</v>
      </c>
      <c r="D177">
        <v>0</v>
      </c>
      <c r="E177">
        <v>0</v>
      </c>
      <c r="F177">
        <v>0</v>
      </c>
      <c r="G177">
        <v>0</v>
      </c>
      <c r="H177">
        <v>0</v>
      </c>
      <c r="I177">
        <v>0</v>
      </c>
      <c r="J177">
        <v>0</v>
      </c>
      <c r="K177">
        <v>0</v>
      </c>
      <c r="L177">
        <v>0</v>
      </c>
      <c r="M177">
        <v>0</v>
      </c>
      <c r="N177">
        <v>0</v>
      </c>
      <c r="O177">
        <v>0</v>
      </c>
      <c r="P177">
        <v>0</v>
      </c>
      <c r="Q177">
        <v>0</v>
      </c>
      <c r="R177">
        <v>0</v>
      </c>
      <c r="S177">
        <v>0</v>
      </c>
      <c r="T177">
        <v>0</v>
      </c>
    </row>
    <row r="178" spans="1:20">
      <c r="A178">
        <v>8732209</v>
      </c>
      <c r="B178" t="s">
        <v>299</v>
      </c>
      <c r="C178" t="s">
        <v>580</v>
      </c>
      <c r="D178">
        <v>0</v>
      </c>
      <c r="E178">
        <v>0</v>
      </c>
      <c r="F178">
        <v>0</v>
      </c>
      <c r="G178">
        <v>0</v>
      </c>
      <c r="H178">
        <v>0</v>
      </c>
      <c r="I178">
        <v>0</v>
      </c>
      <c r="J178">
        <v>0</v>
      </c>
      <c r="K178">
        <v>0</v>
      </c>
      <c r="L178">
        <v>0</v>
      </c>
      <c r="M178">
        <v>0</v>
      </c>
      <c r="N178">
        <v>0</v>
      </c>
      <c r="O178">
        <v>0</v>
      </c>
      <c r="P178">
        <v>0</v>
      </c>
      <c r="Q178">
        <v>0</v>
      </c>
      <c r="R178">
        <v>0</v>
      </c>
      <c r="S178">
        <v>0</v>
      </c>
      <c r="T178">
        <v>0</v>
      </c>
    </row>
    <row r="179" spans="1:20">
      <c r="A179">
        <v>8732210</v>
      </c>
      <c r="B179" t="s">
        <v>304</v>
      </c>
      <c r="C179" t="s">
        <v>580</v>
      </c>
      <c r="D179">
        <v>0</v>
      </c>
      <c r="E179">
        <v>0</v>
      </c>
      <c r="F179">
        <v>0</v>
      </c>
      <c r="G179">
        <v>0</v>
      </c>
      <c r="H179">
        <v>0</v>
      </c>
      <c r="I179">
        <v>0</v>
      </c>
      <c r="J179">
        <v>0</v>
      </c>
      <c r="K179">
        <v>0</v>
      </c>
      <c r="L179">
        <v>0</v>
      </c>
      <c r="M179">
        <v>0</v>
      </c>
      <c r="N179">
        <v>0</v>
      </c>
      <c r="O179">
        <v>0</v>
      </c>
      <c r="P179">
        <v>0</v>
      </c>
      <c r="Q179">
        <v>0</v>
      </c>
      <c r="R179">
        <v>0</v>
      </c>
      <c r="S179">
        <v>0</v>
      </c>
      <c r="T179">
        <v>0</v>
      </c>
    </row>
    <row r="180" spans="1:20">
      <c r="A180">
        <v>8732216</v>
      </c>
      <c r="B180" t="s">
        <v>381</v>
      </c>
      <c r="C180" t="s">
        <v>580</v>
      </c>
      <c r="D180">
        <v>0</v>
      </c>
      <c r="E180">
        <v>0</v>
      </c>
      <c r="F180">
        <v>0</v>
      </c>
      <c r="G180">
        <v>0</v>
      </c>
      <c r="H180">
        <v>0</v>
      </c>
      <c r="I180">
        <v>0</v>
      </c>
      <c r="J180">
        <v>0</v>
      </c>
      <c r="K180">
        <v>0</v>
      </c>
      <c r="L180">
        <v>0</v>
      </c>
      <c r="M180">
        <v>0</v>
      </c>
      <c r="N180">
        <v>0</v>
      </c>
      <c r="O180">
        <v>0</v>
      </c>
      <c r="P180">
        <v>0</v>
      </c>
      <c r="Q180">
        <v>0</v>
      </c>
      <c r="R180">
        <v>0</v>
      </c>
      <c r="S180">
        <v>0</v>
      </c>
      <c r="T180">
        <v>0</v>
      </c>
    </row>
    <row r="181" spans="1:20">
      <c r="A181">
        <v>8732218</v>
      </c>
      <c r="B181" t="s">
        <v>380</v>
      </c>
      <c r="C181" t="s">
        <v>580</v>
      </c>
      <c r="D181">
        <v>0</v>
      </c>
      <c r="E181">
        <v>0</v>
      </c>
      <c r="F181">
        <v>0</v>
      </c>
      <c r="G181">
        <v>0</v>
      </c>
      <c r="H181">
        <v>0</v>
      </c>
      <c r="I181">
        <v>0</v>
      </c>
      <c r="J181">
        <v>0</v>
      </c>
      <c r="K181">
        <v>0</v>
      </c>
      <c r="L181">
        <v>0</v>
      </c>
      <c r="M181">
        <v>0</v>
      </c>
      <c r="N181">
        <v>0</v>
      </c>
      <c r="O181">
        <v>0</v>
      </c>
      <c r="P181">
        <v>0</v>
      </c>
      <c r="Q181">
        <v>0</v>
      </c>
      <c r="R181">
        <v>0</v>
      </c>
      <c r="S181">
        <v>0</v>
      </c>
      <c r="T181">
        <v>0</v>
      </c>
    </row>
    <row r="182" spans="1:20">
      <c r="A182">
        <v>8732220</v>
      </c>
      <c r="B182" t="s">
        <v>386</v>
      </c>
      <c r="C182" t="s">
        <v>580</v>
      </c>
      <c r="D182">
        <v>0</v>
      </c>
      <c r="E182">
        <v>0</v>
      </c>
      <c r="F182">
        <v>0</v>
      </c>
      <c r="G182">
        <v>0</v>
      </c>
      <c r="H182">
        <v>0</v>
      </c>
      <c r="I182">
        <v>0</v>
      </c>
      <c r="J182">
        <v>0</v>
      </c>
      <c r="K182">
        <v>0</v>
      </c>
      <c r="L182">
        <v>0</v>
      </c>
      <c r="M182">
        <v>0</v>
      </c>
      <c r="N182">
        <v>0</v>
      </c>
      <c r="O182">
        <v>0</v>
      </c>
      <c r="P182">
        <v>0</v>
      </c>
      <c r="Q182">
        <v>0</v>
      </c>
      <c r="R182">
        <v>0</v>
      </c>
      <c r="S182">
        <v>0</v>
      </c>
      <c r="T182">
        <v>0</v>
      </c>
    </row>
    <row r="183" spans="1:20">
      <c r="A183">
        <v>8732222</v>
      </c>
      <c r="B183" t="s">
        <v>392</v>
      </c>
      <c r="C183" t="s">
        <v>580</v>
      </c>
      <c r="D183">
        <v>0</v>
      </c>
      <c r="E183">
        <v>0</v>
      </c>
      <c r="F183">
        <v>0</v>
      </c>
      <c r="G183">
        <v>0</v>
      </c>
      <c r="H183">
        <v>0</v>
      </c>
      <c r="I183">
        <v>0</v>
      </c>
      <c r="J183">
        <v>0</v>
      </c>
      <c r="K183">
        <v>0</v>
      </c>
      <c r="L183">
        <v>0</v>
      </c>
      <c r="M183">
        <v>0</v>
      </c>
      <c r="N183">
        <v>0</v>
      </c>
      <c r="O183">
        <v>0</v>
      </c>
      <c r="P183">
        <v>0</v>
      </c>
      <c r="Q183">
        <v>0</v>
      </c>
      <c r="R183">
        <v>0</v>
      </c>
      <c r="S183">
        <v>0</v>
      </c>
      <c r="T183">
        <v>0</v>
      </c>
    </row>
    <row r="184" spans="1:20">
      <c r="A184">
        <v>8732226</v>
      </c>
      <c r="B184" t="s">
        <v>445</v>
      </c>
      <c r="C184" t="s">
        <v>580</v>
      </c>
      <c r="D184">
        <v>0</v>
      </c>
      <c r="E184">
        <v>0</v>
      </c>
      <c r="F184">
        <v>0</v>
      </c>
      <c r="G184">
        <v>0</v>
      </c>
      <c r="H184">
        <v>0</v>
      </c>
      <c r="I184">
        <v>0</v>
      </c>
      <c r="J184">
        <v>0</v>
      </c>
      <c r="K184">
        <v>0</v>
      </c>
      <c r="L184">
        <v>0</v>
      </c>
      <c r="M184">
        <v>0</v>
      </c>
      <c r="N184">
        <v>0</v>
      </c>
      <c r="O184">
        <v>0</v>
      </c>
      <c r="P184">
        <v>0</v>
      </c>
      <c r="Q184">
        <v>0</v>
      </c>
      <c r="R184">
        <v>0</v>
      </c>
      <c r="S184">
        <v>0</v>
      </c>
      <c r="T184">
        <v>0</v>
      </c>
    </row>
    <row r="185" spans="1:20">
      <c r="A185">
        <v>8732252</v>
      </c>
      <c r="B185" t="s">
        <v>310</v>
      </c>
      <c r="C185" t="s">
        <v>580</v>
      </c>
      <c r="D185">
        <v>0</v>
      </c>
      <c r="E185">
        <v>0</v>
      </c>
      <c r="F185">
        <v>0</v>
      </c>
      <c r="G185">
        <v>0</v>
      </c>
      <c r="H185">
        <v>0</v>
      </c>
      <c r="I185">
        <v>0</v>
      </c>
      <c r="J185">
        <v>0</v>
      </c>
      <c r="K185">
        <v>0</v>
      </c>
      <c r="L185">
        <v>0</v>
      </c>
      <c r="M185">
        <v>0</v>
      </c>
      <c r="N185">
        <v>0</v>
      </c>
      <c r="O185">
        <v>0</v>
      </c>
      <c r="P185">
        <v>0</v>
      </c>
      <c r="Q185">
        <v>0</v>
      </c>
      <c r="R185">
        <v>0</v>
      </c>
      <c r="S185">
        <v>0</v>
      </c>
      <c r="T185">
        <v>0</v>
      </c>
    </row>
    <row r="186" spans="1:20">
      <c r="A186">
        <v>8732256</v>
      </c>
      <c r="B186" t="s">
        <v>447</v>
      </c>
      <c r="C186" t="s">
        <v>580</v>
      </c>
      <c r="D186">
        <v>0</v>
      </c>
      <c r="E186">
        <v>0</v>
      </c>
      <c r="F186">
        <v>0</v>
      </c>
      <c r="G186">
        <v>0</v>
      </c>
      <c r="H186">
        <v>0</v>
      </c>
      <c r="I186">
        <v>0</v>
      </c>
      <c r="J186">
        <v>0</v>
      </c>
      <c r="K186">
        <v>0</v>
      </c>
      <c r="L186">
        <v>0</v>
      </c>
      <c r="M186">
        <v>0</v>
      </c>
      <c r="N186">
        <v>0</v>
      </c>
      <c r="O186">
        <v>0</v>
      </c>
      <c r="P186">
        <v>0</v>
      </c>
      <c r="Q186">
        <v>0</v>
      </c>
      <c r="R186">
        <v>0</v>
      </c>
      <c r="S186">
        <v>0</v>
      </c>
      <c r="T186">
        <v>0</v>
      </c>
    </row>
    <row r="187" spans="1:20">
      <c r="A187">
        <v>8732257</v>
      </c>
      <c r="B187" t="s">
        <v>352</v>
      </c>
      <c r="C187" t="s">
        <v>580</v>
      </c>
      <c r="D187">
        <v>0</v>
      </c>
      <c r="E187">
        <v>0</v>
      </c>
      <c r="F187">
        <v>0</v>
      </c>
      <c r="G187">
        <v>0</v>
      </c>
      <c r="H187">
        <v>0</v>
      </c>
      <c r="I187">
        <v>0</v>
      </c>
      <c r="J187">
        <v>0</v>
      </c>
      <c r="K187">
        <v>0</v>
      </c>
      <c r="L187">
        <v>0</v>
      </c>
      <c r="M187">
        <v>0</v>
      </c>
      <c r="N187">
        <v>0</v>
      </c>
      <c r="O187">
        <v>0</v>
      </c>
      <c r="P187">
        <v>0</v>
      </c>
      <c r="Q187">
        <v>0</v>
      </c>
      <c r="R187">
        <v>0</v>
      </c>
      <c r="S187">
        <v>0</v>
      </c>
      <c r="T187">
        <v>0</v>
      </c>
    </row>
    <row r="188" spans="1:20">
      <c r="A188">
        <v>8732318</v>
      </c>
      <c r="B188" t="s">
        <v>317</v>
      </c>
      <c r="C188" t="s">
        <v>580</v>
      </c>
      <c r="D188">
        <v>0</v>
      </c>
      <c r="E188">
        <v>0</v>
      </c>
      <c r="F188">
        <v>0</v>
      </c>
      <c r="G188">
        <v>0</v>
      </c>
      <c r="H188">
        <v>0</v>
      </c>
      <c r="I188">
        <v>0</v>
      </c>
      <c r="J188">
        <v>0</v>
      </c>
      <c r="K188">
        <v>0</v>
      </c>
      <c r="L188">
        <v>0</v>
      </c>
      <c r="M188">
        <v>0</v>
      </c>
      <c r="N188">
        <v>0</v>
      </c>
      <c r="O188">
        <v>0</v>
      </c>
      <c r="P188">
        <v>0</v>
      </c>
      <c r="Q188">
        <v>0</v>
      </c>
      <c r="R188">
        <v>0</v>
      </c>
      <c r="S188">
        <v>0</v>
      </c>
      <c r="T188">
        <v>0</v>
      </c>
    </row>
    <row r="189" spans="1:20">
      <c r="A189">
        <v>8732319</v>
      </c>
      <c r="B189" t="s">
        <v>318</v>
      </c>
      <c r="C189" t="s">
        <v>580</v>
      </c>
      <c r="D189">
        <v>0</v>
      </c>
      <c r="E189">
        <v>0</v>
      </c>
      <c r="F189">
        <v>0</v>
      </c>
      <c r="G189">
        <v>0</v>
      </c>
      <c r="H189">
        <v>0</v>
      </c>
      <c r="I189">
        <v>0</v>
      </c>
      <c r="J189">
        <v>0</v>
      </c>
      <c r="K189">
        <v>0</v>
      </c>
      <c r="L189">
        <v>0</v>
      </c>
      <c r="M189">
        <v>0</v>
      </c>
      <c r="N189">
        <v>0</v>
      </c>
      <c r="O189">
        <v>0</v>
      </c>
      <c r="P189">
        <v>0</v>
      </c>
      <c r="Q189">
        <v>0</v>
      </c>
      <c r="R189">
        <v>0</v>
      </c>
      <c r="S189">
        <v>0</v>
      </c>
      <c r="T189">
        <v>0</v>
      </c>
    </row>
    <row r="190" spans="1:20">
      <c r="A190">
        <v>8732447</v>
      </c>
      <c r="B190" t="s">
        <v>353</v>
      </c>
      <c r="C190" t="s">
        <v>580</v>
      </c>
      <c r="D190">
        <v>0</v>
      </c>
      <c r="E190">
        <v>0</v>
      </c>
      <c r="F190">
        <v>0</v>
      </c>
      <c r="G190">
        <v>0</v>
      </c>
      <c r="H190">
        <v>0</v>
      </c>
      <c r="I190">
        <v>0</v>
      </c>
      <c r="J190">
        <v>0</v>
      </c>
      <c r="K190">
        <v>0</v>
      </c>
      <c r="L190">
        <v>0</v>
      </c>
      <c r="M190">
        <v>0</v>
      </c>
      <c r="N190">
        <v>0</v>
      </c>
      <c r="O190">
        <v>0</v>
      </c>
      <c r="P190">
        <v>0</v>
      </c>
      <c r="Q190">
        <v>0</v>
      </c>
      <c r="R190">
        <v>0</v>
      </c>
      <c r="S190">
        <v>0</v>
      </c>
      <c r="T190">
        <v>0</v>
      </c>
    </row>
    <row r="191" spans="1:20">
      <c r="A191">
        <v>8732448</v>
      </c>
      <c r="B191" t="s">
        <v>297</v>
      </c>
      <c r="C191" t="s">
        <v>580</v>
      </c>
      <c r="D191">
        <v>0</v>
      </c>
      <c r="E191">
        <v>0</v>
      </c>
      <c r="F191">
        <v>0</v>
      </c>
      <c r="G191">
        <v>0</v>
      </c>
      <c r="H191">
        <v>0</v>
      </c>
      <c r="I191">
        <v>0</v>
      </c>
      <c r="J191">
        <v>0</v>
      </c>
      <c r="K191">
        <v>0</v>
      </c>
      <c r="L191">
        <v>0</v>
      </c>
      <c r="M191">
        <v>0</v>
      </c>
      <c r="N191">
        <v>0</v>
      </c>
      <c r="O191">
        <v>0</v>
      </c>
      <c r="P191">
        <v>0</v>
      </c>
      <c r="Q191">
        <v>0</v>
      </c>
      <c r="R191">
        <v>0</v>
      </c>
      <c r="S191">
        <v>0</v>
      </c>
      <c r="T191">
        <v>0</v>
      </c>
    </row>
    <row r="192" spans="1:20">
      <c r="A192">
        <v>8732451</v>
      </c>
      <c r="B192" t="s">
        <v>264</v>
      </c>
      <c r="C192" t="s">
        <v>580</v>
      </c>
      <c r="D192">
        <v>0</v>
      </c>
      <c r="E192">
        <v>0</v>
      </c>
      <c r="F192">
        <v>0</v>
      </c>
      <c r="G192">
        <v>0</v>
      </c>
      <c r="H192">
        <v>0</v>
      </c>
      <c r="I192">
        <v>0</v>
      </c>
      <c r="J192">
        <v>0</v>
      </c>
      <c r="K192">
        <v>0</v>
      </c>
      <c r="L192">
        <v>0</v>
      </c>
      <c r="M192">
        <v>0</v>
      </c>
      <c r="N192">
        <v>0</v>
      </c>
      <c r="O192">
        <v>0</v>
      </c>
      <c r="P192">
        <v>0</v>
      </c>
      <c r="Q192">
        <v>0</v>
      </c>
      <c r="R192">
        <v>0</v>
      </c>
      <c r="S192">
        <v>0</v>
      </c>
      <c r="T192">
        <v>0</v>
      </c>
    </row>
    <row r="193" spans="1:20">
      <c r="A193">
        <v>8733000</v>
      </c>
      <c r="B193" t="s">
        <v>227</v>
      </c>
      <c r="C193" t="s">
        <v>580</v>
      </c>
      <c r="D193">
        <v>0</v>
      </c>
      <c r="E193">
        <v>0</v>
      </c>
      <c r="F193">
        <v>0</v>
      </c>
      <c r="G193">
        <v>0</v>
      </c>
      <c r="H193">
        <v>0</v>
      </c>
      <c r="I193">
        <v>0</v>
      </c>
      <c r="J193">
        <v>0</v>
      </c>
      <c r="K193">
        <v>0</v>
      </c>
      <c r="L193">
        <v>0</v>
      </c>
      <c r="M193">
        <v>0</v>
      </c>
      <c r="N193">
        <v>0</v>
      </c>
      <c r="O193">
        <v>0</v>
      </c>
      <c r="P193">
        <v>0</v>
      </c>
      <c r="Q193">
        <v>0</v>
      </c>
      <c r="R193">
        <v>0</v>
      </c>
      <c r="S193">
        <v>0</v>
      </c>
      <c r="T193">
        <v>0</v>
      </c>
    </row>
    <row r="194" spans="1:20">
      <c r="A194">
        <v>8733002</v>
      </c>
      <c r="B194" t="s">
        <v>239</v>
      </c>
      <c r="C194" t="s">
        <v>580</v>
      </c>
      <c r="D194">
        <v>0</v>
      </c>
      <c r="E194">
        <v>0</v>
      </c>
      <c r="F194">
        <v>0</v>
      </c>
      <c r="G194">
        <v>0</v>
      </c>
      <c r="H194">
        <v>0</v>
      </c>
      <c r="I194">
        <v>0</v>
      </c>
      <c r="J194">
        <v>0</v>
      </c>
      <c r="K194">
        <v>0</v>
      </c>
      <c r="L194">
        <v>0</v>
      </c>
      <c r="M194">
        <v>0</v>
      </c>
      <c r="N194">
        <v>0</v>
      </c>
      <c r="O194">
        <v>0</v>
      </c>
      <c r="P194">
        <v>0</v>
      </c>
      <c r="Q194">
        <v>0</v>
      </c>
      <c r="R194">
        <v>0</v>
      </c>
      <c r="S194">
        <v>0</v>
      </c>
      <c r="T194">
        <v>0</v>
      </c>
    </row>
    <row r="195" spans="1:20">
      <c r="A195">
        <v>8733026</v>
      </c>
      <c r="B195" t="s">
        <v>354</v>
      </c>
      <c r="C195" t="s">
        <v>580</v>
      </c>
      <c r="D195">
        <v>0</v>
      </c>
      <c r="E195">
        <v>0</v>
      </c>
      <c r="F195">
        <v>0</v>
      </c>
      <c r="G195">
        <v>0</v>
      </c>
      <c r="H195">
        <v>0</v>
      </c>
      <c r="I195">
        <v>0</v>
      </c>
      <c r="J195">
        <v>0</v>
      </c>
      <c r="K195">
        <v>0</v>
      </c>
      <c r="L195">
        <v>0</v>
      </c>
      <c r="M195">
        <v>0</v>
      </c>
      <c r="N195">
        <v>0</v>
      </c>
      <c r="O195">
        <v>0</v>
      </c>
      <c r="P195">
        <v>0</v>
      </c>
      <c r="Q195">
        <v>0</v>
      </c>
      <c r="R195">
        <v>0</v>
      </c>
      <c r="S195">
        <v>0</v>
      </c>
      <c r="T195">
        <v>0</v>
      </c>
    </row>
    <row r="196" spans="1:20">
      <c r="A196">
        <v>8733037</v>
      </c>
      <c r="B196" t="s">
        <v>415</v>
      </c>
      <c r="C196" t="s">
        <v>580</v>
      </c>
      <c r="D196">
        <v>0</v>
      </c>
      <c r="E196">
        <v>0</v>
      </c>
      <c r="F196">
        <v>0</v>
      </c>
      <c r="G196">
        <v>0</v>
      </c>
      <c r="H196">
        <v>0</v>
      </c>
      <c r="I196">
        <v>0</v>
      </c>
      <c r="J196">
        <v>0</v>
      </c>
      <c r="K196">
        <v>0</v>
      </c>
      <c r="L196">
        <v>0</v>
      </c>
      <c r="M196">
        <v>0</v>
      </c>
      <c r="N196">
        <v>0</v>
      </c>
      <c r="O196">
        <v>0</v>
      </c>
      <c r="P196">
        <v>0</v>
      </c>
      <c r="Q196">
        <v>0</v>
      </c>
      <c r="R196">
        <v>0</v>
      </c>
      <c r="S196">
        <v>0</v>
      </c>
      <c r="T196">
        <v>0</v>
      </c>
    </row>
    <row r="197" spans="1:20">
      <c r="A197">
        <v>8733046</v>
      </c>
      <c r="B197" t="s">
        <v>274</v>
      </c>
      <c r="C197" t="s">
        <v>580</v>
      </c>
      <c r="D197">
        <v>0</v>
      </c>
      <c r="E197">
        <v>0</v>
      </c>
      <c r="F197">
        <v>0</v>
      </c>
      <c r="G197">
        <v>0</v>
      </c>
      <c r="H197">
        <v>0</v>
      </c>
      <c r="I197">
        <v>0</v>
      </c>
      <c r="J197">
        <v>0</v>
      </c>
      <c r="K197">
        <v>0</v>
      </c>
      <c r="L197">
        <v>0</v>
      </c>
      <c r="M197">
        <v>0</v>
      </c>
      <c r="N197">
        <v>0</v>
      </c>
      <c r="O197">
        <v>0</v>
      </c>
      <c r="P197">
        <v>0</v>
      </c>
      <c r="Q197">
        <v>0</v>
      </c>
      <c r="R197">
        <v>0</v>
      </c>
      <c r="S197">
        <v>0</v>
      </c>
      <c r="T197">
        <v>0</v>
      </c>
    </row>
    <row r="198" spans="1:20">
      <c r="A198">
        <v>8733053</v>
      </c>
      <c r="B198" t="s">
        <v>340</v>
      </c>
      <c r="C198" t="s">
        <v>580</v>
      </c>
      <c r="D198">
        <v>0</v>
      </c>
      <c r="E198">
        <v>0</v>
      </c>
      <c r="F198">
        <v>0</v>
      </c>
      <c r="G198">
        <v>0</v>
      </c>
      <c r="H198">
        <v>0</v>
      </c>
      <c r="I198">
        <v>0</v>
      </c>
      <c r="J198">
        <v>0</v>
      </c>
      <c r="K198">
        <v>0</v>
      </c>
      <c r="L198">
        <v>0</v>
      </c>
      <c r="M198">
        <v>0</v>
      </c>
      <c r="N198">
        <v>0</v>
      </c>
      <c r="O198">
        <v>0</v>
      </c>
      <c r="P198">
        <v>0</v>
      </c>
      <c r="Q198">
        <v>0</v>
      </c>
      <c r="R198">
        <v>0</v>
      </c>
      <c r="S198">
        <v>0</v>
      </c>
      <c r="T198">
        <v>0</v>
      </c>
    </row>
    <row r="199" spans="1:20">
      <c r="A199">
        <v>8733056</v>
      </c>
      <c r="B199" t="s">
        <v>307</v>
      </c>
      <c r="C199" t="s">
        <v>580</v>
      </c>
      <c r="D199">
        <v>0</v>
      </c>
      <c r="E199">
        <v>0</v>
      </c>
      <c r="F199">
        <v>0</v>
      </c>
      <c r="G199">
        <v>0</v>
      </c>
      <c r="H199">
        <v>0</v>
      </c>
      <c r="I199">
        <v>0</v>
      </c>
      <c r="J199">
        <v>0</v>
      </c>
      <c r="K199">
        <v>0</v>
      </c>
      <c r="L199">
        <v>0</v>
      </c>
      <c r="M199">
        <v>0</v>
      </c>
      <c r="N199">
        <v>0</v>
      </c>
      <c r="O199">
        <v>0</v>
      </c>
      <c r="P199">
        <v>0</v>
      </c>
      <c r="Q199">
        <v>0</v>
      </c>
      <c r="R199">
        <v>0</v>
      </c>
      <c r="S199">
        <v>0</v>
      </c>
      <c r="T199">
        <v>0</v>
      </c>
    </row>
    <row r="200" spans="1:20">
      <c r="A200">
        <v>8733063</v>
      </c>
      <c r="B200" t="s">
        <v>242</v>
      </c>
      <c r="C200" t="s">
        <v>580</v>
      </c>
      <c r="D200">
        <v>0</v>
      </c>
      <c r="E200">
        <v>0</v>
      </c>
      <c r="F200">
        <v>0</v>
      </c>
      <c r="G200">
        <v>0</v>
      </c>
      <c r="H200">
        <v>0</v>
      </c>
      <c r="I200">
        <v>0</v>
      </c>
      <c r="J200">
        <v>0</v>
      </c>
      <c r="K200">
        <v>0</v>
      </c>
      <c r="L200">
        <v>0</v>
      </c>
      <c r="M200">
        <v>0</v>
      </c>
      <c r="N200">
        <v>0</v>
      </c>
      <c r="O200">
        <v>0</v>
      </c>
      <c r="P200">
        <v>0</v>
      </c>
      <c r="Q200">
        <v>0</v>
      </c>
      <c r="R200">
        <v>0</v>
      </c>
      <c r="S200">
        <v>0</v>
      </c>
      <c r="T200">
        <v>0</v>
      </c>
    </row>
    <row r="201" spans="1:20">
      <c r="A201">
        <v>8733070</v>
      </c>
      <c r="B201" t="s">
        <v>319</v>
      </c>
      <c r="C201" t="s">
        <v>580</v>
      </c>
      <c r="D201">
        <v>0</v>
      </c>
      <c r="E201">
        <v>0</v>
      </c>
      <c r="F201">
        <v>0</v>
      </c>
      <c r="G201">
        <v>0</v>
      </c>
      <c r="H201">
        <v>0</v>
      </c>
      <c r="I201">
        <v>0</v>
      </c>
      <c r="J201">
        <v>0</v>
      </c>
      <c r="K201">
        <v>0</v>
      </c>
      <c r="L201">
        <v>0</v>
      </c>
      <c r="M201">
        <v>0</v>
      </c>
      <c r="N201">
        <v>0</v>
      </c>
      <c r="O201">
        <v>0</v>
      </c>
      <c r="P201">
        <v>0</v>
      </c>
      <c r="Q201">
        <v>0</v>
      </c>
      <c r="R201">
        <v>0</v>
      </c>
      <c r="S201">
        <v>0</v>
      </c>
      <c r="T201">
        <v>0</v>
      </c>
    </row>
    <row r="202" spans="1:20">
      <c r="A202">
        <v>8733072</v>
      </c>
      <c r="B202" t="s">
        <v>400</v>
      </c>
      <c r="C202" t="s">
        <v>580</v>
      </c>
      <c r="D202">
        <v>0</v>
      </c>
      <c r="E202">
        <v>0</v>
      </c>
      <c r="F202">
        <v>0</v>
      </c>
      <c r="G202">
        <v>0</v>
      </c>
      <c r="H202">
        <v>0</v>
      </c>
      <c r="I202">
        <v>0</v>
      </c>
      <c r="J202">
        <v>0</v>
      </c>
      <c r="K202">
        <v>0</v>
      </c>
      <c r="L202">
        <v>0</v>
      </c>
      <c r="M202">
        <v>0</v>
      </c>
      <c r="N202">
        <v>0</v>
      </c>
      <c r="O202">
        <v>0</v>
      </c>
      <c r="P202">
        <v>0</v>
      </c>
      <c r="Q202">
        <v>0</v>
      </c>
      <c r="R202">
        <v>0</v>
      </c>
      <c r="S202">
        <v>0</v>
      </c>
      <c r="T202">
        <v>0</v>
      </c>
    </row>
    <row r="203" spans="1:20">
      <c r="A203">
        <v>8733083</v>
      </c>
      <c r="B203" t="s">
        <v>395</v>
      </c>
      <c r="C203" t="s">
        <v>580</v>
      </c>
      <c r="D203">
        <v>0</v>
      </c>
      <c r="E203">
        <v>0</v>
      </c>
      <c r="F203">
        <v>0</v>
      </c>
      <c r="G203">
        <v>0</v>
      </c>
      <c r="H203">
        <v>0</v>
      </c>
      <c r="I203">
        <v>0</v>
      </c>
      <c r="J203">
        <v>0</v>
      </c>
      <c r="K203">
        <v>0</v>
      </c>
      <c r="L203">
        <v>0</v>
      </c>
      <c r="M203">
        <v>0</v>
      </c>
      <c r="N203">
        <v>0</v>
      </c>
      <c r="O203">
        <v>0</v>
      </c>
      <c r="P203">
        <v>0</v>
      </c>
      <c r="Q203">
        <v>0</v>
      </c>
      <c r="R203">
        <v>0</v>
      </c>
      <c r="S203">
        <v>0</v>
      </c>
      <c r="T203">
        <v>0</v>
      </c>
    </row>
    <row r="204" spans="1:20">
      <c r="A204">
        <v>8733302</v>
      </c>
      <c r="B204" t="s">
        <v>372</v>
      </c>
      <c r="C204" t="s">
        <v>580</v>
      </c>
      <c r="D204">
        <v>0</v>
      </c>
      <c r="E204">
        <v>0</v>
      </c>
      <c r="F204">
        <v>0</v>
      </c>
      <c r="G204">
        <v>0</v>
      </c>
      <c r="H204">
        <v>0</v>
      </c>
      <c r="I204">
        <v>0</v>
      </c>
      <c r="J204">
        <v>0</v>
      </c>
      <c r="K204">
        <v>0</v>
      </c>
      <c r="L204">
        <v>0</v>
      </c>
      <c r="M204">
        <v>0</v>
      </c>
      <c r="N204">
        <v>0</v>
      </c>
      <c r="O204">
        <v>0</v>
      </c>
      <c r="P204">
        <v>0</v>
      </c>
      <c r="Q204">
        <v>0</v>
      </c>
      <c r="R204">
        <v>0</v>
      </c>
      <c r="S204">
        <v>0</v>
      </c>
      <c r="T204">
        <v>0</v>
      </c>
    </row>
    <row r="205" spans="1:20">
      <c r="A205">
        <v>8733326</v>
      </c>
      <c r="B205" t="s">
        <v>439</v>
      </c>
      <c r="C205" t="s">
        <v>580</v>
      </c>
      <c r="D205">
        <v>0</v>
      </c>
      <c r="E205">
        <v>0</v>
      </c>
      <c r="F205">
        <v>0</v>
      </c>
      <c r="G205">
        <v>0</v>
      </c>
      <c r="H205">
        <v>0</v>
      </c>
      <c r="I205">
        <v>0</v>
      </c>
      <c r="J205">
        <v>0</v>
      </c>
      <c r="K205">
        <v>0</v>
      </c>
      <c r="L205">
        <v>0</v>
      </c>
      <c r="M205">
        <v>0</v>
      </c>
      <c r="N205">
        <v>0</v>
      </c>
      <c r="O205">
        <v>0</v>
      </c>
      <c r="P205">
        <v>0</v>
      </c>
      <c r="Q205">
        <v>0</v>
      </c>
      <c r="R205">
        <v>0</v>
      </c>
      <c r="S205">
        <v>0</v>
      </c>
      <c r="T205">
        <v>0</v>
      </c>
    </row>
    <row r="206" spans="1:20">
      <c r="A206">
        <v>8733362</v>
      </c>
      <c r="B206" t="s">
        <v>279</v>
      </c>
      <c r="C206" t="s">
        <v>580</v>
      </c>
      <c r="D206">
        <v>0</v>
      </c>
      <c r="E206">
        <v>0</v>
      </c>
      <c r="F206">
        <v>0</v>
      </c>
      <c r="G206">
        <v>0</v>
      </c>
      <c r="H206">
        <v>0</v>
      </c>
      <c r="I206">
        <v>0</v>
      </c>
      <c r="J206">
        <v>0</v>
      </c>
      <c r="K206">
        <v>0</v>
      </c>
      <c r="L206">
        <v>0</v>
      </c>
      <c r="M206">
        <v>0</v>
      </c>
      <c r="N206">
        <v>0</v>
      </c>
      <c r="O206">
        <v>0</v>
      </c>
      <c r="P206">
        <v>0</v>
      </c>
      <c r="Q206">
        <v>0</v>
      </c>
      <c r="R206">
        <v>0</v>
      </c>
      <c r="S206">
        <v>0</v>
      </c>
      <c r="T206">
        <v>0</v>
      </c>
    </row>
    <row r="207" spans="1:20">
      <c r="A207">
        <v>8733366</v>
      </c>
      <c r="B207" t="s">
        <v>401</v>
      </c>
      <c r="C207" t="s">
        <v>580</v>
      </c>
      <c r="D207">
        <v>0</v>
      </c>
      <c r="E207">
        <v>0</v>
      </c>
      <c r="F207">
        <v>0</v>
      </c>
      <c r="G207">
        <v>0</v>
      </c>
      <c r="H207">
        <v>0</v>
      </c>
      <c r="I207">
        <v>0</v>
      </c>
      <c r="J207">
        <v>0</v>
      </c>
      <c r="K207">
        <v>0</v>
      </c>
      <c r="L207">
        <v>0</v>
      </c>
      <c r="M207">
        <v>0</v>
      </c>
      <c r="N207">
        <v>0</v>
      </c>
      <c r="O207">
        <v>0</v>
      </c>
      <c r="P207">
        <v>0</v>
      </c>
      <c r="Q207">
        <v>0</v>
      </c>
      <c r="R207">
        <v>0</v>
      </c>
      <c r="S207">
        <v>0</v>
      </c>
      <c r="T207">
        <v>0</v>
      </c>
    </row>
    <row r="208" spans="1:20">
      <c r="A208">
        <v>8733367</v>
      </c>
      <c r="B208" t="s">
        <v>245</v>
      </c>
      <c r="C208" t="s">
        <v>580</v>
      </c>
      <c r="D208">
        <v>0</v>
      </c>
      <c r="E208">
        <v>0</v>
      </c>
      <c r="F208">
        <v>0</v>
      </c>
      <c r="G208">
        <v>0</v>
      </c>
      <c r="H208">
        <v>0</v>
      </c>
      <c r="I208">
        <v>0</v>
      </c>
      <c r="J208">
        <v>0</v>
      </c>
      <c r="K208">
        <v>0</v>
      </c>
      <c r="L208">
        <v>0</v>
      </c>
      <c r="M208">
        <v>0</v>
      </c>
      <c r="N208">
        <v>0</v>
      </c>
      <c r="O208">
        <v>0</v>
      </c>
      <c r="P208">
        <v>0</v>
      </c>
      <c r="Q208">
        <v>0</v>
      </c>
      <c r="R208">
        <v>0</v>
      </c>
      <c r="S208">
        <v>0</v>
      </c>
      <c r="T208">
        <v>0</v>
      </c>
    </row>
    <row r="209" spans="1:20">
      <c r="A209">
        <v>8733383</v>
      </c>
      <c r="B209" t="s">
        <v>225</v>
      </c>
      <c r="C209" t="s">
        <v>580</v>
      </c>
      <c r="D209">
        <v>0</v>
      </c>
      <c r="E209">
        <v>0</v>
      </c>
      <c r="F209">
        <v>0</v>
      </c>
      <c r="G209">
        <v>0</v>
      </c>
      <c r="H209">
        <v>0</v>
      </c>
      <c r="I209">
        <v>0</v>
      </c>
      <c r="J209">
        <v>0</v>
      </c>
      <c r="K209">
        <v>0</v>
      </c>
      <c r="L209">
        <v>0</v>
      </c>
      <c r="M209">
        <v>0</v>
      </c>
      <c r="N209">
        <v>0</v>
      </c>
      <c r="O209">
        <v>0</v>
      </c>
      <c r="P209">
        <v>0</v>
      </c>
      <c r="Q209">
        <v>0</v>
      </c>
      <c r="R209">
        <v>0</v>
      </c>
      <c r="S209">
        <v>0</v>
      </c>
      <c r="T209">
        <v>0</v>
      </c>
    </row>
    <row r="210" spans="1:20">
      <c r="A210">
        <v>8733387</v>
      </c>
      <c r="B210" t="s">
        <v>333</v>
      </c>
      <c r="C210" t="s">
        <v>580</v>
      </c>
      <c r="D210">
        <v>0</v>
      </c>
      <c r="E210">
        <v>0</v>
      </c>
      <c r="F210">
        <v>0</v>
      </c>
      <c r="G210">
        <v>0</v>
      </c>
      <c r="H210">
        <v>0</v>
      </c>
      <c r="I210">
        <v>0</v>
      </c>
      <c r="J210">
        <v>0</v>
      </c>
      <c r="K210">
        <v>0</v>
      </c>
      <c r="L210">
        <v>0</v>
      </c>
      <c r="M210">
        <v>0</v>
      </c>
      <c r="N210">
        <v>0</v>
      </c>
      <c r="O210">
        <v>0</v>
      </c>
      <c r="P210">
        <v>0</v>
      </c>
      <c r="Q210">
        <v>0</v>
      </c>
      <c r="R210">
        <v>0</v>
      </c>
      <c r="S210">
        <v>0</v>
      </c>
      <c r="T210">
        <v>0</v>
      </c>
    </row>
    <row r="211" spans="1:20">
      <c r="A211">
        <v>8735201</v>
      </c>
      <c r="B211" t="s">
        <v>369</v>
      </c>
      <c r="C211" t="s">
        <v>580</v>
      </c>
      <c r="D211">
        <v>0</v>
      </c>
      <c r="E211">
        <v>0</v>
      </c>
      <c r="F211">
        <v>0</v>
      </c>
      <c r="G211">
        <v>0</v>
      </c>
      <c r="H211">
        <v>0</v>
      </c>
      <c r="I211">
        <v>0</v>
      </c>
      <c r="J211">
        <v>0</v>
      </c>
      <c r="K211">
        <v>0</v>
      </c>
      <c r="L211">
        <v>0</v>
      </c>
      <c r="M211">
        <v>0</v>
      </c>
      <c r="N211">
        <v>0</v>
      </c>
      <c r="O211">
        <v>0</v>
      </c>
      <c r="P211">
        <v>0</v>
      </c>
      <c r="Q211">
        <v>0</v>
      </c>
      <c r="R211">
        <v>0</v>
      </c>
      <c r="S211">
        <v>0</v>
      </c>
      <c r="T211">
        <v>0</v>
      </c>
    </row>
    <row r="212" spans="1:20">
      <c r="A212">
        <v>8735203</v>
      </c>
      <c r="B212" t="s">
        <v>266</v>
      </c>
      <c r="C212" t="s">
        <v>580</v>
      </c>
      <c r="D212">
        <v>0</v>
      </c>
      <c r="E212">
        <v>0</v>
      </c>
      <c r="F212">
        <v>0</v>
      </c>
      <c r="G212">
        <v>0</v>
      </c>
      <c r="H212">
        <v>0</v>
      </c>
      <c r="I212">
        <v>0</v>
      </c>
      <c r="J212">
        <v>0</v>
      </c>
      <c r="K212">
        <v>0</v>
      </c>
      <c r="L212">
        <v>0</v>
      </c>
      <c r="M212">
        <v>0</v>
      </c>
      <c r="N212">
        <v>0</v>
      </c>
      <c r="O212">
        <v>0</v>
      </c>
      <c r="P212">
        <v>0</v>
      </c>
      <c r="Q212">
        <v>0</v>
      </c>
      <c r="R212">
        <v>0</v>
      </c>
      <c r="S212">
        <v>0</v>
      </c>
      <c r="T212">
        <v>0</v>
      </c>
    </row>
    <row r="213" spans="1:20">
      <c r="A213">
        <v>8735204</v>
      </c>
      <c r="B213" t="s">
        <v>267</v>
      </c>
      <c r="C213" t="s">
        <v>580</v>
      </c>
      <c r="D213">
        <v>0</v>
      </c>
      <c r="E213">
        <v>0</v>
      </c>
      <c r="F213">
        <v>0</v>
      </c>
      <c r="G213">
        <v>0</v>
      </c>
      <c r="H213">
        <v>0</v>
      </c>
      <c r="I213">
        <v>0</v>
      </c>
      <c r="J213">
        <v>0</v>
      </c>
      <c r="K213">
        <v>0</v>
      </c>
      <c r="L213">
        <v>0</v>
      </c>
      <c r="M213">
        <v>0</v>
      </c>
      <c r="N213">
        <v>0</v>
      </c>
      <c r="O213">
        <v>0</v>
      </c>
      <c r="P213">
        <v>0</v>
      </c>
      <c r="Q213">
        <v>0</v>
      </c>
      <c r="R213">
        <v>0</v>
      </c>
      <c r="S213">
        <v>0</v>
      </c>
      <c r="T213">
        <v>0</v>
      </c>
    </row>
    <row r="214" spans="1:20">
      <c r="A214">
        <v>8735205</v>
      </c>
      <c r="B214" t="s">
        <v>326</v>
      </c>
      <c r="C214" t="s">
        <v>580</v>
      </c>
      <c r="D214">
        <v>0</v>
      </c>
      <c r="E214">
        <v>0</v>
      </c>
      <c r="F214">
        <v>0</v>
      </c>
      <c r="G214">
        <v>0</v>
      </c>
      <c r="H214">
        <v>0</v>
      </c>
      <c r="I214">
        <v>0</v>
      </c>
      <c r="J214">
        <v>0</v>
      </c>
      <c r="K214">
        <v>0</v>
      </c>
      <c r="L214">
        <v>0</v>
      </c>
      <c r="M214">
        <v>0</v>
      </c>
      <c r="N214">
        <v>0</v>
      </c>
      <c r="O214">
        <v>0</v>
      </c>
      <c r="P214">
        <v>0</v>
      </c>
      <c r="Q214">
        <v>0</v>
      </c>
      <c r="R214">
        <v>0</v>
      </c>
      <c r="S214">
        <v>0</v>
      </c>
      <c r="T214">
        <v>0</v>
      </c>
    </row>
    <row r="215" spans="1:20">
      <c r="A215">
        <v>8734000</v>
      </c>
      <c r="B215" t="s">
        <v>435</v>
      </c>
      <c r="C215" t="s">
        <v>581</v>
      </c>
      <c r="D215">
        <v>0</v>
      </c>
      <c r="E215">
        <v>0</v>
      </c>
      <c r="F215">
        <v>0</v>
      </c>
      <c r="G215">
        <v>0</v>
      </c>
      <c r="H215">
        <v>0</v>
      </c>
      <c r="I215">
        <v>0</v>
      </c>
      <c r="J215">
        <v>0</v>
      </c>
      <c r="K215">
        <v>0</v>
      </c>
      <c r="L215">
        <v>0</v>
      </c>
      <c r="M215">
        <v>0</v>
      </c>
      <c r="N215">
        <v>0</v>
      </c>
      <c r="O215">
        <v>0</v>
      </c>
      <c r="P215">
        <v>0</v>
      </c>
      <c r="Q215">
        <v>0</v>
      </c>
      <c r="R215">
        <v>0</v>
      </c>
      <c r="S215">
        <v>0</v>
      </c>
      <c r="T215">
        <v>0</v>
      </c>
    </row>
    <row r="216" spans="1:20">
      <c r="A216">
        <v>8734002</v>
      </c>
      <c r="B216" t="s">
        <v>238</v>
      </c>
      <c r="C216" t="s">
        <v>581</v>
      </c>
      <c r="D216">
        <v>0</v>
      </c>
      <c r="E216">
        <v>0</v>
      </c>
      <c r="F216">
        <v>0</v>
      </c>
      <c r="G216">
        <v>0</v>
      </c>
      <c r="H216">
        <v>0</v>
      </c>
      <c r="I216">
        <v>0</v>
      </c>
      <c r="J216">
        <v>0</v>
      </c>
      <c r="K216">
        <v>0</v>
      </c>
      <c r="L216">
        <v>0</v>
      </c>
      <c r="M216">
        <v>0</v>
      </c>
      <c r="N216">
        <v>0</v>
      </c>
      <c r="O216">
        <v>0</v>
      </c>
      <c r="P216">
        <v>0</v>
      </c>
      <c r="Q216">
        <v>0</v>
      </c>
      <c r="R216">
        <v>0</v>
      </c>
      <c r="S216">
        <v>0</v>
      </c>
      <c r="T216">
        <v>0</v>
      </c>
    </row>
    <row r="217" spans="1:20">
      <c r="A217">
        <v>8734003</v>
      </c>
      <c r="B217" t="s">
        <v>359</v>
      </c>
      <c r="C217" t="s">
        <v>581</v>
      </c>
      <c r="D217">
        <v>0</v>
      </c>
      <c r="E217">
        <v>0</v>
      </c>
      <c r="F217">
        <v>0</v>
      </c>
      <c r="G217">
        <v>0</v>
      </c>
      <c r="H217">
        <v>0</v>
      </c>
      <c r="I217">
        <v>0</v>
      </c>
      <c r="J217">
        <v>0</v>
      </c>
      <c r="K217">
        <v>0</v>
      </c>
      <c r="L217">
        <v>0</v>
      </c>
      <c r="M217">
        <v>0</v>
      </c>
      <c r="N217">
        <v>0</v>
      </c>
      <c r="O217">
        <v>0</v>
      </c>
      <c r="P217">
        <v>0</v>
      </c>
      <c r="Q217">
        <v>0</v>
      </c>
      <c r="R217">
        <v>0</v>
      </c>
      <c r="S217">
        <v>0</v>
      </c>
      <c r="T217">
        <v>0</v>
      </c>
    </row>
    <row r="218" spans="1:20">
      <c r="A218">
        <v>8734004</v>
      </c>
      <c r="B218" t="s">
        <v>323</v>
      </c>
      <c r="C218" t="s">
        <v>581</v>
      </c>
      <c r="D218">
        <v>0</v>
      </c>
      <c r="E218">
        <v>0</v>
      </c>
      <c r="F218">
        <v>0</v>
      </c>
      <c r="G218">
        <v>0</v>
      </c>
      <c r="H218">
        <v>0</v>
      </c>
      <c r="I218">
        <v>0</v>
      </c>
      <c r="J218">
        <v>0</v>
      </c>
      <c r="K218">
        <v>0</v>
      </c>
      <c r="L218">
        <v>0</v>
      </c>
      <c r="M218">
        <v>0</v>
      </c>
      <c r="N218">
        <v>0</v>
      </c>
      <c r="O218">
        <v>0</v>
      </c>
      <c r="P218">
        <v>0</v>
      </c>
      <c r="Q218">
        <v>0</v>
      </c>
      <c r="R218">
        <v>0</v>
      </c>
      <c r="S218">
        <v>0</v>
      </c>
      <c r="T218">
        <v>0</v>
      </c>
    </row>
    <row r="219" spans="1:20">
      <c r="A219">
        <v>8734005</v>
      </c>
      <c r="B219" t="s">
        <v>362</v>
      </c>
      <c r="C219" t="s">
        <v>581</v>
      </c>
      <c r="D219">
        <v>0</v>
      </c>
      <c r="E219">
        <v>0</v>
      </c>
      <c r="F219">
        <v>0</v>
      </c>
      <c r="G219">
        <v>0</v>
      </c>
      <c r="H219">
        <v>0</v>
      </c>
      <c r="I219">
        <v>0</v>
      </c>
      <c r="J219">
        <v>0</v>
      </c>
      <c r="K219">
        <v>0</v>
      </c>
      <c r="L219">
        <v>0</v>
      </c>
      <c r="M219">
        <v>0</v>
      </c>
      <c r="N219">
        <v>0</v>
      </c>
      <c r="O219">
        <v>0</v>
      </c>
      <c r="P219">
        <v>0</v>
      </c>
      <c r="Q219">
        <v>0</v>
      </c>
      <c r="R219">
        <v>0</v>
      </c>
      <c r="S219">
        <v>0</v>
      </c>
      <c r="T219">
        <v>0</v>
      </c>
    </row>
    <row r="220" spans="1:20">
      <c r="A220">
        <v>8734006</v>
      </c>
      <c r="B220" t="s">
        <v>248</v>
      </c>
      <c r="C220" t="s">
        <v>581</v>
      </c>
      <c r="D220">
        <v>0</v>
      </c>
      <c r="E220">
        <v>0</v>
      </c>
      <c r="F220">
        <v>0</v>
      </c>
      <c r="G220">
        <v>0</v>
      </c>
      <c r="H220">
        <v>0</v>
      </c>
      <c r="I220">
        <v>0</v>
      </c>
      <c r="J220">
        <v>0</v>
      </c>
      <c r="K220">
        <v>0</v>
      </c>
      <c r="L220">
        <v>0</v>
      </c>
      <c r="M220">
        <v>0</v>
      </c>
      <c r="N220">
        <v>0</v>
      </c>
      <c r="O220">
        <v>0</v>
      </c>
      <c r="P220">
        <v>0</v>
      </c>
      <c r="Q220">
        <v>0</v>
      </c>
      <c r="R220">
        <v>0</v>
      </c>
      <c r="S220">
        <v>0</v>
      </c>
      <c r="T220">
        <v>0</v>
      </c>
    </row>
    <row r="221" spans="1:20">
      <c r="A221">
        <v>8734007</v>
      </c>
      <c r="B221" t="s">
        <v>418</v>
      </c>
      <c r="C221" t="s">
        <v>581</v>
      </c>
      <c r="D221">
        <v>0</v>
      </c>
      <c r="E221">
        <v>0</v>
      </c>
      <c r="F221">
        <v>0</v>
      </c>
      <c r="G221">
        <v>0</v>
      </c>
      <c r="H221">
        <v>0</v>
      </c>
      <c r="I221">
        <v>0</v>
      </c>
      <c r="J221">
        <v>0</v>
      </c>
      <c r="K221">
        <v>0</v>
      </c>
      <c r="L221">
        <v>0</v>
      </c>
      <c r="M221">
        <v>0</v>
      </c>
      <c r="N221">
        <v>0</v>
      </c>
      <c r="O221">
        <v>0</v>
      </c>
      <c r="P221">
        <v>0</v>
      </c>
      <c r="Q221">
        <v>0</v>
      </c>
      <c r="R221">
        <v>0</v>
      </c>
      <c r="S221">
        <v>0</v>
      </c>
      <c r="T221">
        <v>0</v>
      </c>
    </row>
    <row r="222" spans="1:20">
      <c r="A222">
        <v>8734008</v>
      </c>
      <c r="B222" t="s">
        <v>249</v>
      </c>
      <c r="C222" t="s">
        <v>581</v>
      </c>
      <c r="D222">
        <v>0</v>
      </c>
      <c r="E222">
        <v>0</v>
      </c>
      <c r="F222">
        <v>0</v>
      </c>
      <c r="G222">
        <v>0</v>
      </c>
      <c r="H222">
        <v>0</v>
      </c>
      <c r="I222">
        <v>0</v>
      </c>
      <c r="J222">
        <v>0</v>
      </c>
      <c r="K222">
        <v>0</v>
      </c>
      <c r="L222">
        <v>0</v>
      </c>
      <c r="M222">
        <v>0</v>
      </c>
      <c r="N222">
        <v>0</v>
      </c>
      <c r="O222">
        <v>0</v>
      </c>
      <c r="P222">
        <v>0</v>
      </c>
      <c r="Q222">
        <v>0</v>
      </c>
      <c r="R222">
        <v>0</v>
      </c>
      <c r="S222">
        <v>0</v>
      </c>
      <c r="T222">
        <v>0</v>
      </c>
    </row>
    <row r="223" spans="1:20">
      <c r="A223">
        <v>8734010</v>
      </c>
      <c r="B223" t="s">
        <v>441</v>
      </c>
      <c r="C223" t="s">
        <v>581</v>
      </c>
      <c r="D223">
        <v>0</v>
      </c>
      <c r="E223">
        <v>0</v>
      </c>
      <c r="F223">
        <v>0</v>
      </c>
      <c r="G223">
        <v>0</v>
      </c>
      <c r="H223">
        <v>0</v>
      </c>
      <c r="I223">
        <v>0</v>
      </c>
      <c r="J223">
        <v>0</v>
      </c>
      <c r="K223">
        <v>0</v>
      </c>
      <c r="L223">
        <v>0</v>
      </c>
      <c r="M223">
        <v>0</v>
      </c>
      <c r="N223">
        <v>0</v>
      </c>
      <c r="O223">
        <v>0</v>
      </c>
      <c r="P223">
        <v>0</v>
      </c>
      <c r="Q223">
        <v>0</v>
      </c>
      <c r="R223">
        <v>0</v>
      </c>
      <c r="S223">
        <v>0</v>
      </c>
      <c r="T223">
        <v>0</v>
      </c>
    </row>
    <row r="224" spans="1:20">
      <c r="A224" s="242">
        <v>8734011</v>
      </c>
      <c r="B224" s="242" t="s">
        <v>427</v>
      </c>
      <c r="C224" t="s">
        <v>581</v>
      </c>
      <c r="D224">
        <v>0</v>
      </c>
      <c r="E224">
        <v>0</v>
      </c>
      <c r="F224">
        <v>0</v>
      </c>
      <c r="G224">
        <v>0</v>
      </c>
      <c r="H224">
        <v>0</v>
      </c>
      <c r="I224">
        <v>0</v>
      </c>
      <c r="J224">
        <v>0</v>
      </c>
      <c r="K224">
        <v>0</v>
      </c>
      <c r="L224">
        <v>0</v>
      </c>
      <c r="M224">
        <v>0</v>
      </c>
      <c r="N224">
        <v>0</v>
      </c>
      <c r="O224">
        <v>0</v>
      </c>
      <c r="P224">
        <v>0</v>
      </c>
      <c r="Q224">
        <v>0</v>
      </c>
      <c r="R224">
        <v>0</v>
      </c>
      <c r="S224">
        <v>0</v>
      </c>
      <c r="T224">
        <v>0</v>
      </c>
    </row>
    <row r="225" spans="1:20">
      <c r="A225">
        <v>8734012</v>
      </c>
      <c r="B225" t="s">
        <v>277</v>
      </c>
      <c r="C225" t="s">
        <v>581</v>
      </c>
      <c r="D225">
        <v>0</v>
      </c>
      <c r="E225">
        <v>0</v>
      </c>
      <c r="F225">
        <v>0</v>
      </c>
      <c r="G225">
        <v>0</v>
      </c>
      <c r="H225">
        <v>0</v>
      </c>
      <c r="I225">
        <v>0</v>
      </c>
      <c r="J225">
        <v>0</v>
      </c>
      <c r="K225">
        <v>0</v>
      </c>
      <c r="L225">
        <v>0</v>
      </c>
      <c r="M225">
        <v>0</v>
      </c>
      <c r="N225">
        <v>0</v>
      </c>
      <c r="O225">
        <v>0</v>
      </c>
      <c r="P225">
        <v>0</v>
      </c>
      <c r="Q225">
        <v>0</v>
      </c>
      <c r="R225">
        <v>0</v>
      </c>
      <c r="S225">
        <v>0</v>
      </c>
      <c r="T225">
        <v>0</v>
      </c>
    </row>
    <row r="226" spans="1:20">
      <c r="A226">
        <v>8734014</v>
      </c>
      <c r="B226" t="s">
        <v>281</v>
      </c>
      <c r="C226" t="s">
        <v>581</v>
      </c>
      <c r="D226">
        <v>0</v>
      </c>
      <c r="E226">
        <v>0</v>
      </c>
      <c r="F226">
        <v>0</v>
      </c>
      <c r="G226">
        <v>0</v>
      </c>
      <c r="H226">
        <v>0</v>
      </c>
      <c r="I226">
        <v>0</v>
      </c>
      <c r="J226">
        <v>0</v>
      </c>
      <c r="K226">
        <v>0</v>
      </c>
      <c r="L226">
        <v>0</v>
      </c>
      <c r="M226">
        <v>0</v>
      </c>
      <c r="N226">
        <v>0</v>
      </c>
      <c r="O226">
        <v>0</v>
      </c>
      <c r="P226">
        <v>0</v>
      </c>
      <c r="Q226">
        <v>0</v>
      </c>
      <c r="R226">
        <v>0</v>
      </c>
      <c r="S226">
        <v>0</v>
      </c>
      <c r="T226">
        <v>0</v>
      </c>
    </row>
    <row r="227" spans="1:20">
      <c r="A227">
        <v>8734016</v>
      </c>
      <c r="B227" t="s">
        <v>446</v>
      </c>
      <c r="C227" t="s">
        <v>581</v>
      </c>
      <c r="D227">
        <v>0</v>
      </c>
      <c r="E227">
        <v>0</v>
      </c>
      <c r="F227">
        <v>0</v>
      </c>
      <c r="G227">
        <v>0</v>
      </c>
      <c r="H227">
        <v>0</v>
      </c>
      <c r="I227">
        <v>0</v>
      </c>
      <c r="J227">
        <v>0</v>
      </c>
      <c r="K227">
        <v>0</v>
      </c>
      <c r="L227">
        <v>0</v>
      </c>
      <c r="M227">
        <v>0</v>
      </c>
      <c r="N227">
        <v>0</v>
      </c>
      <c r="O227">
        <v>0</v>
      </c>
      <c r="P227">
        <v>0</v>
      </c>
      <c r="Q227">
        <v>0</v>
      </c>
      <c r="R227">
        <v>0</v>
      </c>
      <c r="S227">
        <v>0</v>
      </c>
      <c r="T227">
        <v>0</v>
      </c>
    </row>
    <row r="228" spans="1:20">
      <c r="A228">
        <v>8734027</v>
      </c>
      <c r="B228" t="s">
        <v>371</v>
      </c>
      <c r="C228" t="s">
        <v>581</v>
      </c>
      <c r="D228">
        <v>0</v>
      </c>
      <c r="E228">
        <v>0</v>
      </c>
      <c r="F228">
        <v>0</v>
      </c>
      <c r="G228">
        <v>0</v>
      </c>
      <c r="H228">
        <v>0</v>
      </c>
      <c r="I228">
        <v>0</v>
      </c>
      <c r="J228">
        <v>0</v>
      </c>
      <c r="K228">
        <v>0</v>
      </c>
      <c r="L228">
        <v>0</v>
      </c>
      <c r="M228">
        <v>0</v>
      </c>
      <c r="N228">
        <v>0</v>
      </c>
      <c r="O228">
        <v>0</v>
      </c>
      <c r="P228">
        <v>0</v>
      </c>
      <c r="Q228">
        <v>0</v>
      </c>
      <c r="R228">
        <v>0</v>
      </c>
      <c r="S228">
        <v>0</v>
      </c>
      <c r="T228">
        <v>0</v>
      </c>
    </row>
    <row r="229" spans="1:20">
      <c r="A229">
        <v>8734028</v>
      </c>
      <c r="B229" t="s">
        <v>363</v>
      </c>
      <c r="C229" t="s">
        <v>582</v>
      </c>
      <c r="D229">
        <v>0</v>
      </c>
      <c r="E229">
        <v>0</v>
      </c>
      <c r="F229">
        <v>0</v>
      </c>
      <c r="G229">
        <v>0</v>
      </c>
      <c r="H229">
        <v>0</v>
      </c>
      <c r="I229">
        <v>0</v>
      </c>
      <c r="J229">
        <v>0</v>
      </c>
      <c r="K229">
        <v>0</v>
      </c>
      <c r="L229">
        <v>0</v>
      </c>
      <c r="M229">
        <v>0</v>
      </c>
      <c r="N229">
        <v>0</v>
      </c>
      <c r="O229">
        <v>0</v>
      </c>
      <c r="P229">
        <v>0</v>
      </c>
      <c r="Q229">
        <v>0</v>
      </c>
      <c r="R229">
        <v>0</v>
      </c>
      <c r="S229">
        <v>0</v>
      </c>
      <c r="T229">
        <v>0</v>
      </c>
    </row>
    <row r="230" spans="1:20">
      <c r="A230">
        <v>8734029</v>
      </c>
      <c r="B230" t="s">
        <v>253</v>
      </c>
      <c r="C230" t="s">
        <v>581</v>
      </c>
      <c r="D230">
        <v>0</v>
      </c>
      <c r="E230">
        <v>0</v>
      </c>
      <c r="F230">
        <v>0</v>
      </c>
      <c r="G230">
        <v>0</v>
      </c>
      <c r="H230">
        <v>0</v>
      </c>
      <c r="I230">
        <v>0</v>
      </c>
      <c r="J230">
        <v>0</v>
      </c>
      <c r="K230">
        <v>0</v>
      </c>
      <c r="L230">
        <v>0</v>
      </c>
      <c r="M230">
        <v>0</v>
      </c>
      <c r="N230">
        <v>0</v>
      </c>
      <c r="O230">
        <v>0</v>
      </c>
      <c r="P230">
        <v>0</v>
      </c>
      <c r="Q230">
        <v>0</v>
      </c>
      <c r="R230">
        <v>0</v>
      </c>
      <c r="S230">
        <v>0</v>
      </c>
      <c r="T230">
        <v>0</v>
      </c>
    </row>
    <row r="231" spans="1:20">
      <c r="A231">
        <v>8734031</v>
      </c>
      <c r="B231" t="s">
        <v>258</v>
      </c>
      <c r="C231" t="s">
        <v>581</v>
      </c>
      <c r="D231">
        <v>0</v>
      </c>
      <c r="E231">
        <v>0</v>
      </c>
      <c r="F231">
        <v>0</v>
      </c>
      <c r="G231">
        <v>0</v>
      </c>
      <c r="H231">
        <v>0</v>
      </c>
      <c r="I231">
        <v>0</v>
      </c>
      <c r="J231">
        <v>0</v>
      </c>
      <c r="K231">
        <v>0</v>
      </c>
      <c r="L231">
        <v>0</v>
      </c>
      <c r="M231">
        <v>0</v>
      </c>
      <c r="N231">
        <v>0</v>
      </c>
      <c r="O231">
        <v>0</v>
      </c>
      <c r="P231">
        <v>0</v>
      </c>
      <c r="Q231">
        <v>0</v>
      </c>
      <c r="R231">
        <v>0</v>
      </c>
      <c r="S231">
        <v>0</v>
      </c>
      <c r="T231">
        <v>0</v>
      </c>
    </row>
    <row r="232" spans="1:20">
      <c r="A232">
        <v>8734038</v>
      </c>
      <c r="B232" t="s">
        <v>263</v>
      </c>
      <c r="C232" t="s">
        <v>581</v>
      </c>
      <c r="D232">
        <v>0</v>
      </c>
      <c r="E232">
        <v>0</v>
      </c>
      <c r="F232">
        <v>0</v>
      </c>
      <c r="G232">
        <v>0</v>
      </c>
      <c r="H232">
        <v>0</v>
      </c>
      <c r="I232">
        <v>0</v>
      </c>
      <c r="J232">
        <v>0</v>
      </c>
      <c r="K232">
        <v>0</v>
      </c>
      <c r="L232">
        <v>0</v>
      </c>
      <c r="M232">
        <v>0</v>
      </c>
      <c r="N232">
        <v>0</v>
      </c>
      <c r="O232">
        <v>0</v>
      </c>
      <c r="P232">
        <v>0</v>
      </c>
      <c r="Q232">
        <v>0</v>
      </c>
      <c r="R232">
        <v>0</v>
      </c>
      <c r="S232">
        <v>0</v>
      </c>
      <c r="T232">
        <v>0</v>
      </c>
    </row>
    <row r="233" spans="1:20">
      <c r="A233">
        <v>8734040</v>
      </c>
      <c r="B233" t="s">
        <v>348</v>
      </c>
      <c r="C233" t="s">
        <v>581</v>
      </c>
      <c r="D233">
        <v>0</v>
      </c>
      <c r="E233">
        <v>0</v>
      </c>
      <c r="F233">
        <v>0</v>
      </c>
      <c r="G233">
        <v>0</v>
      </c>
      <c r="H233">
        <v>0</v>
      </c>
      <c r="I233">
        <v>0</v>
      </c>
      <c r="J233">
        <v>0</v>
      </c>
      <c r="K233">
        <v>0</v>
      </c>
      <c r="L233">
        <v>0</v>
      </c>
      <c r="M233">
        <v>0</v>
      </c>
      <c r="N233">
        <v>0</v>
      </c>
      <c r="O233">
        <v>0</v>
      </c>
      <c r="P233">
        <v>0</v>
      </c>
      <c r="Q233">
        <v>0</v>
      </c>
      <c r="R233">
        <v>0</v>
      </c>
      <c r="S233">
        <v>0</v>
      </c>
      <c r="T233">
        <v>0</v>
      </c>
    </row>
    <row r="234" spans="1:20">
      <c r="A234">
        <v>8734051</v>
      </c>
      <c r="B234" t="s">
        <v>389</v>
      </c>
      <c r="C234" t="s">
        <v>581</v>
      </c>
      <c r="D234">
        <v>0</v>
      </c>
      <c r="E234">
        <v>0</v>
      </c>
      <c r="F234">
        <v>0</v>
      </c>
      <c r="G234">
        <v>0</v>
      </c>
      <c r="H234">
        <v>0</v>
      </c>
      <c r="I234">
        <v>0</v>
      </c>
      <c r="J234">
        <v>0</v>
      </c>
      <c r="K234">
        <v>0</v>
      </c>
      <c r="L234">
        <v>0</v>
      </c>
      <c r="M234">
        <v>0</v>
      </c>
      <c r="N234">
        <v>0</v>
      </c>
      <c r="O234">
        <v>0</v>
      </c>
      <c r="P234">
        <v>0</v>
      </c>
      <c r="Q234">
        <v>0</v>
      </c>
      <c r="R234">
        <v>0</v>
      </c>
      <c r="S234">
        <v>0</v>
      </c>
      <c r="T234">
        <v>0</v>
      </c>
    </row>
    <row r="235" spans="1:20">
      <c r="A235">
        <v>8734055</v>
      </c>
      <c r="B235" t="s">
        <v>459</v>
      </c>
      <c r="C235" t="s">
        <v>581</v>
      </c>
      <c r="D235">
        <v>0</v>
      </c>
      <c r="E235">
        <v>0</v>
      </c>
      <c r="F235">
        <v>0</v>
      </c>
      <c r="G235">
        <v>0</v>
      </c>
      <c r="H235">
        <v>0</v>
      </c>
      <c r="I235">
        <v>0</v>
      </c>
      <c r="J235">
        <v>0</v>
      </c>
      <c r="K235">
        <v>0</v>
      </c>
      <c r="L235">
        <v>0</v>
      </c>
      <c r="M235">
        <v>0</v>
      </c>
      <c r="N235">
        <v>0</v>
      </c>
      <c r="O235">
        <v>0</v>
      </c>
      <c r="P235">
        <v>0</v>
      </c>
      <c r="Q235">
        <v>0</v>
      </c>
      <c r="R235">
        <v>0</v>
      </c>
      <c r="S235">
        <v>0</v>
      </c>
      <c r="T235">
        <v>0</v>
      </c>
    </row>
    <row r="236" spans="1:20">
      <c r="A236">
        <v>8734064</v>
      </c>
      <c r="B236" t="s">
        <v>399</v>
      </c>
      <c r="C236" t="s">
        <v>581</v>
      </c>
      <c r="D236">
        <v>0</v>
      </c>
      <c r="E236">
        <v>0</v>
      </c>
      <c r="F236">
        <v>0</v>
      </c>
      <c r="G236">
        <v>0</v>
      </c>
      <c r="H236">
        <v>0</v>
      </c>
      <c r="I236">
        <v>0</v>
      </c>
      <c r="J236">
        <v>0</v>
      </c>
      <c r="K236">
        <v>0</v>
      </c>
      <c r="L236">
        <v>0</v>
      </c>
      <c r="M236">
        <v>0</v>
      </c>
      <c r="N236">
        <v>0</v>
      </c>
      <c r="O236">
        <v>0</v>
      </c>
      <c r="P236">
        <v>0</v>
      </c>
      <c r="Q236">
        <v>0</v>
      </c>
      <c r="R236">
        <v>0</v>
      </c>
      <c r="S236">
        <v>0</v>
      </c>
      <c r="T236">
        <v>0</v>
      </c>
    </row>
    <row r="237" spans="1:20">
      <c r="A237">
        <v>8734503</v>
      </c>
      <c r="B237" t="s">
        <v>316</v>
      </c>
      <c r="C237" t="s">
        <v>581</v>
      </c>
      <c r="D237">
        <v>0</v>
      </c>
      <c r="E237">
        <v>0</v>
      </c>
      <c r="F237">
        <v>0</v>
      </c>
      <c r="G237">
        <v>0</v>
      </c>
      <c r="H237">
        <v>0</v>
      </c>
      <c r="I237">
        <v>0</v>
      </c>
      <c r="J237">
        <v>0</v>
      </c>
      <c r="K237">
        <v>0</v>
      </c>
      <c r="L237">
        <v>0</v>
      </c>
      <c r="M237">
        <v>0</v>
      </c>
      <c r="N237">
        <v>0</v>
      </c>
      <c r="O237">
        <v>0</v>
      </c>
      <c r="P237">
        <v>0</v>
      </c>
      <c r="Q237">
        <v>0</v>
      </c>
      <c r="R237">
        <v>0</v>
      </c>
      <c r="S237">
        <v>0</v>
      </c>
      <c r="T237">
        <v>0</v>
      </c>
    </row>
    <row r="238" spans="1:20">
      <c r="A238">
        <v>8734602</v>
      </c>
      <c r="B238" t="s">
        <v>397</v>
      </c>
      <c r="C238" t="s">
        <v>581</v>
      </c>
      <c r="D238">
        <v>0</v>
      </c>
      <c r="E238">
        <v>0</v>
      </c>
      <c r="F238">
        <v>0</v>
      </c>
      <c r="G238">
        <v>0</v>
      </c>
      <c r="H238">
        <v>0</v>
      </c>
      <c r="I238">
        <v>0</v>
      </c>
      <c r="J238">
        <v>0</v>
      </c>
      <c r="K238">
        <v>0</v>
      </c>
      <c r="L238">
        <v>0</v>
      </c>
      <c r="M238">
        <v>0</v>
      </c>
      <c r="N238">
        <v>0</v>
      </c>
      <c r="O238">
        <v>0</v>
      </c>
      <c r="P238">
        <v>0</v>
      </c>
      <c r="Q238">
        <v>0</v>
      </c>
      <c r="R238">
        <v>0</v>
      </c>
      <c r="S238">
        <v>0</v>
      </c>
      <c r="T238">
        <v>0</v>
      </c>
    </row>
    <row r="239" spans="1:20">
      <c r="A239">
        <v>8734603</v>
      </c>
      <c r="B239" t="s">
        <v>220</v>
      </c>
      <c r="C239" t="s">
        <v>581</v>
      </c>
      <c r="D239">
        <v>0</v>
      </c>
      <c r="E239">
        <v>0</v>
      </c>
      <c r="F239">
        <v>0</v>
      </c>
      <c r="G239">
        <v>0</v>
      </c>
      <c r="H239">
        <v>0</v>
      </c>
      <c r="I239">
        <v>0</v>
      </c>
      <c r="J239">
        <v>0</v>
      </c>
      <c r="K239">
        <v>0</v>
      </c>
      <c r="L239">
        <v>0</v>
      </c>
      <c r="M239">
        <v>0</v>
      </c>
      <c r="N239">
        <v>0</v>
      </c>
      <c r="O239">
        <v>0</v>
      </c>
      <c r="P239">
        <v>0</v>
      </c>
      <c r="Q239">
        <v>0</v>
      </c>
      <c r="R239">
        <v>0</v>
      </c>
      <c r="S239">
        <v>0</v>
      </c>
      <c r="T239">
        <v>0</v>
      </c>
    </row>
    <row r="240" spans="1:20">
      <c r="A240">
        <v>8735401</v>
      </c>
      <c r="B240" t="s">
        <v>233</v>
      </c>
      <c r="C240" t="s">
        <v>581</v>
      </c>
      <c r="D240">
        <v>0</v>
      </c>
      <c r="E240">
        <v>0</v>
      </c>
      <c r="F240">
        <v>0</v>
      </c>
      <c r="G240">
        <v>0</v>
      </c>
      <c r="H240">
        <v>0</v>
      </c>
      <c r="I240">
        <v>0</v>
      </c>
      <c r="J240">
        <v>0</v>
      </c>
      <c r="K240">
        <v>0</v>
      </c>
      <c r="L240">
        <v>0</v>
      </c>
      <c r="M240">
        <v>0</v>
      </c>
      <c r="N240">
        <v>0</v>
      </c>
      <c r="O240">
        <v>0</v>
      </c>
      <c r="P240">
        <v>0</v>
      </c>
      <c r="Q240">
        <v>0</v>
      </c>
      <c r="R240">
        <v>0</v>
      </c>
      <c r="S240">
        <v>0</v>
      </c>
      <c r="T240">
        <v>0</v>
      </c>
    </row>
    <row r="241" spans="1:20">
      <c r="A241">
        <v>8735403</v>
      </c>
      <c r="B241" t="s">
        <v>387</v>
      </c>
      <c r="C241" t="s">
        <v>581</v>
      </c>
      <c r="D241">
        <v>0</v>
      </c>
      <c r="E241">
        <v>0</v>
      </c>
      <c r="F241">
        <v>0</v>
      </c>
      <c r="G241">
        <v>0</v>
      </c>
      <c r="H241">
        <v>0</v>
      </c>
      <c r="I241">
        <v>0</v>
      </c>
      <c r="J241">
        <v>0</v>
      </c>
      <c r="K241">
        <v>0</v>
      </c>
      <c r="L241">
        <v>0</v>
      </c>
      <c r="M241">
        <v>0</v>
      </c>
      <c r="N241">
        <v>0</v>
      </c>
      <c r="O241">
        <v>0</v>
      </c>
      <c r="P241">
        <v>0</v>
      </c>
      <c r="Q241">
        <v>0</v>
      </c>
      <c r="R241">
        <v>0</v>
      </c>
      <c r="S241">
        <v>0</v>
      </c>
      <c r="T241">
        <v>0</v>
      </c>
    </row>
    <row r="242" spans="1:20">
      <c r="A242">
        <v>8735406</v>
      </c>
      <c r="B242" t="s">
        <v>260</v>
      </c>
      <c r="C242" t="s">
        <v>581</v>
      </c>
      <c r="D242">
        <v>0</v>
      </c>
      <c r="E242">
        <v>0</v>
      </c>
      <c r="F242">
        <v>0</v>
      </c>
      <c r="G242">
        <v>0</v>
      </c>
      <c r="H242">
        <v>0</v>
      </c>
      <c r="I242">
        <v>0</v>
      </c>
      <c r="J242">
        <v>0</v>
      </c>
      <c r="K242">
        <v>0</v>
      </c>
      <c r="L242">
        <v>0</v>
      </c>
      <c r="M242">
        <v>0</v>
      </c>
      <c r="N242">
        <v>0</v>
      </c>
      <c r="O242">
        <v>0</v>
      </c>
      <c r="P242">
        <v>0</v>
      </c>
      <c r="Q242">
        <v>0</v>
      </c>
      <c r="R242">
        <v>0</v>
      </c>
      <c r="S242">
        <v>0</v>
      </c>
      <c r="T242">
        <v>0</v>
      </c>
    </row>
    <row r="243" spans="1:20">
      <c r="A243">
        <v>8735408</v>
      </c>
      <c r="B243" t="s">
        <v>384</v>
      </c>
      <c r="C243" t="s">
        <v>581</v>
      </c>
      <c r="D243">
        <v>0</v>
      </c>
      <c r="E243">
        <v>0</v>
      </c>
      <c r="F243">
        <v>0</v>
      </c>
      <c r="G243">
        <v>0</v>
      </c>
      <c r="H243">
        <v>0</v>
      </c>
      <c r="I243">
        <v>0</v>
      </c>
      <c r="J243">
        <v>0</v>
      </c>
      <c r="K243">
        <v>0</v>
      </c>
      <c r="L243">
        <v>0</v>
      </c>
      <c r="M243">
        <v>0</v>
      </c>
      <c r="N243">
        <v>0</v>
      </c>
      <c r="O243">
        <v>0</v>
      </c>
      <c r="P243">
        <v>0</v>
      </c>
      <c r="Q243">
        <v>0</v>
      </c>
      <c r="R243">
        <v>0</v>
      </c>
      <c r="S243">
        <v>0</v>
      </c>
      <c r="T243">
        <v>0</v>
      </c>
    </row>
    <row r="244" spans="1:20">
      <c r="A244">
        <v>8735411</v>
      </c>
      <c r="B244" t="s">
        <v>342</v>
      </c>
      <c r="C244" t="s">
        <v>581</v>
      </c>
      <c r="D244">
        <v>0</v>
      </c>
      <c r="E244">
        <v>0</v>
      </c>
      <c r="F244">
        <v>0</v>
      </c>
      <c r="G244">
        <v>0</v>
      </c>
      <c r="H244">
        <v>0</v>
      </c>
      <c r="I244">
        <v>0</v>
      </c>
      <c r="J244">
        <v>0</v>
      </c>
      <c r="K244">
        <v>0</v>
      </c>
      <c r="L244">
        <v>0</v>
      </c>
      <c r="M244">
        <v>0</v>
      </c>
      <c r="N244">
        <v>0</v>
      </c>
      <c r="O244">
        <v>0</v>
      </c>
      <c r="P244">
        <v>0</v>
      </c>
      <c r="Q244">
        <v>0</v>
      </c>
      <c r="R244">
        <v>0</v>
      </c>
      <c r="S244">
        <v>0</v>
      </c>
      <c r="T244">
        <v>0</v>
      </c>
    </row>
    <row r="245" spans="1:20">
      <c r="A245">
        <v>8735412</v>
      </c>
      <c r="B245" t="s">
        <v>407</v>
      </c>
      <c r="C245" t="s">
        <v>581</v>
      </c>
      <c r="D245">
        <v>0</v>
      </c>
      <c r="E245">
        <v>0</v>
      </c>
      <c r="F245">
        <v>0</v>
      </c>
      <c r="G245">
        <v>0</v>
      </c>
      <c r="H245">
        <v>0</v>
      </c>
      <c r="I245">
        <v>0</v>
      </c>
      <c r="J245">
        <v>0</v>
      </c>
      <c r="K245">
        <v>0</v>
      </c>
      <c r="L245">
        <v>0</v>
      </c>
      <c r="M245">
        <v>0</v>
      </c>
      <c r="N245">
        <v>0</v>
      </c>
      <c r="O245">
        <v>0</v>
      </c>
      <c r="P245">
        <v>0</v>
      </c>
      <c r="Q245">
        <v>0</v>
      </c>
      <c r="R245">
        <v>0</v>
      </c>
      <c r="S245">
        <v>0</v>
      </c>
      <c r="T245">
        <v>0</v>
      </c>
    </row>
    <row r="246" spans="1:20">
      <c r="A246">
        <v>8735415</v>
      </c>
      <c r="B246" t="s">
        <v>390</v>
      </c>
      <c r="C246" t="s">
        <v>581</v>
      </c>
      <c r="D246">
        <v>0</v>
      </c>
      <c r="E246">
        <v>0</v>
      </c>
      <c r="F246">
        <v>0</v>
      </c>
      <c r="G246">
        <v>0</v>
      </c>
      <c r="H246">
        <v>0</v>
      </c>
      <c r="I246">
        <v>0</v>
      </c>
      <c r="J246">
        <v>0</v>
      </c>
      <c r="K246">
        <v>0</v>
      </c>
      <c r="L246">
        <v>0</v>
      </c>
      <c r="M246">
        <v>0</v>
      </c>
      <c r="N246">
        <v>0</v>
      </c>
      <c r="O246">
        <v>0</v>
      </c>
      <c r="P246">
        <v>0</v>
      </c>
      <c r="Q246">
        <v>0</v>
      </c>
      <c r="R246">
        <v>0</v>
      </c>
      <c r="S246">
        <v>0</v>
      </c>
      <c r="T246">
        <v>0</v>
      </c>
    </row>
    <row r="247" spans="1:20">
      <c r="A247">
        <v>8735416</v>
      </c>
      <c r="B247" t="s">
        <v>337</v>
      </c>
      <c r="C247" t="s">
        <v>581</v>
      </c>
      <c r="D247">
        <v>0</v>
      </c>
      <c r="E247">
        <v>0</v>
      </c>
      <c r="F247">
        <v>0</v>
      </c>
      <c r="G247">
        <v>0</v>
      </c>
      <c r="H247">
        <v>0</v>
      </c>
      <c r="I247">
        <v>0</v>
      </c>
      <c r="J247">
        <v>0</v>
      </c>
      <c r="K247">
        <v>0</v>
      </c>
      <c r="L247">
        <v>0</v>
      </c>
      <c r="M247">
        <v>0</v>
      </c>
      <c r="N247">
        <v>0</v>
      </c>
      <c r="O247">
        <v>0</v>
      </c>
      <c r="P247">
        <v>0</v>
      </c>
      <c r="Q247">
        <v>0</v>
      </c>
      <c r="R247">
        <v>0</v>
      </c>
      <c r="S247">
        <v>0</v>
      </c>
      <c r="T247">
        <v>0</v>
      </c>
    </row>
    <row r="248" spans="1:20">
      <c r="A248">
        <v>8734045</v>
      </c>
      <c r="B248" t="s">
        <v>265</v>
      </c>
      <c r="C248" t="s">
        <v>582</v>
      </c>
      <c r="D248">
        <v>0</v>
      </c>
      <c r="E248">
        <v>0</v>
      </c>
      <c r="F248">
        <v>0</v>
      </c>
      <c r="G248">
        <v>0</v>
      </c>
      <c r="H248">
        <v>0</v>
      </c>
      <c r="I248">
        <v>0</v>
      </c>
      <c r="J248">
        <v>0</v>
      </c>
      <c r="K248">
        <v>0</v>
      </c>
      <c r="L248">
        <v>0</v>
      </c>
      <c r="M248">
        <v>0</v>
      </c>
      <c r="N248">
        <v>0</v>
      </c>
      <c r="O248">
        <v>0</v>
      </c>
      <c r="P248">
        <v>0</v>
      </c>
      <c r="Q248">
        <v>0</v>
      </c>
      <c r="R248">
        <v>0</v>
      </c>
      <c r="S248">
        <v>0</v>
      </c>
      <c r="T248">
        <v>0</v>
      </c>
    </row>
    <row r="249" spans="1:20">
      <c r="A249">
        <v>8730225</v>
      </c>
      <c r="B249" t="s">
        <v>457</v>
      </c>
      <c r="C249" t="s">
        <v>581</v>
      </c>
      <c r="D249">
        <v>0</v>
      </c>
      <c r="E249">
        <v>0</v>
      </c>
      <c r="F249">
        <v>0</v>
      </c>
      <c r="G249">
        <v>0</v>
      </c>
      <c r="H249">
        <v>0</v>
      </c>
      <c r="I249">
        <v>0</v>
      </c>
      <c r="J249">
        <v>0</v>
      </c>
      <c r="K249">
        <v>0</v>
      </c>
      <c r="L249">
        <v>0</v>
      </c>
      <c r="M249">
        <v>0</v>
      </c>
      <c r="N249">
        <v>0</v>
      </c>
      <c r="O249">
        <v>0</v>
      </c>
      <c r="P249">
        <v>0</v>
      </c>
      <c r="Q249">
        <v>0</v>
      </c>
      <c r="R249">
        <v>0</v>
      </c>
      <c r="S249">
        <v>0</v>
      </c>
      <c r="T249">
        <v>0</v>
      </c>
    </row>
    <row r="250" spans="1:20">
      <c r="A250" s="242">
        <v>8734017</v>
      </c>
      <c r="B250" s="242" t="s">
        <v>626</v>
      </c>
      <c r="C250" t="s">
        <v>99</v>
      </c>
      <c r="D250">
        <v>0</v>
      </c>
      <c r="E250">
        <v>0</v>
      </c>
      <c r="F250">
        <v>0</v>
      </c>
      <c r="G250">
        <v>0</v>
      </c>
      <c r="H250">
        <v>0</v>
      </c>
      <c r="I250">
        <v>0</v>
      </c>
      <c r="J250">
        <v>0</v>
      </c>
      <c r="K250">
        <v>0</v>
      </c>
      <c r="L250">
        <v>0</v>
      </c>
      <c r="M250">
        <v>0</v>
      </c>
      <c r="N250">
        <v>0</v>
      </c>
      <c r="O250">
        <v>0</v>
      </c>
      <c r="P250">
        <v>0</v>
      </c>
      <c r="Q250">
        <v>0</v>
      </c>
      <c r="R250">
        <v>0</v>
      </c>
      <c r="S250">
        <v>0</v>
      </c>
      <c r="T250">
        <v>0</v>
      </c>
    </row>
    <row r="251" spans="1:20">
      <c r="A251" t="s">
        <v>99</v>
      </c>
      <c r="B251" t="s">
        <v>99</v>
      </c>
      <c r="C251" t="s">
        <v>99</v>
      </c>
      <c r="D251">
        <v>0</v>
      </c>
      <c r="E251">
        <v>0</v>
      </c>
      <c r="F251">
        <v>0</v>
      </c>
      <c r="G251">
        <v>0</v>
      </c>
      <c r="H251">
        <v>0</v>
      </c>
      <c r="I251">
        <v>0</v>
      </c>
      <c r="J251">
        <v>0</v>
      </c>
      <c r="K251">
        <v>0</v>
      </c>
      <c r="L251">
        <v>0</v>
      </c>
      <c r="M251">
        <v>0</v>
      </c>
      <c r="N251">
        <v>0</v>
      </c>
      <c r="O251">
        <v>0</v>
      </c>
      <c r="P251">
        <v>0</v>
      </c>
      <c r="Q251">
        <v>0</v>
      </c>
      <c r="R251">
        <v>0</v>
      </c>
      <c r="S251">
        <v>0</v>
      </c>
      <c r="T251">
        <v>0</v>
      </c>
    </row>
    <row r="252" spans="1:20">
      <c r="A252" t="s">
        <v>99</v>
      </c>
      <c r="B252" t="s">
        <v>99</v>
      </c>
      <c r="C252" t="s">
        <v>99</v>
      </c>
      <c r="D252">
        <v>0</v>
      </c>
      <c r="E252">
        <v>0</v>
      </c>
      <c r="F252">
        <v>0</v>
      </c>
      <c r="G252">
        <v>0</v>
      </c>
      <c r="H252">
        <v>0</v>
      </c>
      <c r="I252">
        <v>0</v>
      </c>
      <c r="J252">
        <v>0</v>
      </c>
      <c r="K252">
        <v>0</v>
      </c>
      <c r="L252">
        <v>0</v>
      </c>
      <c r="M252">
        <v>0</v>
      </c>
      <c r="N252">
        <v>0</v>
      </c>
      <c r="O252">
        <v>0</v>
      </c>
      <c r="P252">
        <v>0</v>
      </c>
      <c r="Q252">
        <v>0</v>
      </c>
      <c r="R252">
        <v>0</v>
      </c>
      <c r="S252">
        <v>0</v>
      </c>
      <c r="T252">
        <v>0</v>
      </c>
    </row>
    <row r="253" spans="1:20">
      <c r="A253" t="s">
        <v>99</v>
      </c>
      <c r="B253" t="s">
        <v>99</v>
      </c>
      <c r="C253" t="s">
        <v>99</v>
      </c>
      <c r="D253">
        <v>0</v>
      </c>
      <c r="E253">
        <v>0</v>
      </c>
      <c r="F253">
        <v>0</v>
      </c>
      <c r="G253">
        <v>0</v>
      </c>
      <c r="H253">
        <v>0</v>
      </c>
      <c r="I253">
        <v>0</v>
      </c>
      <c r="J253">
        <v>0</v>
      </c>
      <c r="K253">
        <v>0</v>
      </c>
      <c r="L253">
        <v>0</v>
      </c>
      <c r="M253">
        <v>0</v>
      </c>
      <c r="N253">
        <v>0</v>
      </c>
      <c r="O253">
        <v>0</v>
      </c>
      <c r="P253">
        <v>0</v>
      </c>
      <c r="Q253">
        <v>0</v>
      </c>
      <c r="R253">
        <v>0</v>
      </c>
      <c r="S253">
        <v>0</v>
      </c>
      <c r="T253">
        <v>0</v>
      </c>
    </row>
    <row r="254" spans="1:20">
      <c r="A254" t="s">
        <v>99</v>
      </c>
      <c r="B254" t="s">
        <v>99</v>
      </c>
      <c r="C254" t="s">
        <v>99</v>
      </c>
      <c r="D254">
        <v>0</v>
      </c>
      <c r="E254">
        <v>0</v>
      </c>
      <c r="F254">
        <v>0</v>
      </c>
      <c r="G254">
        <v>0</v>
      </c>
      <c r="H254">
        <v>0</v>
      </c>
      <c r="I254">
        <v>0</v>
      </c>
      <c r="J254">
        <v>0</v>
      </c>
      <c r="K254">
        <v>0</v>
      </c>
      <c r="L254">
        <v>0</v>
      </c>
      <c r="M254">
        <v>0</v>
      </c>
      <c r="N254">
        <v>0</v>
      </c>
      <c r="O254">
        <v>0</v>
      </c>
      <c r="P254">
        <v>0</v>
      </c>
      <c r="Q254">
        <v>0</v>
      </c>
      <c r="R254">
        <v>0</v>
      </c>
      <c r="S254">
        <v>0</v>
      </c>
      <c r="T254">
        <v>0</v>
      </c>
    </row>
    <row r="255" spans="1:20">
      <c r="A255" t="s">
        <v>99</v>
      </c>
      <c r="B255" t="s">
        <v>99</v>
      </c>
      <c r="C255" t="s">
        <v>99</v>
      </c>
      <c r="D255">
        <v>0</v>
      </c>
      <c r="E255">
        <v>0</v>
      </c>
      <c r="F255">
        <v>0</v>
      </c>
      <c r="G255">
        <v>0</v>
      </c>
      <c r="H255">
        <v>0</v>
      </c>
      <c r="I255">
        <v>0</v>
      </c>
      <c r="J255">
        <v>0</v>
      </c>
      <c r="K255">
        <v>0</v>
      </c>
      <c r="L255">
        <v>0</v>
      </c>
      <c r="M255">
        <v>0</v>
      </c>
      <c r="N255">
        <v>0</v>
      </c>
      <c r="O255">
        <v>0</v>
      </c>
      <c r="P255">
        <v>0</v>
      </c>
      <c r="Q255">
        <v>0</v>
      </c>
      <c r="R255">
        <v>0</v>
      </c>
      <c r="S255">
        <v>0</v>
      </c>
      <c r="T255">
        <v>0</v>
      </c>
    </row>
    <row r="256" spans="1:20">
      <c r="A256" t="s">
        <v>99</v>
      </c>
      <c r="B256" t="s">
        <v>99</v>
      </c>
      <c r="C256" t="s">
        <v>99</v>
      </c>
      <c r="D256">
        <v>0</v>
      </c>
      <c r="E256">
        <v>0</v>
      </c>
      <c r="F256">
        <v>0</v>
      </c>
      <c r="G256">
        <v>0</v>
      </c>
      <c r="H256">
        <v>0</v>
      </c>
      <c r="I256">
        <v>0</v>
      </c>
      <c r="J256">
        <v>0</v>
      </c>
      <c r="K256">
        <v>0</v>
      </c>
      <c r="L256">
        <v>0</v>
      </c>
      <c r="M256">
        <v>0</v>
      </c>
      <c r="N256">
        <v>0</v>
      </c>
      <c r="O256">
        <v>0</v>
      </c>
      <c r="P256">
        <v>0</v>
      </c>
      <c r="Q256">
        <v>0</v>
      </c>
      <c r="R256">
        <v>0</v>
      </c>
      <c r="S256">
        <v>0</v>
      </c>
      <c r="T256">
        <v>0</v>
      </c>
    </row>
    <row r="257" spans="1:20">
      <c r="A257" t="s">
        <v>99</v>
      </c>
      <c r="B257" t="s">
        <v>99</v>
      </c>
      <c r="C257" t="s">
        <v>99</v>
      </c>
      <c r="D257">
        <v>0</v>
      </c>
      <c r="E257">
        <v>0</v>
      </c>
      <c r="F257">
        <v>0</v>
      </c>
      <c r="G257">
        <v>0</v>
      </c>
      <c r="H257">
        <v>0</v>
      </c>
      <c r="I257">
        <v>0</v>
      </c>
      <c r="J257">
        <v>0</v>
      </c>
      <c r="K257">
        <v>0</v>
      </c>
      <c r="L257">
        <v>0</v>
      </c>
      <c r="M257">
        <v>0</v>
      </c>
      <c r="N257">
        <v>0</v>
      </c>
      <c r="O257">
        <v>0</v>
      </c>
      <c r="P257">
        <v>0</v>
      </c>
      <c r="Q257">
        <v>0</v>
      </c>
      <c r="R257">
        <v>0</v>
      </c>
      <c r="S257">
        <v>0</v>
      </c>
      <c r="T257">
        <v>0</v>
      </c>
    </row>
    <row r="258" spans="1:20">
      <c r="A258" t="s">
        <v>99</v>
      </c>
      <c r="B258" t="s">
        <v>99</v>
      </c>
      <c r="C258" t="s">
        <v>99</v>
      </c>
      <c r="D258">
        <v>0</v>
      </c>
      <c r="E258">
        <v>0</v>
      </c>
      <c r="F258">
        <v>0</v>
      </c>
      <c r="G258">
        <v>0</v>
      </c>
      <c r="H258">
        <v>0</v>
      </c>
      <c r="I258">
        <v>0</v>
      </c>
      <c r="J258">
        <v>0</v>
      </c>
      <c r="K258">
        <v>0</v>
      </c>
      <c r="L258">
        <v>0</v>
      </c>
      <c r="M258">
        <v>0</v>
      </c>
      <c r="N258">
        <v>0</v>
      </c>
      <c r="O258">
        <v>0</v>
      </c>
      <c r="P258">
        <v>0</v>
      </c>
      <c r="Q258">
        <v>0</v>
      </c>
      <c r="R258">
        <v>0</v>
      </c>
      <c r="S258">
        <v>0</v>
      </c>
      <c r="T258">
        <v>0</v>
      </c>
    </row>
    <row r="259" spans="1:20">
      <c r="A259" t="s">
        <v>99</v>
      </c>
      <c r="B259" t="s">
        <v>99</v>
      </c>
      <c r="C259" t="s">
        <v>99</v>
      </c>
      <c r="D259">
        <v>0</v>
      </c>
      <c r="E259">
        <v>0</v>
      </c>
      <c r="F259">
        <v>0</v>
      </c>
      <c r="G259">
        <v>0</v>
      </c>
      <c r="H259">
        <v>0</v>
      </c>
      <c r="I259">
        <v>0</v>
      </c>
      <c r="J259">
        <v>0</v>
      </c>
      <c r="K259">
        <v>0</v>
      </c>
      <c r="L259">
        <v>0</v>
      </c>
      <c r="M259">
        <v>0</v>
      </c>
      <c r="N259">
        <v>0</v>
      </c>
      <c r="O259">
        <v>0</v>
      </c>
      <c r="P259">
        <v>0</v>
      </c>
      <c r="Q259">
        <v>0</v>
      </c>
      <c r="R259">
        <v>0</v>
      </c>
      <c r="S259">
        <v>0</v>
      </c>
      <c r="T259">
        <v>0</v>
      </c>
    </row>
    <row r="260" spans="1:20">
      <c r="A260" t="s">
        <v>99</v>
      </c>
      <c r="B260" t="s">
        <v>99</v>
      </c>
      <c r="C260" t="s">
        <v>99</v>
      </c>
      <c r="D260">
        <v>0</v>
      </c>
      <c r="E260">
        <v>0</v>
      </c>
      <c r="F260">
        <v>0</v>
      </c>
      <c r="G260">
        <v>0</v>
      </c>
      <c r="H260">
        <v>0</v>
      </c>
      <c r="I260">
        <v>0</v>
      </c>
      <c r="J260">
        <v>0</v>
      </c>
      <c r="K260">
        <v>0</v>
      </c>
      <c r="L260">
        <v>0</v>
      </c>
      <c r="M260">
        <v>0</v>
      </c>
      <c r="N260">
        <v>0</v>
      </c>
      <c r="O260">
        <v>0</v>
      </c>
      <c r="P260">
        <v>0</v>
      </c>
      <c r="Q260">
        <v>0</v>
      </c>
      <c r="R260">
        <v>0</v>
      </c>
      <c r="S260">
        <v>0</v>
      </c>
      <c r="T260">
        <v>0</v>
      </c>
    </row>
    <row r="261" spans="1:20">
      <c r="A261" t="s">
        <v>99</v>
      </c>
      <c r="B261" t="s">
        <v>99</v>
      </c>
      <c r="C261" t="s">
        <v>99</v>
      </c>
      <c r="D261">
        <v>0</v>
      </c>
      <c r="E261">
        <v>0</v>
      </c>
      <c r="F261">
        <v>0</v>
      </c>
      <c r="G261">
        <v>0</v>
      </c>
      <c r="H261">
        <v>0</v>
      </c>
      <c r="I261">
        <v>0</v>
      </c>
      <c r="J261">
        <v>0</v>
      </c>
      <c r="K261">
        <v>0</v>
      </c>
      <c r="L261">
        <v>0</v>
      </c>
      <c r="M261">
        <v>0</v>
      </c>
      <c r="N261">
        <v>0</v>
      </c>
      <c r="O261">
        <v>0</v>
      </c>
      <c r="P261">
        <v>0</v>
      </c>
      <c r="Q261">
        <v>0</v>
      </c>
      <c r="R261">
        <v>0</v>
      </c>
      <c r="S261">
        <v>0</v>
      </c>
      <c r="T261">
        <v>0</v>
      </c>
    </row>
    <row r="262" spans="1:20">
      <c r="A262" t="s">
        <v>99</v>
      </c>
      <c r="B262" t="s">
        <v>99</v>
      </c>
      <c r="C262" t="s">
        <v>99</v>
      </c>
      <c r="D262">
        <v>0</v>
      </c>
      <c r="E262">
        <v>0</v>
      </c>
      <c r="F262">
        <v>0</v>
      </c>
      <c r="G262">
        <v>0</v>
      </c>
      <c r="H262">
        <v>0</v>
      </c>
      <c r="I262">
        <v>0</v>
      </c>
      <c r="J262">
        <v>0</v>
      </c>
      <c r="K262">
        <v>0</v>
      </c>
      <c r="L262">
        <v>0</v>
      </c>
      <c r="M262">
        <v>0</v>
      </c>
      <c r="N262">
        <v>0</v>
      </c>
      <c r="O262">
        <v>0</v>
      </c>
      <c r="P262">
        <v>0</v>
      </c>
      <c r="Q262">
        <v>0</v>
      </c>
      <c r="R262">
        <v>0</v>
      </c>
      <c r="S262">
        <v>0</v>
      </c>
      <c r="T262">
        <v>0</v>
      </c>
    </row>
    <row r="263" spans="1:20">
      <c r="A263" t="s">
        <v>99</v>
      </c>
      <c r="B263" t="s">
        <v>99</v>
      </c>
      <c r="C263" t="s">
        <v>99</v>
      </c>
      <c r="D263">
        <v>0</v>
      </c>
      <c r="E263">
        <v>0</v>
      </c>
      <c r="F263">
        <v>0</v>
      </c>
      <c r="G263">
        <v>0</v>
      </c>
      <c r="H263">
        <v>0</v>
      </c>
      <c r="I263">
        <v>0</v>
      </c>
      <c r="J263">
        <v>0</v>
      </c>
      <c r="K263">
        <v>0</v>
      </c>
      <c r="L263">
        <v>0</v>
      </c>
      <c r="M263">
        <v>0</v>
      </c>
      <c r="N263">
        <v>0</v>
      </c>
      <c r="O263">
        <v>0</v>
      </c>
      <c r="P263">
        <v>0</v>
      </c>
      <c r="Q263">
        <v>0</v>
      </c>
      <c r="R263">
        <v>0</v>
      </c>
      <c r="S263">
        <v>0</v>
      </c>
      <c r="T263">
        <v>0</v>
      </c>
    </row>
    <row r="264" spans="1:20">
      <c r="A264" t="s">
        <v>99</v>
      </c>
      <c r="B264" t="s">
        <v>99</v>
      </c>
      <c r="C264" t="s">
        <v>99</v>
      </c>
      <c r="D264">
        <v>0</v>
      </c>
      <c r="E264">
        <v>0</v>
      </c>
      <c r="F264">
        <v>0</v>
      </c>
      <c r="G264">
        <v>0</v>
      </c>
      <c r="H264">
        <v>0</v>
      </c>
      <c r="I264">
        <v>0</v>
      </c>
      <c r="J264">
        <v>0</v>
      </c>
      <c r="K264">
        <v>0</v>
      </c>
      <c r="L264">
        <v>0</v>
      </c>
      <c r="M264">
        <v>0</v>
      </c>
      <c r="N264">
        <v>0</v>
      </c>
      <c r="O264">
        <v>0</v>
      </c>
      <c r="P264">
        <v>0</v>
      </c>
      <c r="Q264">
        <v>0</v>
      </c>
      <c r="R264">
        <v>0</v>
      </c>
      <c r="S264">
        <v>0</v>
      </c>
      <c r="T264">
        <v>0</v>
      </c>
    </row>
    <row r="265" spans="1:20">
      <c r="A265" t="s">
        <v>99</v>
      </c>
      <c r="B265" t="s">
        <v>99</v>
      </c>
      <c r="C265" t="s">
        <v>99</v>
      </c>
      <c r="D265">
        <v>0</v>
      </c>
      <c r="E265">
        <v>0</v>
      </c>
      <c r="F265">
        <v>0</v>
      </c>
      <c r="G265">
        <v>0</v>
      </c>
      <c r="H265">
        <v>0</v>
      </c>
      <c r="I265">
        <v>0</v>
      </c>
      <c r="J265">
        <v>0</v>
      </c>
      <c r="K265">
        <v>0</v>
      </c>
      <c r="L265">
        <v>0</v>
      </c>
      <c r="M265">
        <v>0</v>
      </c>
      <c r="N265">
        <v>0</v>
      </c>
      <c r="O265">
        <v>0</v>
      </c>
      <c r="P265">
        <v>0</v>
      </c>
      <c r="Q265">
        <v>0</v>
      </c>
      <c r="R265">
        <v>0</v>
      </c>
      <c r="S265">
        <v>0</v>
      </c>
      <c r="T265">
        <v>0</v>
      </c>
    </row>
    <row r="266" spans="1:20">
      <c r="A266" t="s">
        <v>99</v>
      </c>
      <c r="B266" t="s">
        <v>99</v>
      </c>
      <c r="C266" t="s">
        <v>99</v>
      </c>
      <c r="D266">
        <v>0</v>
      </c>
      <c r="E266">
        <v>0</v>
      </c>
      <c r="F266">
        <v>0</v>
      </c>
      <c r="G266">
        <v>0</v>
      </c>
      <c r="H266">
        <v>0</v>
      </c>
      <c r="I266">
        <v>0</v>
      </c>
      <c r="J266">
        <v>0</v>
      </c>
      <c r="K266">
        <v>0</v>
      </c>
      <c r="L266">
        <v>0</v>
      </c>
      <c r="M266">
        <v>0</v>
      </c>
      <c r="N266">
        <v>0</v>
      </c>
      <c r="O266">
        <v>0</v>
      </c>
      <c r="P266">
        <v>0</v>
      </c>
      <c r="Q266">
        <v>0</v>
      </c>
      <c r="R266">
        <v>0</v>
      </c>
      <c r="S266">
        <v>0</v>
      </c>
      <c r="T266">
        <v>0</v>
      </c>
    </row>
    <row r="267" spans="1:20">
      <c r="A267" t="s">
        <v>99</v>
      </c>
      <c r="B267" t="s">
        <v>99</v>
      </c>
      <c r="C267" t="s">
        <v>99</v>
      </c>
      <c r="D267">
        <v>0</v>
      </c>
      <c r="E267">
        <v>0</v>
      </c>
      <c r="F267">
        <v>0</v>
      </c>
      <c r="G267">
        <v>0</v>
      </c>
      <c r="H267">
        <v>0</v>
      </c>
      <c r="I267">
        <v>0</v>
      </c>
      <c r="J267">
        <v>0</v>
      </c>
      <c r="K267">
        <v>0</v>
      </c>
      <c r="L267">
        <v>0</v>
      </c>
      <c r="M267">
        <v>0</v>
      </c>
      <c r="N267">
        <v>0</v>
      </c>
      <c r="O267">
        <v>0</v>
      </c>
      <c r="P267">
        <v>0</v>
      </c>
      <c r="Q267">
        <v>0</v>
      </c>
      <c r="R267">
        <v>0</v>
      </c>
      <c r="S267">
        <v>0</v>
      </c>
      <c r="T267">
        <v>0</v>
      </c>
    </row>
    <row r="268" spans="1:20">
      <c r="A268" t="s">
        <v>99</v>
      </c>
      <c r="B268" t="s">
        <v>99</v>
      </c>
      <c r="C268" t="s">
        <v>99</v>
      </c>
      <c r="D268">
        <v>0</v>
      </c>
      <c r="E268">
        <v>0</v>
      </c>
      <c r="F268">
        <v>0</v>
      </c>
      <c r="G268">
        <v>0</v>
      </c>
      <c r="H268">
        <v>0</v>
      </c>
      <c r="I268">
        <v>0</v>
      </c>
      <c r="J268">
        <v>0</v>
      </c>
      <c r="K268">
        <v>0</v>
      </c>
      <c r="L268">
        <v>0</v>
      </c>
      <c r="M268">
        <v>0</v>
      </c>
      <c r="N268">
        <v>0</v>
      </c>
      <c r="O268">
        <v>0</v>
      </c>
      <c r="P268">
        <v>0</v>
      </c>
      <c r="Q268">
        <v>0</v>
      </c>
      <c r="R268">
        <v>0</v>
      </c>
      <c r="S268">
        <v>0</v>
      </c>
      <c r="T268">
        <v>0</v>
      </c>
    </row>
    <row r="269" spans="1:20">
      <c r="A269" t="s">
        <v>99</v>
      </c>
      <c r="B269" t="s">
        <v>99</v>
      </c>
      <c r="C269" t="s">
        <v>99</v>
      </c>
      <c r="D269">
        <v>0</v>
      </c>
      <c r="E269">
        <v>0</v>
      </c>
      <c r="F269">
        <v>0</v>
      </c>
      <c r="G269">
        <v>0</v>
      </c>
      <c r="H269">
        <v>0</v>
      </c>
      <c r="I269">
        <v>0</v>
      </c>
      <c r="J269">
        <v>0</v>
      </c>
      <c r="K269">
        <v>0</v>
      </c>
      <c r="L269">
        <v>0</v>
      </c>
      <c r="M269">
        <v>0</v>
      </c>
      <c r="N269">
        <v>0</v>
      </c>
      <c r="O269">
        <v>0</v>
      </c>
      <c r="P269">
        <v>0</v>
      </c>
      <c r="Q269">
        <v>0</v>
      </c>
      <c r="R269">
        <v>0</v>
      </c>
      <c r="S269">
        <v>0</v>
      </c>
      <c r="T269">
        <v>0</v>
      </c>
    </row>
    <row r="270" spans="1:20">
      <c r="A270" t="s">
        <v>99</v>
      </c>
      <c r="B270" t="s">
        <v>99</v>
      </c>
      <c r="C270" t="s">
        <v>99</v>
      </c>
      <c r="D270">
        <v>0</v>
      </c>
      <c r="E270">
        <v>0</v>
      </c>
      <c r="F270">
        <v>0</v>
      </c>
      <c r="G270">
        <v>0</v>
      </c>
      <c r="H270">
        <v>0</v>
      </c>
      <c r="I270">
        <v>0</v>
      </c>
      <c r="J270">
        <v>0</v>
      </c>
      <c r="K270">
        <v>0</v>
      </c>
      <c r="L270">
        <v>0</v>
      </c>
      <c r="M270">
        <v>0</v>
      </c>
      <c r="N270">
        <v>0</v>
      </c>
      <c r="O270">
        <v>0</v>
      </c>
      <c r="P270">
        <v>0</v>
      </c>
      <c r="Q270">
        <v>0</v>
      </c>
      <c r="R270">
        <v>0</v>
      </c>
      <c r="S270">
        <v>0</v>
      </c>
      <c r="T270">
        <v>0</v>
      </c>
    </row>
    <row r="271" spans="1:20">
      <c r="A271" t="s">
        <v>99</v>
      </c>
      <c r="B271" t="s">
        <v>99</v>
      </c>
      <c r="C271" t="s">
        <v>99</v>
      </c>
      <c r="D271">
        <v>0</v>
      </c>
      <c r="E271">
        <v>0</v>
      </c>
      <c r="F271">
        <v>0</v>
      </c>
      <c r="G271">
        <v>0</v>
      </c>
      <c r="H271">
        <v>0</v>
      </c>
      <c r="I271">
        <v>0</v>
      </c>
      <c r="J271">
        <v>0</v>
      </c>
      <c r="K271">
        <v>0</v>
      </c>
      <c r="L271">
        <v>0</v>
      </c>
      <c r="M271">
        <v>0</v>
      </c>
      <c r="N271">
        <v>0</v>
      </c>
      <c r="O271">
        <v>0</v>
      </c>
      <c r="P271">
        <v>0</v>
      </c>
      <c r="Q271">
        <v>0</v>
      </c>
      <c r="R271">
        <v>0</v>
      </c>
      <c r="S271">
        <v>0</v>
      </c>
      <c r="T271">
        <v>0</v>
      </c>
    </row>
    <row r="272" spans="1:20">
      <c r="A272" t="s">
        <v>99</v>
      </c>
      <c r="B272" t="s">
        <v>99</v>
      </c>
      <c r="C272" t="s">
        <v>99</v>
      </c>
      <c r="D272">
        <v>0</v>
      </c>
      <c r="E272">
        <v>0</v>
      </c>
      <c r="F272">
        <v>0</v>
      </c>
      <c r="G272">
        <v>0</v>
      </c>
      <c r="H272">
        <v>0</v>
      </c>
      <c r="I272">
        <v>0</v>
      </c>
      <c r="J272">
        <v>0</v>
      </c>
      <c r="K272">
        <v>0</v>
      </c>
      <c r="L272">
        <v>0</v>
      </c>
      <c r="M272">
        <v>0</v>
      </c>
      <c r="N272">
        <v>0</v>
      </c>
      <c r="O272">
        <v>0</v>
      </c>
      <c r="P272">
        <v>0</v>
      </c>
      <c r="Q272">
        <v>0</v>
      </c>
      <c r="R272">
        <v>0</v>
      </c>
      <c r="S272">
        <v>0</v>
      </c>
      <c r="T272">
        <v>0</v>
      </c>
    </row>
    <row r="273" spans="1:20">
      <c r="A273" t="s">
        <v>99</v>
      </c>
      <c r="B273" t="s">
        <v>99</v>
      </c>
      <c r="C273" t="s">
        <v>99</v>
      </c>
      <c r="D273">
        <v>0</v>
      </c>
      <c r="E273">
        <v>0</v>
      </c>
      <c r="F273">
        <v>0</v>
      </c>
      <c r="G273">
        <v>0</v>
      </c>
      <c r="H273">
        <v>0</v>
      </c>
      <c r="I273">
        <v>0</v>
      </c>
      <c r="J273">
        <v>0</v>
      </c>
      <c r="K273">
        <v>0</v>
      </c>
      <c r="L273">
        <v>0</v>
      </c>
      <c r="M273">
        <v>0</v>
      </c>
      <c r="N273">
        <v>0</v>
      </c>
      <c r="O273">
        <v>0</v>
      </c>
      <c r="P273">
        <v>0</v>
      </c>
      <c r="Q273">
        <v>0</v>
      </c>
      <c r="R273">
        <v>0</v>
      </c>
      <c r="S273">
        <v>0</v>
      </c>
      <c r="T273">
        <v>0</v>
      </c>
    </row>
    <row r="274" spans="1:20">
      <c r="A274" t="s">
        <v>99</v>
      </c>
      <c r="B274" t="s">
        <v>99</v>
      </c>
      <c r="C274" t="s">
        <v>99</v>
      </c>
      <c r="D274">
        <v>0</v>
      </c>
      <c r="E274">
        <v>0</v>
      </c>
      <c r="F274">
        <v>0</v>
      </c>
      <c r="G274">
        <v>0</v>
      </c>
      <c r="H274">
        <v>0</v>
      </c>
      <c r="I274">
        <v>0</v>
      </c>
      <c r="J274">
        <v>0</v>
      </c>
      <c r="K274">
        <v>0</v>
      </c>
      <c r="L274">
        <v>0</v>
      </c>
      <c r="M274">
        <v>0</v>
      </c>
      <c r="N274">
        <v>0</v>
      </c>
      <c r="O274">
        <v>0</v>
      </c>
      <c r="P274">
        <v>0</v>
      </c>
      <c r="Q274">
        <v>0</v>
      </c>
      <c r="R274">
        <v>0</v>
      </c>
      <c r="S274">
        <v>0</v>
      </c>
      <c r="T274">
        <v>0</v>
      </c>
    </row>
    <row r="275" spans="1:20">
      <c r="A275" t="s">
        <v>99</v>
      </c>
      <c r="B275" t="s">
        <v>99</v>
      </c>
      <c r="C275" t="s">
        <v>99</v>
      </c>
      <c r="D275">
        <v>0</v>
      </c>
      <c r="E275">
        <v>0</v>
      </c>
      <c r="F275">
        <v>0</v>
      </c>
      <c r="G275">
        <v>0</v>
      </c>
      <c r="H275">
        <v>0</v>
      </c>
      <c r="I275">
        <v>0</v>
      </c>
      <c r="J275">
        <v>0</v>
      </c>
      <c r="K275">
        <v>0</v>
      </c>
      <c r="L275">
        <v>0</v>
      </c>
      <c r="M275">
        <v>0</v>
      </c>
      <c r="N275">
        <v>0</v>
      </c>
      <c r="O275">
        <v>0</v>
      </c>
      <c r="P275">
        <v>0</v>
      </c>
      <c r="Q275">
        <v>0</v>
      </c>
      <c r="R275">
        <v>0</v>
      </c>
      <c r="S275">
        <v>0</v>
      </c>
      <c r="T275">
        <v>0</v>
      </c>
    </row>
    <row r="276" spans="1:20">
      <c r="A276" t="s">
        <v>99</v>
      </c>
      <c r="B276" t="s">
        <v>99</v>
      </c>
      <c r="C276" t="s">
        <v>99</v>
      </c>
      <c r="D276">
        <v>0</v>
      </c>
      <c r="E276">
        <v>0</v>
      </c>
      <c r="F276">
        <v>0</v>
      </c>
      <c r="G276">
        <v>0</v>
      </c>
      <c r="H276">
        <v>0</v>
      </c>
      <c r="I276">
        <v>0</v>
      </c>
      <c r="J276">
        <v>0</v>
      </c>
      <c r="K276">
        <v>0</v>
      </c>
      <c r="L276">
        <v>0</v>
      </c>
      <c r="M276">
        <v>0</v>
      </c>
      <c r="N276">
        <v>0</v>
      </c>
      <c r="O276">
        <v>0</v>
      </c>
      <c r="P276">
        <v>0</v>
      </c>
      <c r="Q276">
        <v>0</v>
      </c>
      <c r="R276">
        <v>0</v>
      </c>
      <c r="S276">
        <v>0</v>
      </c>
      <c r="T276">
        <v>0</v>
      </c>
    </row>
    <row r="277" spans="1:20">
      <c r="A277" t="s">
        <v>99</v>
      </c>
      <c r="B277" t="s">
        <v>99</v>
      </c>
      <c r="C277" t="s">
        <v>99</v>
      </c>
      <c r="D277">
        <v>0</v>
      </c>
      <c r="E277">
        <v>0</v>
      </c>
      <c r="F277">
        <v>0</v>
      </c>
      <c r="G277">
        <v>0</v>
      </c>
      <c r="H277">
        <v>0</v>
      </c>
      <c r="I277">
        <v>0</v>
      </c>
      <c r="J277">
        <v>0</v>
      </c>
      <c r="K277">
        <v>0</v>
      </c>
      <c r="L277">
        <v>0</v>
      </c>
      <c r="M277">
        <v>0</v>
      </c>
      <c r="N277">
        <v>0</v>
      </c>
      <c r="O277">
        <v>0</v>
      </c>
      <c r="P277">
        <v>0</v>
      </c>
      <c r="Q277">
        <v>0</v>
      </c>
      <c r="R277">
        <v>0</v>
      </c>
      <c r="S277">
        <v>0</v>
      </c>
      <c r="T277">
        <v>0</v>
      </c>
    </row>
    <row r="278" spans="1:20">
      <c r="A278" t="s">
        <v>99</v>
      </c>
      <c r="B278" t="s">
        <v>99</v>
      </c>
      <c r="C278" t="s">
        <v>99</v>
      </c>
      <c r="D278">
        <v>0</v>
      </c>
      <c r="E278">
        <v>0</v>
      </c>
      <c r="F278">
        <v>0</v>
      </c>
      <c r="G278">
        <v>0</v>
      </c>
      <c r="H278">
        <v>0</v>
      </c>
      <c r="I278">
        <v>0</v>
      </c>
      <c r="J278">
        <v>0</v>
      </c>
      <c r="K278">
        <v>0</v>
      </c>
      <c r="L278">
        <v>0</v>
      </c>
      <c r="M278">
        <v>0</v>
      </c>
      <c r="N278">
        <v>0</v>
      </c>
      <c r="O278">
        <v>0</v>
      </c>
      <c r="P278">
        <v>0</v>
      </c>
      <c r="Q278">
        <v>0</v>
      </c>
      <c r="R278">
        <v>0</v>
      </c>
      <c r="S278">
        <v>0</v>
      </c>
      <c r="T278">
        <v>0</v>
      </c>
    </row>
    <row r="279" spans="1:20">
      <c r="A279" t="s">
        <v>99</v>
      </c>
      <c r="B279" t="s">
        <v>99</v>
      </c>
      <c r="C279" t="s">
        <v>99</v>
      </c>
      <c r="D279">
        <v>0</v>
      </c>
      <c r="E279">
        <v>0</v>
      </c>
      <c r="F279">
        <v>0</v>
      </c>
      <c r="G279">
        <v>0</v>
      </c>
      <c r="H279">
        <v>0</v>
      </c>
      <c r="I279">
        <v>0</v>
      </c>
      <c r="J279">
        <v>0</v>
      </c>
      <c r="K279">
        <v>0</v>
      </c>
      <c r="L279">
        <v>0</v>
      </c>
      <c r="M279">
        <v>0</v>
      </c>
      <c r="N279">
        <v>0</v>
      </c>
      <c r="O279">
        <v>0</v>
      </c>
      <c r="P279">
        <v>0</v>
      </c>
      <c r="Q279">
        <v>0</v>
      </c>
      <c r="R279">
        <v>0</v>
      </c>
      <c r="S279">
        <v>0</v>
      </c>
      <c r="T279">
        <v>0</v>
      </c>
    </row>
    <row r="280" spans="1:20">
      <c r="A280" t="s">
        <v>99</v>
      </c>
      <c r="B280" t="s">
        <v>99</v>
      </c>
      <c r="C280" t="s">
        <v>99</v>
      </c>
      <c r="D280">
        <v>0</v>
      </c>
      <c r="E280">
        <v>0</v>
      </c>
      <c r="F280">
        <v>0</v>
      </c>
      <c r="G280">
        <v>0</v>
      </c>
      <c r="H280">
        <v>0</v>
      </c>
      <c r="I280">
        <v>0</v>
      </c>
      <c r="J280">
        <v>0</v>
      </c>
      <c r="K280">
        <v>0</v>
      </c>
      <c r="L280">
        <v>0</v>
      </c>
      <c r="M280">
        <v>0</v>
      </c>
      <c r="N280">
        <v>0</v>
      </c>
      <c r="O280">
        <v>0</v>
      </c>
      <c r="P280">
        <v>0</v>
      </c>
      <c r="Q280">
        <v>0</v>
      </c>
      <c r="R280">
        <v>0</v>
      </c>
      <c r="S280">
        <v>0</v>
      </c>
      <c r="T280">
        <v>0</v>
      </c>
    </row>
    <row r="281" spans="1:20">
      <c r="A281" t="s">
        <v>99</v>
      </c>
      <c r="B281" t="s">
        <v>99</v>
      </c>
      <c r="C281" t="s">
        <v>99</v>
      </c>
      <c r="D281">
        <v>0</v>
      </c>
      <c r="E281">
        <v>0</v>
      </c>
      <c r="F281">
        <v>0</v>
      </c>
      <c r="G281">
        <v>0</v>
      </c>
      <c r="H281">
        <v>0</v>
      </c>
      <c r="I281">
        <v>0</v>
      </c>
      <c r="J281">
        <v>0</v>
      </c>
      <c r="K281">
        <v>0</v>
      </c>
      <c r="L281">
        <v>0</v>
      </c>
      <c r="M281">
        <v>0</v>
      </c>
      <c r="N281">
        <v>0</v>
      </c>
      <c r="O281">
        <v>0</v>
      </c>
      <c r="P281">
        <v>0</v>
      </c>
      <c r="Q281">
        <v>0</v>
      </c>
      <c r="R281">
        <v>0</v>
      </c>
      <c r="S281">
        <v>0</v>
      </c>
      <c r="T281">
        <v>0</v>
      </c>
    </row>
    <row r="282" spans="1:20">
      <c r="A282" t="s">
        <v>99</v>
      </c>
      <c r="B282" t="s">
        <v>99</v>
      </c>
      <c r="C282" t="s">
        <v>99</v>
      </c>
      <c r="D282">
        <v>0</v>
      </c>
      <c r="E282">
        <v>0</v>
      </c>
      <c r="F282">
        <v>0</v>
      </c>
      <c r="G282">
        <v>0</v>
      </c>
      <c r="H282">
        <v>0</v>
      </c>
      <c r="I282">
        <v>0</v>
      </c>
      <c r="J282">
        <v>0</v>
      </c>
      <c r="K282">
        <v>0</v>
      </c>
      <c r="L282">
        <v>0</v>
      </c>
      <c r="M282">
        <v>0</v>
      </c>
      <c r="N282">
        <v>0</v>
      </c>
      <c r="O282">
        <v>0</v>
      </c>
      <c r="P282">
        <v>0</v>
      </c>
      <c r="Q282">
        <v>0</v>
      </c>
      <c r="R282">
        <v>0</v>
      </c>
      <c r="S282">
        <v>0</v>
      </c>
      <c r="T282">
        <v>0</v>
      </c>
    </row>
    <row r="283" spans="1:20">
      <c r="A283" t="s">
        <v>99</v>
      </c>
      <c r="B283" t="s">
        <v>99</v>
      </c>
      <c r="C283" t="s">
        <v>99</v>
      </c>
      <c r="D283">
        <v>0</v>
      </c>
      <c r="E283">
        <v>0</v>
      </c>
      <c r="F283">
        <v>0</v>
      </c>
      <c r="G283">
        <v>0</v>
      </c>
      <c r="H283">
        <v>0</v>
      </c>
      <c r="I283">
        <v>0</v>
      </c>
      <c r="J283">
        <v>0</v>
      </c>
      <c r="K283">
        <v>0</v>
      </c>
      <c r="L283">
        <v>0</v>
      </c>
      <c r="M283">
        <v>0</v>
      </c>
      <c r="N283">
        <v>0</v>
      </c>
      <c r="O283">
        <v>0</v>
      </c>
      <c r="P283">
        <v>0</v>
      </c>
      <c r="Q283">
        <v>0</v>
      </c>
      <c r="R283">
        <v>0</v>
      </c>
      <c r="S283">
        <v>0</v>
      </c>
      <c r="T283">
        <v>0</v>
      </c>
    </row>
    <row r="284" spans="1:20">
      <c r="A284" t="s">
        <v>99</v>
      </c>
      <c r="B284" t="s">
        <v>99</v>
      </c>
      <c r="C284" t="s">
        <v>99</v>
      </c>
      <c r="D284">
        <v>0</v>
      </c>
      <c r="E284">
        <v>0</v>
      </c>
      <c r="F284">
        <v>0</v>
      </c>
      <c r="G284">
        <v>0</v>
      </c>
      <c r="H284">
        <v>0</v>
      </c>
      <c r="I284">
        <v>0</v>
      </c>
      <c r="J284">
        <v>0</v>
      </c>
      <c r="K284">
        <v>0</v>
      </c>
      <c r="L284">
        <v>0</v>
      </c>
      <c r="M284">
        <v>0</v>
      </c>
      <c r="N284">
        <v>0</v>
      </c>
      <c r="O284">
        <v>0</v>
      </c>
      <c r="P284">
        <v>0</v>
      </c>
      <c r="Q284">
        <v>0</v>
      </c>
      <c r="R284">
        <v>0</v>
      </c>
      <c r="S284">
        <v>0</v>
      </c>
      <c r="T284">
        <v>0</v>
      </c>
    </row>
    <row r="285" spans="1:20">
      <c r="A285" t="s">
        <v>99</v>
      </c>
      <c r="B285" t="s">
        <v>99</v>
      </c>
      <c r="C285" t="s">
        <v>99</v>
      </c>
      <c r="D285">
        <v>0</v>
      </c>
      <c r="E285">
        <v>0</v>
      </c>
      <c r="F285">
        <v>0</v>
      </c>
      <c r="G285">
        <v>0</v>
      </c>
      <c r="H285">
        <v>0</v>
      </c>
      <c r="I285">
        <v>0</v>
      </c>
      <c r="J285">
        <v>0</v>
      </c>
      <c r="K285">
        <v>0</v>
      </c>
      <c r="L285">
        <v>0</v>
      </c>
      <c r="M285">
        <v>0</v>
      </c>
      <c r="N285">
        <v>0</v>
      </c>
      <c r="O285">
        <v>0</v>
      </c>
      <c r="P285">
        <v>0</v>
      </c>
      <c r="Q285">
        <v>0</v>
      </c>
      <c r="R285">
        <v>0</v>
      </c>
      <c r="S285">
        <v>0</v>
      </c>
      <c r="T285">
        <v>0</v>
      </c>
    </row>
    <row r="286" spans="1:20">
      <c r="A286" t="s">
        <v>99</v>
      </c>
      <c r="B286" t="s">
        <v>99</v>
      </c>
      <c r="C286" t="s">
        <v>99</v>
      </c>
      <c r="D286">
        <v>0</v>
      </c>
      <c r="E286">
        <v>0</v>
      </c>
      <c r="F286">
        <v>0</v>
      </c>
      <c r="G286">
        <v>0</v>
      </c>
      <c r="H286">
        <v>0</v>
      </c>
      <c r="I286">
        <v>0</v>
      </c>
      <c r="J286">
        <v>0</v>
      </c>
      <c r="K286">
        <v>0</v>
      </c>
      <c r="L286">
        <v>0</v>
      </c>
      <c r="M286">
        <v>0</v>
      </c>
      <c r="N286">
        <v>0</v>
      </c>
      <c r="O286">
        <v>0</v>
      </c>
      <c r="P286">
        <v>0</v>
      </c>
      <c r="Q286">
        <v>0</v>
      </c>
      <c r="R286">
        <v>0</v>
      </c>
      <c r="S286">
        <v>0</v>
      </c>
      <c r="T286">
        <v>0</v>
      </c>
    </row>
    <row r="287" spans="1:20">
      <c r="A287" t="s">
        <v>99</v>
      </c>
      <c r="B287" t="s">
        <v>99</v>
      </c>
      <c r="C287" t="s">
        <v>99</v>
      </c>
      <c r="D287">
        <v>0</v>
      </c>
      <c r="E287">
        <v>0</v>
      </c>
      <c r="F287">
        <v>0</v>
      </c>
      <c r="G287">
        <v>0</v>
      </c>
      <c r="H287">
        <v>0</v>
      </c>
      <c r="I287">
        <v>0</v>
      </c>
      <c r="J287">
        <v>0</v>
      </c>
      <c r="K287">
        <v>0</v>
      </c>
      <c r="L287">
        <v>0</v>
      </c>
      <c r="M287">
        <v>0</v>
      </c>
      <c r="N287">
        <v>0</v>
      </c>
      <c r="O287">
        <v>0</v>
      </c>
      <c r="P287">
        <v>0</v>
      </c>
      <c r="Q287">
        <v>0</v>
      </c>
      <c r="R287">
        <v>0</v>
      </c>
      <c r="S287">
        <v>0</v>
      </c>
      <c r="T287">
        <v>0</v>
      </c>
    </row>
    <row r="288" spans="1:20">
      <c r="A288" t="s">
        <v>99</v>
      </c>
      <c r="B288" t="s">
        <v>99</v>
      </c>
      <c r="C288" t="s">
        <v>99</v>
      </c>
      <c r="D288">
        <v>0</v>
      </c>
      <c r="E288">
        <v>0</v>
      </c>
      <c r="F288">
        <v>0</v>
      </c>
      <c r="G288">
        <v>0</v>
      </c>
      <c r="H288">
        <v>0</v>
      </c>
      <c r="I288">
        <v>0</v>
      </c>
      <c r="J288">
        <v>0</v>
      </c>
      <c r="K288">
        <v>0</v>
      </c>
      <c r="L288">
        <v>0</v>
      </c>
      <c r="M288">
        <v>0</v>
      </c>
      <c r="N288">
        <v>0</v>
      </c>
      <c r="O288">
        <v>0</v>
      </c>
      <c r="P288">
        <v>0</v>
      </c>
      <c r="Q288">
        <v>0</v>
      </c>
      <c r="R288">
        <v>0</v>
      </c>
      <c r="S288">
        <v>0</v>
      </c>
      <c r="T288">
        <v>0</v>
      </c>
    </row>
    <row r="289" spans="1:20">
      <c r="A289" t="s">
        <v>99</v>
      </c>
      <c r="B289" t="s">
        <v>99</v>
      </c>
      <c r="C289" t="s">
        <v>99</v>
      </c>
      <c r="D289">
        <v>0</v>
      </c>
      <c r="E289">
        <v>0</v>
      </c>
      <c r="F289">
        <v>0</v>
      </c>
      <c r="G289">
        <v>0</v>
      </c>
      <c r="H289">
        <v>0</v>
      </c>
      <c r="I289">
        <v>0</v>
      </c>
      <c r="J289">
        <v>0</v>
      </c>
      <c r="K289">
        <v>0</v>
      </c>
      <c r="L289">
        <v>0</v>
      </c>
      <c r="M289">
        <v>0</v>
      </c>
      <c r="N289">
        <v>0</v>
      </c>
      <c r="O289">
        <v>0</v>
      </c>
      <c r="P289">
        <v>0</v>
      </c>
      <c r="Q289">
        <v>0</v>
      </c>
      <c r="R289">
        <v>0</v>
      </c>
      <c r="S289">
        <v>0</v>
      </c>
      <c r="T289">
        <v>0</v>
      </c>
    </row>
    <row r="290" spans="1:20">
      <c r="A290" t="s">
        <v>99</v>
      </c>
      <c r="B290" t="s">
        <v>99</v>
      </c>
      <c r="C290" t="s">
        <v>99</v>
      </c>
      <c r="D290">
        <v>0</v>
      </c>
      <c r="E290">
        <v>0</v>
      </c>
      <c r="F290">
        <v>0</v>
      </c>
      <c r="G290">
        <v>0</v>
      </c>
      <c r="H290">
        <v>0</v>
      </c>
      <c r="I290">
        <v>0</v>
      </c>
      <c r="J290">
        <v>0</v>
      </c>
      <c r="K290">
        <v>0</v>
      </c>
      <c r="L290">
        <v>0</v>
      </c>
      <c r="M290">
        <v>0</v>
      </c>
      <c r="N290">
        <v>0</v>
      </c>
      <c r="O290">
        <v>0</v>
      </c>
      <c r="P290">
        <v>0</v>
      </c>
      <c r="Q290">
        <v>0</v>
      </c>
      <c r="R290">
        <v>0</v>
      </c>
      <c r="S290">
        <v>0</v>
      </c>
      <c r="T290">
        <v>0</v>
      </c>
    </row>
    <row r="291" spans="1:20">
      <c r="A291" t="s">
        <v>99</v>
      </c>
      <c r="B291" t="s">
        <v>99</v>
      </c>
      <c r="C291" t="s">
        <v>99</v>
      </c>
      <c r="D291">
        <v>0</v>
      </c>
      <c r="E291">
        <v>0</v>
      </c>
      <c r="F291">
        <v>0</v>
      </c>
      <c r="G291">
        <v>0</v>
      </c>
      <c r="H291">
        <v>0</v>
      </c>
      <c r="I291">
        <v>0</v>
      </c>
      <c r="J291">
        <v>0</v>
      </c>
      <c r="K291">
        <v>0</v>
      </c>
      <c r="L291">
        <v>0</v>
      </c>
      <c r="M291">
        <v>0</v>
      </c>
      <c r="N291">
        <v>0</v>
      </c>
      <c r="O291">
        <v>0</v>
      </c>
      <c r="P291">
        <v>0</v>
      </c>
      <c r="Q291">
        <v>0</v>
      </c>
      <c r="R291">
        <v>0</v>
      </c>
      <c r="S291">
        <v>0</v>
      </c>
      <c r="T291">
        <v>0</v>
      </c>
    </row>
    <row r="292" spans="1:20">
      <c r="A292" t="s">
        <v>99</v>
      </c>
      <c r="B292" t="s">
        <v>99</v>
      </c>
      <c r="C292" t="s">
        <v>99</v>
      </c>
      <c r="D292">
        <v>0</v>
      </c>
      <c r="E292">
        <v>0</v>
      </c>
      <c r="F292">
        <v>0</v>
      </c>
      <c r="G292">
        <v>0</v>
      </c>
      <c r="H292">
        <v>0</v>
      </c>
      <c r="I292">
        <v>0</v>
      </c>
      <c r="J292">
        <v>0</v>
      </c>
      <c r="K292">
        <v>0</v>
      </c>
      <c r="L292">
        <v>0</v>
      </c>
      <c r="M292">
        <v>0</v>
      </c>
      <c r="N292">
        <v>0</v>
      </c>
      <c r="O292">
        <v>0</v>
      </c>
      <c r="P292">
        <v>0</v>
      </c>
      <c r="Q292">
        <v>0</v>
      </c>
      <c r="R292">
        <v>0</v>
      </c>
      <c r="S292">
        <v>0</v>
      </c>
      <c r="T292">
        <v>0</v>
      </c>
    </row>
    <row r="293" spans="1:20">
      <c r="A293" t="s">
        <v>99</v>
      </c>
      <c r="B293" t="s">
        <v>99</v>
      </c>
      <c r="C293" t="s">
        <v>99</v>
      </c>
      <c r="D293">
        <v>0</v>
      </c>
      <c r="E293">
        <v>0</v>
      </c>
      <c r="F293">
        <v>0</v>
      </c>
      <c r="G293">
        <v>0</v>
      </c>
      <c r="H293">
        <v>0</v>
      </c>
      <c r="I293">
        <v>0</v>
      </c>
      <c r="J293">
        <v>0</v>
      </c>
      <c r="K293">
        <v>0</v>
      </c>
      <c r="L293">
        <v>0</v>
      </c>
      <c r="M293">
        <v>0</v>
      </c>
      <c r="N293">
        <v>0</v>
      </c>
      <c r="O293">
        <v>0</v>
      </c>
      <c r="P293">
        <v>0</v>
      </c>
      <c r="Q293">
        <v>0</v>
      </c>
      <c r="R293">
        <v>0</v>
      </c>
      <c r="S293">
        <v>0</v>
      </c>
      <c r="T293">
        <v>0</v>
      </c>
    </row>
    <row r="294" spans="1:20">
      <c r="A294" t="s">
        <v>99</v>
      </c>
      <c r="B294" t="s">
        <v>99</v>
      </c>
      <c r="C294" t="s">
        <v>99</v>
      </c>
      <c r="D294">
        <v>0</v>
      </c>
      <c r="E294">
        <v>0</v>
      </c>
      <c r="F294">
        <v>0</v>
      </c>
      <c r="G294">
        <v>0</v>
      </c>
      <c r="H294">
        <v>0</v>
      </c>
      <c r="I294">
        <v>0</v>
      </c>
      <c r="J294">
        <v>0</v>
      </c>
      <c r="K294">
        <v>0</v>
      </c>
      <c r="L294">
        <v>0</v>
      </c>
      <c r="M294">
        <v>0</v>
      </c>
      <c r="N294">
        <v>0</v>
      </c>
      <c r="O294">
        <v>0</v>
      </c>
      <c r="P294">
        <v>0</v>
      </c>
      <c r="Q294">
        <v>0</v>
      </c>
      <c r="R294">
        <v>0</v>
      </c>
      <c r="S294">
        <v>0</v>
      </c>
      <c r="T294">
        <v>0</v>
      </c>
    </row>
    <row r="295" spans="1:20">
      <c r="A295" t="s">
        <v>99</v>
      </c>
      <c r="B295" t="s">
        <v>99</v>
      </c>
      <c r="C295" t="s">
        <v>99</v>
      </c>
      <c r="D295">
        <v>0</v>
      </c>
      <c r="E295">
        <v>0</v>
      </c>
      <c r="F295">
        <v>0</v>
      </c>
      <c r="G295">
        <v>0</v>
      </c>
      <c r="H295">
        <v>0</v>
      </c>
      <c r="I295">
        <v>0</v>
      </c>
      <c r="J295">
        <v>0</v>
      </c>
      <c r="K295">
        <v>0</v>
      </c>
      <c r="L295">
        <v>0</v>
      </c>
      <c r="M295">
        <v>0</v>
      </c>
      <c r="N295">
        <v>0</v>
      </c>
      <c r="O295">
        <v>0</v>
      </c>
      <c r="P295">
        <v>0</v>
      </c>
      <c r="Q295">
        <v>0</v>
      </c>
      <c r="R295">
        <v>0</v>
      </c>
      <c r="S295">
        <v>0</v>
      </c>
      <c r="T295">
        <v>0</v>
      </c>
    </row>
    <row r="296" spans="1:20">
      <c r="A296" t="s">
        <v>99</v>
      </c>
      <c r="B296" t="s">
        <v>99</v>
      </c>
      <c r="C296" t="s">
        <v>99</v>
      </c>
      <c r="D296">
        <v>0</v>
      </c>
      <c r="E296">
        <v>0</v>
      </c>
      <c r="F296">
        <v>0</v>
      </c>
      <c r="G296">
        <v>0</v>
      </c>
      <c r="H296">
        <v>0</v>
      </c>
      <c r="I296">
        <v>0</v>
      </c>
      <c r="J296">
        <v>0</v>
      </c>
      <c r="K296">
        <v>0</v>
      </c>
      <c r="L296">
        <v>0</v>
      </c>
      <c r="M296">
        <v>0</v>
      </c>
      <c r="N296">
        <v>0</v>
      </c>
      <c r="O296">
        <v>0</v>
      </c>
      <c r="P296">
        <v>0</v>
      </c>
      <c r="Q296">
        <v>0</v>
      </c>
      <c r="R296">
        <v>0</v>
      </c>
      <c r="S296">
        <v>0</v>
      </c>
      <c r="T296">
        <v>0</v>
      </c>
    </row>
    <row r="297" spans="1:20">
      <c r="A297" t="s">
        <v>99</v>
      </c>
      <c r="B297" t="s">
        <v>99</v>
      </c>
      <c r="C297" t="s">
        <v>99</v>
      </c>
      <c r="D297">
        <v>0</v>
      </c>
      <c r="E297">
        <v>0</v>
      </c>
      <c r="F297">
        <v>0</v>
      </c>
      <c r="G297">
        <v>0</v>
      </c>
      <c r="H297">
        <v>0</v>
      </c>
      <c r="I297">
        <v>0</v>
      </c>
      <c r="J297">
        <v>0</v>
      </c>
      <c r="K297">
        <v>0</v>
      </c>
      <c r="L297">
        <v>0</v>
      </c>
      <c r="M297">
        <v>0</v>
      </c>
      <c r="N297">
        <v>0</v>
      </c>
      <c r="O297">
        <v>0</v>
      </c>
      <c r="P297">
        <v>0</v>
      </c>
      <c r="Q297">
        <v>0</v>
      </c>
      <c r="R297">
        <v>0</v>
      </c>
      <c r="S297">
        <v>0</v>
      </c>
      <c r="T297">
        <v>0</v>
      </c>
    </row>
    <row r="298" spans="1:20">
      <c r="A298" t="s">
        <v>99</v>
      </c>
      <c r="B298" t="s">
        <v>99</v>
      </c>
      <c r="C298" t="s">
        <v>99</v>
      </c>
      <c r="D298">
        <v>0</v>
      </c>
      <c r="E298">
        <v>0</v>
      </c>
      <c r="F298">
        <v>0</v>
      </c>
      <c r="G298">
        <v>0</v>
      </c>
      <c r="H298">
        <v>0</v>
      </c>
      <c r="I298">
        <v>0</v>
      </c>
      <c r="J298">
        <v>0</v>
      </c>
      <c r="K298">
        <v>0</v>
      </c>
      <c r="L298">
        <v>0</v>
      </c>
      <c r="M298">
        <v>0</v>
      </c>
      <c r="N298">
        <v>0</v>
      </c>
      <c r="O298">
        <v>0</v>
      </c>
      <c r="P298">
        <v>0</v>
      </c>
      <c r="Q298">
        <v>0</v>
      </c>
      <c r="R298">
        <v>0</v>
      </c>
      <c r="S298">
        <v>0</v>
      </c>
      <c r="T298">
        <v>0</v>
      </c>
    </row>
    <row r="299" spans="1:20">
      <c r="A299" t="s">
        <v>99</v>
      </c>
      <c r="B299" t="s">
        <v>99</v>
      </c>
      <c r="C299" t="s">
        <v>99</v>
      </c>
      <c r="D299">
        <v>0</v>
      </c>
      <c r="E299">
        <v>0</v>
      </c>
      <c r="F299">
        <v>0</v>
      </c>
      <c r="G299">
        <v>0</v>
      </c>
      <c r="H299">
        <v>0</v>
      </c>
      <c r="I299">
        <v>0</v>
      </c>
      <c r="J299">
        <v>0</v>
      </c>
      <c r="K299">
        <v>0</v>
      </c>
      <c r="L299">
        <v>0</v>
      </c>
      <c r="M299">
        <v>0</v>
      </c>
      <c r="N299">
        <v>0</v>
      </c>
      <c r="O299">
        <v>0</v>
      </c>
      <c r="P299">
        <v>0</v>
      </c>
      <c r="Q299">
        <v>0</v>
      </c>
      <c r="R299">
        <v>0</v>
      </c>
      <c r="S299">
        <v>0</v>
      </c>
      <c r="T299">
        <v>0</v>
      </c>
    </row>
    <row r="300" spans="1:20">
      <c r="A300" t="s">
        <v>99</v>
      </c>
      <c r="B300" t="s">
        <v>99</v>
      </c>
      <c r="C300" t="s">
        <v>99</v>
      </c>
      <c r="D300">
        <v>0</v>
      </c>
      <c r="E300">
        <v>0</v>
      </c>
      <c r="F300">
        <v>0</v>
      </c>
      <c r="G300">
        <v>0</v>
      </c>
      <c r="H300">
        <v>0</v>
      </c>
      <c r="I300">
        <v>0</v>
      </c>
      <c r="J300">
        <v>0</v>
      </c>
      <c r="K300">
        <v>0</v>
      </c>
      <c r="L300">
        <v>0</v>
      </c>
      <c r="M300">
        <v>0</v>
      </c>
      <c r="N300">
        <v>0</v>
      </c>
      <c r="O300">
        <v>0</v>
      </c>
      <c r="P300">
        <v>0</v>
      </c>
      <c r="Q300">
        <v>0</v>
      </c>
      <c r="R300">
        <v>0</v>
      </c>
      <c r="S300">
        <v>0</v>
      </c>
      <c r="T300">
        <v>0</v>
      </c>
    </row>
    <row r="301" spans="1:20">
      <c r="A301" t="s">
        <v>99</v>
      </c>
      <c r="B301" t="s">
        <v>99</v>
      </c>
      <c r="C301" t="s">
        <v>99</v>
      </c>
      <c r="D301">
        <v>0</v>
      </c>
      <c r="E301">
        <v>0</v>
      </c>
      <c r="F301">
        <v>0</v>
      </c>
      <c r="G301">
        <v>0</v>
      </c>
      <c r="H301">
        <v>0</v>
      </c>
      <c r="I301">
        <v>0</v>
      </c>
      <c r="J301">
        <v>0</v>
      </c>
      <c r="K301">
        <v>0</v>
      </c>
      <c r="L301">
        <v>0</v>
      </c>
      <c r="M301">
        <v>0</v>
      </c>
      <c r="N301">
        <v>0</v>
      </c>
      <c r="O301">
        <v>0</v>
      </c>
      <c r="P301">
        <v>0</v>
      </c>
      <c r="Q301">
        <v>0</v>
      </c>
      <c r="R301">
        <v>0</v>
      </c>
      <c r="S301">
        <v>0</v>
      </c>
      <c r="T301">
        <v>0</v>
      </c>
    </row>
    <row r="302" spans="1:20">
      <c r="A302" t="s">
        <v>99</v>
      </c>
      <c r="B302" t="s">
        <v>99</v>
      </c>
      <c r="C302" t="s">
        <v>99</v>
      </c>
      <c r="D302">
        <v>0</v>
      </c>
      <c r="E302">
        <v>0</v>
      </c>
      <c r="F302">
        <v>0</v>
      </c>
      <c r="G302">
        <v>0</v>
      </c>
      <c r="H302">
        <v>0</v>
      </c>
      <c r="I302">
        <v>0</v>
      </c>
      <c r="J302">
        <v>0</v>
      </c>
      <c r="K302">
        <v>0</v>
      </c>
      <c r="L302">
        <v>0</v>
      </c>
      <c r="M302">
        <v>0</v>
      </c>
      <c r="N302">
        <v>0</v>
      </c>
      <c r="O302">
        <v>0</v>
      </c>
      <c r="P302">
        <v>0</v>
      </c>
      <c r="Q302">
        <v>0</v>
      </c>
      <c r="R302">
        <v>0</v>
      </c>
      <c r="S302">
        <v>0</v>
      </c>
      <c r="T302">
        <v>0</v>
      </c>
    </row>
    <row r="303" spans="1:20">
      <c r="A303" t="s">
        <v>99</v>
      </c>
      <c r="B303" t="s">
        <v>99</v>
      </c>
      <c r="C303" t="s">
        <v>99</v>
      </c>
      <c r="D303">
        <v>0</v>
      </c>
      <c r="E303">
        <v>0</v>
      </c>
      <c r="F303">
        <v>0</v>
      </c>
      <c r="G303">
        <v>0</v>
      </c>
      <c r="H303">
        <v>0</v>
      </c>
      <c r="I303">
        <v>0</v>
      </c>
      <c r="J303">
        <v>0</v>
      </c>
      <c r="K303">
        <v>0</v>
      </c>
      <c r="L303">
        <v>0</v>
      </c>
      <c r="M303">
        <v>0</v>
      </c>
      <c r="N303">
        <v>0</v>
      </c>
      <c r="O303">
        <v>0</v>
      </c>
      <c r="P303">
        <v>0</v>
      </c>
      <c r="Q303">
        <v>0</v>
      </c>
      <c r="R303">
        <v>0</v>
      </c>
      <c r="S303">
        <v>0</v>
      </c>
      <c r="T303">
        <v>0</v>
      </c>
    </row>
    <row r="304" spans="1:20">
      <c r="A304" t="s">
        <v>99</v>
      </c>
      <c r="B304" t="s">
        <v>99</v>
      </c>
      <c r="C304" t="s">
        <v>99</v>
      </c>
      <c r="D304">
        <v>0</v>
      </c>
      <c r="E304">
        <v>0</v>
      </c>
      <c r="F304">
        <v>0</v>
      </c>
      <c r="G304">
        <v>0</v>
      </c>
      <c r="H304">
        <v>0</v>
      </c>
      <c r="I304">
        <v>0</v>
      </c>
      <c r="J304">
        <v>0</v>
      </c>
      <c r="K304">
        <v>0</v>
      </c>
      <c r="L304">
        <v>0</v>
      </c>
      <c r="M304">
        <v>0</v>
      </c>
      <c r="N304">
        <v>0</v>
      </c>
      <c r="O304">
        <v>0</v>
      </c>
      <c r="P304">
        <v>0</v>
      </c>
      <c r="Q304">
        <v>0</v>
      </c>
      <c r="R304">
        <v>0</v>
      </c>
      <c r="S304">
        <v>0</v>
      </c>
      <c r="T304">
        <v>0</v>
      </c>
    </row>
    <row r="305" spans="1:20">
      <c r="A305" t="s">
        <v>99</v>
      </c>
      <c r="B305" t="s">
        <v>99</v>
      </c>
      <c r="C305" t="s">
        <v>99</v>
      </c>
      <c r="D305">
        <v>0</v>
      </c>
      <c r="E305">
        <v>0</v>
      </c>
      <c r="F305">
        <v>0</v>
      </c>
      <c r="G305">
        <v>0</v>
      </c>
      <c r="H305">
        <v>0</v>
      </c>
      <c r="I305">
        <v>0</v>
      </c>
      <c r="J305">
        <v>0</v>
      </c>
      <c r="K305">
        <v>0</v>
      </c>
      <c r="L305">
        <v>0</v>
      </c>
      <c r="M305">
        <v>0</v>
      </c>
      <c r="N305">
        <v>0</v>
      </c>
      <c r="O305">
        <v>0</v>
      </c>
      <c r="P305">
        <v>0</v>
      </c>
      <c r="Q305">
        <v>0</v>
      </c>
      <c r="R305">
        <v>0</v>
      </c>
      <c r="S305">
        <v>0</v>
      </c>
      <c r="T305">
        <v>0</v>
      </c>
    </row>
    <row r="306" spans="1:20">
      <c r="A306" t="s">
        <v>99</v>
      </c>
      <c r="B306" t="s">
        <v>99</v>
      </c>
      <c r="C306" t="s">
        <v>99</v>
      </c>
      <c r="D306">
        <v>0</v>
      </c>
      <c r="E306">
        <v>0</v>
      </c>
      <c r="F306">
        <v>0</v>
      </c>
      <c r="G306">
        <v>0</v>
      </c>
      <c r="H306">
        <v>0</v>
      </c>
      <c r="I306">
        <v>0</v>
      </c>
      <c r="J306">
        <v>0</v>
      </c>
      <c r="K306">
        <v>0</v>
      </c>
      <c r="L306">
        <v>0</v>
      </c>
      <c r="M306">
        <v>0</v>
      </c>
      <c r="N306">
        <v>0</v>
      </c>
      <c r="O306">
        <v>0</v>
      </c>
      <c r="P306">
        <v>0</v>
      </c>
      <c r="Q306">
        <v>0</v>
      </c>
      <c r="R306">
        <v>0</v>
      </c>
      <c r="S306">
        <v>0</v>
      </c>
      <c r="T306">
        <v>0</v>
      </c>
    </row>
    <row r="307" spans="1:20">
      <c r="A307" t="s">
        <v>99</v>
      </c>
      <c r="B307" t="s">
        <v>99</v>
      </c>
      <c r="C307" t="s">
        <v>99</v>
      </c>
      <c r="D307">
        <v>0</v>
      </c>
      <c r="E307">
        <v>0</v>
      </c>
      <c r="F307">
        <v>0</v>
      </c>
      <c r="G307">
        <v>0</v>
      </c>
      <c r="H307">
        <v>0</v>
      </c>
      <c r="I307">
        <v>0</v>
      </c>
      <c r="J307">
        <v>0</v>
      </c>
      <c r="K307">
        <v>0</v>
      </c>
      <c r="L307">
        <v>0</v>
      </c>
      <c r="M307">
        <v>0</v>
      </c>
      <c r="N307">
        <v>0</v>
      </c>
      <c r="O307">
        <v>0</v>
      </c>
      <c r="P307">
        <v>0</v>
      </c>
      <c r="Q307">
        <v>0</v>
      </c>
      <c r="R307">
        <v>0</v>
      </c>
      <c r="S307">
        <v>0</v>
      </c>
      <c r="T307">
        <v>0</v>
      </c>
    </row>
    <row r="308" spans="1:20">
      <c r="A308" t="s">
        <v>99</v>
      </c>
      <c r="B308" t="s">
        <v>99</v>
      </c>
      <c r="C308" t="s">
        <v>99</v>
      </c>
      <c r="D308">
        <v>0</v>
      </c>
      <c r="E308">
        <v>0</v>
      </c>
      <c r="F308">
        <v>0</v>
      </c>
      <c r="G308">
        <v>0</v>
      </c>
      <c r="H308">
        <v>0</v>
      </c>
      <c r="I308">
        <v>0</v>
      </c>
      <c r="J308">
        <v>0</v>
      </c>
      <c r="K308">
        <v>0</v>
      </c>
      <c r="L308">
        <v>0</v>
      </c>
      <c r="M308">
        <v>0</v>
      </c>
      <c r="N308">
        <v>0</v>
      </c>
      <c r="O308">
        <v>0</v>
      </c>
      <c r="P308">
        <v>0</v>
      </c>
      <c r="Q308">
        <v>0</v>
      </c>
      <c r="R308">
        <v>0</v>
      </c>
      <c r="S308">
        <v>0</v>
      </c>
      <c r="T308">
        <v>0</v>
      </c>
    </row>
    <row r="309" spans="1:20">
      <c r="A309" t="s">
        <v>99</v>
      </c>
      <c r="B309" t="s">
        <v>99</v>
      </c>
      <c r="C309" t="s">
        <v>99</v>
      </c>
      <c r="D309">
        <v>0</v>
      </c>
      <c r="E309">
        <v>0</v>
      </c>
      <c r="F309">
        <v>0</v>
      </c>
      <c r="G309">
        <v>0</v>
      </c>
      <c r="H309">
        <v>0</v>
      </c>
      <c r="I309">
        <v>0</v>
      </c>
      <c r="J309">
        <v>0</v>
      </c>
      <c r="K309">
        <v>0</v>
      </c>
      <c r="L309">
        <v>0</v>
      </c>
      <c r="M309">
        <v>0</v>
      </c>
      <c r="N309">
        <v>0</v>
      </c>
      <c r="O309">
        <v>0</v>
      </c>
      <c r="P309">
        <v>0</v>
      </c>
      <c r="Q309">
        <v>0</v>
      </c>
      <c r="R309">
        <v>0</v>
      </c>
      <c r="S309">
        <v>0</v>
      </c>
      <c r="T309">
        <v>0</v>
      </c>
    </row>
    <row r="310" spans="1:20">
      <c r="A310" t="s">
        <v>99</v>
      </c>
      <c r="B310" t="s">
        <v>99</v>
      </c>
      <c r="C310" t="s">
        <v>99</v>
      </c>
      <c r="D310">
        <v>0</v>
      </c>
      <c r="E310">
        <v>0</v>
      </c>
      <c r="F310">
        <v>0</v>
      </c>
      <c r="G310">
        <v>0</v>
      </c>
      <c r="H310">
        <v>0</v>
      </c>
      <c r="I310">
        <v>0</v>
      </c>
      <c r="J310">
        <v>0</v>
      </c>
      <c r="K310">
        <v>0</v>
      </c>
      <c r="L310">
        <v>0</v>
      </c>
      <c r="M310">
        <v>0</v>
      </c>
      <c r="N310">
        <v>0</v>
      </c>
      <c r="O310">
        <v>0</v>
      </c>
      <c r="P310">
        <v>0</v>
      </c>
      <c r="Q310">
        <v>0</v>
      </c>
      <c r="R310">
        <v>0</v>
      </c>
      <c r="S310">
        <v>0</v>
      </c>
      <c r="T310">
        <v>0</v>
      </c>
    </row>
    <row r="311" spans="1:20">
      <c r="A311" t="s">
        <v>99</v>
      </c>
      <c r="B311" t="s">
        <v>99</v>
      </c>
      <c r="C311" t="s">
        <v>99</v>
      </c>
      <c r="D311">
        <v>0</v>
      </c>
      <c r="E311">
        <v>0</v>
      </c>
      <c r="F311">
        <v>0</v>
      </c>
      <c r="G311">
        <v>0</v>
      </c>
      <c r="H311">
        <v>0</v>
      </c>
      <c r="I311">
        <v>0</v>
      </c>
      <c r="J311">
        <v>0</v>
      </c>
      <c r="K311">
        <v>0</v>
      </c>
      <c r="L311">
        <v>0</v>
      </c>
      <c r="M311">
        <v>0</v>
      </c>
      <c r="N311">
        <v>0</v>
      </c>
      <c r="O311">
        <v>0</v>
      </c>
      <c r="P311">
        <v>0</v>
      </c>
      <c r="Q311">
        <v>0</v>
      </c>
      <c r="R311">
        <v>0</v>
      </c>
      <c r="S311">
        <v>0</v>
      </c>
      <c r="T311">
        <v>0</v>
      </c>
    </row>
    <row r="312" spans="1:20">
      <c r="A312" t="s">
        <v>99</v>
      </c>
      <c r="B312" t="s">
        <v>99</v>
      </c>
      <c r="C312" t="s">
        <v>99</v>
      </c>
      <c r="D312">
        <v>0</v>
      </c>
      <c r="E312">
        <v>0</v>
      </c>
      <c r="F312">
        <v>0</v>
      </c>
      <c r="G312">
        <v>0</v>
      </c>
      <c r="H312">
        <v>0</v>
      </c>
      <c r="I312">
        <v>0</v>
      </c>
      <c r="J312">
        <v>0</v>
      </c>
      <c r="K312">
        <v>0</v>
      </c>
      <c r="L312">
        <v>0</v>
      </c>
      <c r="M312">
        <v>0</v>
      </c>
      <c r="N312">
        <v>0</v>
      </c>
      <c r="O312">
        <v>0</v>
      </c>
      <c r="P312">
        <v>0</v>
      </c>
      <c r="Q312">
        <v>0</v>
      </c>
      <c r="R312">
        <v>0</v>
      </c>
      <c r="S312">
        <v>0</v>
      </c>
      <c r="T312">
        <v>0</v>
      </c>
    </row>
    <row r="313" spans="1:20">
      <c r="A313" t="s">
        <v>99</v>
      </c>
      <c r="B313" t="s">
        <v>99</v>
      </c>
      <c r="C313" t="s">
        <v>99</v>
      </c>
      <c r="D313">
        <v>0</v>
      </c>
      <c r="E313">
        <v>0</v>
      </c>
      <c r="F313">
        <v>0</v>
      </c>
      <c r="G313">
        <v>0</v>
      </c>
      <c r="H313">
        <v>0</v>
      </c>
      <c r="I313">
        <v>0</v>
      </c>
      <c r="J313">
        <v>0</v>
      </c>
      <c r="K313">
        <v>0</v>
      </c>
      <c r="L313">
        <v>0</v>
      </c>
      <c r="M313">
        <v>0</v>
      </c>
      <c r="N313">
        <v>0</v>
      </c>
      <c r="O313">
        <v>0</v>
      </c>
      <c r="P313">
        <v>0</v>
      </c>
      <c r="Q313">
        <v>0</v>
      </c>
      <c r="R313">
        <v>0</v>
      </c>
      <c r="S313">
        <v>0</v>
      </c>
      <c r="T313">
        <v>0</v>
      </c>
    </row>
    <row r="314" spans="1:20">
      <c r="A314" t="s">
        <v>99</v>
      </c>
      <c r="B314" t="s">
        <v>99</v>
      </c>
      <c r="C314" t="s">
        <v>99</v>
      </c>
      <c r="D314">
        <v>0</v>
      </c>
      <c r="E314">
        <v>0</v>
      </c>
      <c r="F314">
        <v>0</v>
      </c>
      <c r="G314">
        <v>0</v>
      </c>
      <c r="H314">
        <v>0</v>
      </c>
      <c r="I314">
        <v>0</v>
      </c>
      <c r="J314">
        <v>0</v>
      </c>
      <c r="K314">
        <v>0</v>
      </c>
      <c r="L314">
        <v>0</v>
      </c>
      <c r="M314">
        <v>0</v>
      </c>
      <c r="N314">
        <v>0</v>
      </c>
      <c r="O314">
        <v>0</v>
      </c>
      <c r="P314">
        <v>0</v>
      </c>
      <c r="Q314">
        <v>0</v>
      </c>
      <c r="R314">
        <v>0</v>
      </c>
      <c r="S314">
        <v>0</v>
      </c>
      <c r="T314">
        <v>0</v>
      </c>
    </row>
    <row r="315" spans="1:20">
      <c r="A315" t="s">
        <v>99</v>
      </c>
      <c r="B315" t="s">
        <v>99</v>
      </c>
      <c r="C315" t="s">
        <v>99</v>
      </c>
      <c r="D315">
        <v>0</v>
      </c>
      <c r="E315">
        <v>0</v>
      </c>
      <c r="F315">
        <v>0</v>
      </c>
      <c r="G315">
        <v>0</v>
      </c>
      <c r="H315">
        <v>0</v>
      </c>
      <c r="I315">
        <v>0</v>
      </c>
      <c r="J315">
        <v>0</v>
      </c>
      <c r="K315">
        <v>0</v>
      </c>
      <c r="L315">
        <v>0</v>
      </c>
      <c r="M315">
        <v>0</v>
      </c>
      <c r="N315">
        <v>0</v>
      </c>
      <c r="O315">
        <v>0</v>
      </c>
      <c r="P315">
        <v>0</v>
      </c>
      <c r="Q315">
        <v>0</v>
      </c>
      <c r="R315">
        <v>0</v>
      </c>
      <c r="S315">
        <v>0</v>
      </c>
      <c r="T315">
        <v>0</v>
      </c>
    </row>
    <row r="316" spans="1:20">
      <c r="A316" t="s">
        <v>99</v>
      </c>
      <c r="B316" t="s">
        <v>99</v>
      </c>
      <c r="C316" t="s">
        <v>99</v>
      </c>
      <c r="D316">
        <v>0</v>
      </c>
      <c r="E316">
        <v>0</v>
      </c>
      <c r="F316">
        <v>0</v>
      </c>
      <c r="G316">
        <v>0</v>
      </c>
      <c r="H316">
        <v>0</v>
      </c>
      <c r="I316">
        <v>0</v>
      </c>
      <c r="J316">
        <v>0</v>
      </c>
      <c r="K316">
        <v>0</v>
      </c>
      <c r="L316">
        <v>0</v>
      </c>
      <c r="M316">
        <v>0</v>
      </c>
      <c r="N316">
        <v>0</v>
      </c>
      <c r="O316">
        <v>0</v>
      </c>
      <c r="P316">
        <v>0</v>
      </c>
      <c r="Q316">
        <v>0</v>
      </c>
      <c r="R316">
        <v>0</v>
      </c>
      <c r="S316">
        <v>0</v>
      </c>
      <c r="T316">
        <v>0</v>
      </c>
    </row>
    <row r="317" spans="1:20">
      <c r="A317" t="s">
        <v>99</v>
      </c>
      <c r="B317" t="s">
        <v>99</v>
      </c>
      <c r="C317" t="s">
        <v>99</v>
      </c>
      <c r="D317">
        <v>0</v>
      </c>
      <c r="E317">
        <v>0</v>
      </c>
      <c r="F317">
        <v>0</v>
      </c>
      <c r="G317">
        <v>0</v>
      </c>
      <c r="H317">
        <v>0</v>
      </c>
      <c r="I317">
        <v>0</v>
      </c>
      <c r="J317">
        <v>0</v>
      </c>
      <c r="K317">
        <v>0</v>
      </c>
      <c r="L317">
        <v>0</v>
      </c>
      <c r="M317">
        <v>0</v>
      </c>
      <c r="N317">
        <v>0</v>
      </c>
      <c r="O317">
        <v>0</v>
      </c>
      <c r="P317">
        <v>0</v>
      </c>
      <c r="Q317">
        <v>0</v>
      </c>
      <c r="R317">
        <v>0</v>
      </c>
      <c r="S317">
        <v>0</v>
      </c>
      <c r="T317">
        <v>0</v>
      </c>
    </row>
    <row r="318" spans="1:20">
      <c r="A318" t="s">
        <v>99</v>
      </c>
      <c r="B318" t="s">
        <v>99</v>
      </c>
      <c r="C318" t="s">
        <v>99</v>
      </c>
      <c r="D318">
        <v>0</v>
      </c>
      <c r="E318">
        <v>0</v>
      </c>
      <c r="F318">
        <v>0</v>
      </c>
      <c r="G318">
        <v>0</v>
      </c>
      <c r="H318">
        <v>0</v>
      </c>
      <c r="I318">
        <v>0</v>
      </c>
      <c r="J318">
        <v>0</v>
      </c>
      <c r="K318">
        <v>0</v>
      </c>
      <c r="L318">
        <v>0</v>
      </c>
      <c r="M318">
        <v>0</v>
      </c>
      <c r="N318">
        <v>0</v>
      </c>
      <c r="O318">
        <v>0</v>
      </c>
      <c r="P318">
        <v>0</v>
      </c>
      <c r="Q318">
        <v>0</v>
      </c>
      <c r="R318">
        <v>0</v>
      </c>
      <c r="S318">
        <v>0</v>
      </c>
      <c r="T318">
        <v>0</v>
      </c>
    </row>
    <row r="319" spans="1:20">
      <c r="A319" t="s">
        <v>99</v>
      </c>
      <c r="B319" t="s">
        <v>99</v>
      </c>
      <c r="C319" t="s">
        <v>99</v>
      </c>
      <c r="D319">
        <v>0</v>
      </c>
      <c r="E319">
        <v>0</v>
      </c>
      <c r="F319">
        <v>0</v>
      </c>
      <c r="G319">
        <v>0</v>
      </c>
      <c r="H319">
        <v>0</v>
      </c>
      <c r="I319">
        <v>0</v>
      </c>
      <c r="J319">
        <v>0</v>
      </c>
      <c r="K319">
        <v>0</v>
      </c>
      <c r="L319">
        <v>0</v>
      </c>
      <c r="M319">
        <v>0</v>
      </c>
      <c r="N319">
        <v>0</v>
      </c>
      <c r="O319">
        <v>0</v>
      </c>
      <c r="P319">
        <v>0</v>
      </c>
      <c r="Q319">
        <v>0</v>
      </c>
      <c r="R319">
        <v>0</v>
      </c>
      <c r="S319">
        <v>0</v>
      </c>
      <c r="T319">
        <v>0</v>
      </c>
    </row>
    <row r="320" spans="1:20">
      <c r="A320" t="s">
        <v>99</v>
      </c>
      <c r="B320" t="s">
        <v>99</v>
      </c>
      <c r="C320" t="s">
        <v>99</v>
      </c>
      <c r="D320">
        <v>0</v>
      </c>
      <c r="E320">
        <v>0</v>
      </c>
      <c r="F320">
        <v>0</v>
      </c>
      <c r="G320">
        <v>0</v>
      </c>
      <c r="H320">
        <v>0</v>
      </c>
      <c r="I320">
        <v>0</v>
      </c>
      <c r="J320">
        <v>0</v>
      </c>
      <c r="K320">
        <v>0</v>
      </c>
      <c r="L320">
        <v>0</v>
      </c>
      <c r="M320">
        <v>0</v>
      </c>
      <c r="N320">
        <v>0</v>
      </c>
      <c r="O320">
        <v>0</v>
      </c>
      <c r="P320">
        <v>0</v>
      </c>
      <c r="Q320">
        <v>0</v>
      </c>
      <c r="R320">
        <v>0</v>
      </c>
      <c r="S320">
        <v>0</v>
      </c>
      <c r="T320">
        <v>0</v>
      </c>
    </row>
    <row r="321" spans="1:20">
      <c r="A321" t="s">
        <v>99</v>
      </c>
      <c r="B321" t="s">
        <v>99</v>
      </c>
      <c r="C321" t="s">
        <v>99</v>
      </c>
      <c r="D321">
        <v>0</v>
      </c>
      <c r="E321">
        <v>0</v>
      </c>
      <c r="F321">
        <v>0</v>
      </c>
      <c r="G321">
        <v>0</v>
      </c>
      <c r="H321">
        <v>0</v>
      </c>
      <c r="I321">
        <v>0</v>
      </c>
      <c r="J321">
        <v>0</v>
      </c>
      <c r="K321">
        <v>0</v>
      </c>
      <c r="L321">
        <v>0</v>
      </c>
      <c r="M321">
        <v>0</v>
      </c>
      <c r="N321">
        <v>0</v>
      </c>
      <c r="O321">
        <v>0</v>
      </c>
      <c r="P321">
        <v>0</v>
      </c>
      <c r="Q321">
        <v>0</v>
      </c>
      <c r="R321">
        <v>0</v>
      </c>
      <c r="S321">
        <v>0</v>
      </c>
      <c r="T321">
        <v>0</v>
      </c>
    </row>
    <row r="322" spans="1:20">
      <c r="A322" t="s">
        <v>99</v>
      </c>
      <c r="B322" t="s">
        <v>99</v>
      </c>
      <c r="C322" t="s">
        <v>99</v>
      </c>
      <c r="D322">
        <v>0</v>
      </c>
      <c r="E322">
        <v>0</v>
      </c>
      <c r="F322">
        <v>0</v>
      </c>
      <c r="G322">
        <v>0</v>
      </c>
      <c r="H322">
        <v>0</v>
      </c>
      <c r="I322">
        <v>0</v>
      </c>
      <c r="J322">
        <v>0</v>
      </c>
      <c r="K322">
        <v>0</v>
      </c>
      <c r="L322">
        <v>0</v>
      </c>
      <c r="M322">
        <v>0</v>
      </c>
      <c r="N322">
        <v>0</v>
      </c>
      <c r="O322">
        <v>0</v>
      </c>
      <c r="P322">
        <v>0</v>
      </c>
      <c r="Q322">
        <v>0</v>
      </c>
      <c r="R322">
        <v>0</v>
      </c>
      <c r="S322">
        <v>0</v>
      </c>
      <c r="T322">
        <v>0</v>
      </c>
    </row>
    <row r="323" spans="1:20">
      <c r="A323" t="s">
        <v>99</v>
      </c>
      <c r="B323" t="s">
        <v>99</v>
      </c>
      <c r="C323" t="s">
        <v>99</v>
      </c>
      <c r="D323">
        <v>0</v>
      </c>
      <c r="E323">
        <v>0</v>
      </c>
      <c r="F323">
        <v>0</v>
      </c>
      <c r="G323">
        <v>0</v>
      </c>
      <c r="H323">
        <v>0</v>
      </c>
      <c r="I323">
        <v>0</v>
      </c>
      <c r="J323">
        <v>0</v>
      </c>
      <c r="K323">
        <v>0</v>
      </c>
      <c r="L323">
        <v>0</v>
      </c>
      <c r="M323">
        <v>0</v>
      </c>
      <c r="N323">
        <v>0</v>
      </c>
      <c r="O323">
        <v>0</v>
      </c>
      <c r="P323">
        <v>0</v>
      </c>
      <c r="Q323">
        <v>0</v>
      </c>
      <c r="R323">
        <v>0</v>
      </c>
      <c r="S323">
        <v>0</v>
      </c>
      <c r="T323">
        <v>0</v>
      </c>
    </row>
    <row r="324" spans="1:20">
      <c r="A324" t="s">
        <v>99</v>
      </c>
      <c r="B324" t="s">
        <v>99</v>
      </c>
      <c r="C324" t="s">
        <v>99</v>
      </c>
      <c r="D324">
        <v>0</v>
      </c>
      <c r="E324">
        <v>0</v>
      </c>
      <c r="F324">
        <v>0</v>
      </c>
      <c r="G324">
        <v>0</v>
      </c>
      <c r="H324">
        <v>0</v>
      </c>
      <c r="I324">
        <v>0</v>
      </c>
      <c r="J324">
        <v>0</v>
      </c>
      <c r="K324">
        <v>0</v>
      </c>
      <c r="L324">
        <v>0</v>
      </c>
      <c r="M324">
        <v>0</v>
      </c>
      <c r="N324">
        <v>0</v>
      </c>
      <c r="O324">
        <v>0</v>
      </c>
      <c r="P324">
        <v>0</v>
      </c>
      <c r="Q324">
        <v>0</v>
      </c>
      <c r="R324">
        <v>0</v>
      </c>
      <c r="S324">
        <v>0</v>
      </c>
      <c r="T324">
        <v>0</v>
      </c>
    </row>
    <row r="325" spans="1:20">
      <c r="A325" t="s">
        <v>99</v>
      </c>
      <c r="B325" t="s">
        <v>99</v>
      </c>
      <c r="C325" t="s">
        <v>99</v>
      </c>
      <c r="D325">
        <v>0</v>
      </c>
      <c r="E325">
        <v>0</v>
      </c>
      <c r="F325">
        <v>0</v>
      </c>
      <c r="G325">
        <v>0</v>
      </c>
      <c r="H325">
        <v>0</v>
      </c>
      <c r="I325">
        <v>0</v>
      </c>
      <c r="J325">
        <v>0</v>
      </c>
      <c r="K325">
        <v>0</v>
      </c>
      <c r="L325">
        <v>0</v>
      </c>
      <c r="M325">
        <v>0</v>
      </c>
      <c r="N325">
        <v>0</v>
      </c>
      <c r="O325">
        <v>0</v>
      </c>
      <c r="P325">
        <v>0</v>
      </c>
      <c r="Q325">
        <v>0</v>
      </c>
      <c r="R325">
        <v>0</v>
      </c>
      <c r="S325">
        <v>0</v>
      </c>
      <c r="T325">
        <v>0</v>
      </c>
    </row>
    <row r="326" spans="1:20">
      <c r="A326" t="s">
        <v>99</v>
      </c>
      <c r="B326" t="s">
        <v>99</v>
      </c>
      <c r="C326" t="s">
        <v>99</v>
      </c>
      <c r="D326">
        <v>0</v>
      </c>
      <c r="E326">
        <v>0</v>
      </c>
      <c r="F326">
        <v>0</v>
      </c>
      <c r="G326">
        <v>0</v>
      </c>
      <c r="H326">
        <v>0</v>
      </c>
      <c r="I326">
        <v>0</v>
      </c>
      <c r="J326">
        <v>0</v>
      </c>
      <c r="K326">
        <v>0</v>
      </c>
      <c r="L326">
        <v>0</v>
      </c>
      <c r="M326">
        <v>0</v>
      </c>
      <c r="N326">
        <v>0</v>
      </c>
      <c r="O326">
        <v>0</v>
      </c>
      <c r="P326">
        <v>0</v>
      </c>
      <c r="Q326">
        <v>0</v>
      </c>
      <c r="R326">
        <v>0</v>
      </c>
      <c r="S326">
        <v>0</v>
      </c>
      <c r="T326">
        <v>0</v>
      </c>
    </row>
    <row r="327" spans="1:20">
      <c r="A327" t="s">
        <v>99</v>
      </c>
      <c r="B327" t="s">
        <v>99</v>
      </c>
      <c r="C327" t="s">
        <v>99</v>
      </c>
      <c r="D327">
        <v>0</v>
      </c>
      <c r="E327">
        <v>0</v>
      </c>
      <c r="F327">
        <v>0</v>
      </c>
      <c r="G327">
        <v>0</v>
      </c>
      <c r="H327">
        <v>0</v>
      </c>
      <c r="I327">
        <v>0</v>
      </c>
      <c r="J327">
        <v>0</v>
      </c>
      <c r="K327">
        <v>0</v>
      </c>
      <c r="L327">
        <v>0</v>
      </c>
      <c r="M327">
        <v>0</v>
      </c>
      <c r="N327">
        <v>0</v>
      </c>
      <c r="O327">
        <v>0</v>
      </c>
      <c r="P327">
        <v>0</v>
      </c>
      <c r="Q327">
        <v>0</v>
      </c>
      <c r="R327">
        <v>0</v>
      </c>
      <c r="S327">
        <v>0</v>
      </c>
      <c r="T327">
        <v>0</v>
      </c>
    </row>
    <row r="328" spans="1:20">
      <c r="A328" t="s">
        <v>99</v>
      </c>
      <c r="B328" t="s">
        <v>99</v>
      </c>
      <c r="C328" t="s">
        <v>99</v>
      </c>
      <c r="D328">
        <v>0</v>
      </c>
      <c r="E328">
        <v>0</v>
      </c>
      <c r="F328">
        <v>0</v>
      </c>
      <c r="G328">
        <v>0</v>
      </c>
      <c r="H328">
        <v>0</v>
      </c>
      <c r="I328">
        <v>0</v>
      </c>
      <c r="J328">
        <v>0</v>
      </c>
      <c r="K328">
        <v>0</v>
      </c>
      <c r="L328">
        <v>0</v>
      </c>
      <c r="M328">
        <v>0</v>
      </c>
      <c r="N328">
        <v>0</v>
      </c>
      <c r="O328">
        <v>0</v>
      </c>
      <c r="P328">
        <v>0</v>
      </c>
      <c r="Q328">
        <v>0</v>
      </c>
      <c r="R328">
        <v>0</v>
      </c>
      <c r="S328">
        <v>0</v>
      </c>
      <c r="T328">
        <v>0</v>
      </c>
    </row>
    <row r="329" spans="1:20">
      <c r="A329" t="s">
        <v>99</v>
      </c>
      <c r="B329" t="s">
        <v>99</v>
      </c>
      <c r="C329" t="s">
        <v>99</v>
      </c>
      <c r="D329">
        <v>0</v>
      </c>
      <c r="E329">
        <v>0</v>
      </c>
      <c r="F329">
        <v>0</v>
      </c>
      <c r="G329">
        <v>0</v>
      </c>
      <c r="H329">
        <v>0</v>
      </c>
      <c r="I329">
        <v>0</v>
      </c>
      <c r="J329">
        <v>0</v>
      </c>
      <c r="K329">
        <v>0</v>
      </c>
      <c r="L329">
        <v>0</v>
      </c>
      <c r="M329">
        <v>0</v>
      </c>
      <c r="N329">
        <v>0</v>
      </c>
      <c r="O329">
        <v>0</v>
      </c>
      <c r="P329">
        <v>0</v>
      </c>
      <c r="Q329">
        <v>0</v>
      </c>
      <c r="R329">
        <v>0</v>
      </c>
      <c r="S329">
        <v>0</v>
      </c>
      <c r="T329">
        <v>0</v>
      </c>
    </row>
    <row r="330" spans="1:20">
      <c r="A330" t="s">
        <v>99</v>
      </c>
      <c r="B330" t="s">
        <v>99</v>
      </c>
      <c r="C330" t="s">
        <v>99</v>
      </c>
      <c r="D330">
        <v>0</v>
      </c>
      <c r="E330">
        <v>0</v>
      </c>
      <c r="F330">
        <v>0</v>
      </c>
      <c r="G330">
        <v>0</v>
      </c>
      <c r="H330">
        <v>0</v>
      </c>
      <c r="I330">
        <v>0</v>
      </c>
      <c r="J330">
        <v>0</v>
      </c>
      <c r="K330">
        <v>0</v>
      </c>
      <c r="L330">
        <v>0</v>
      </c>
      <c r="M330">
        <v>0</v>
      </c>
      <c r="N330">
        <v>0</v>
      </c>
      <c r="O330">
        <v>0</v>
      </c>
      <c r="P330">
        <v>0</v>
      </c>
      <c r="Q330">
        <v>0</v>
      </c>
      <c r="R330">
        <v>0</v>
      </c>
      <c r="S330">
        <v>0</v>
      </c>
      <c r="T330">
        <v>0</v>
      </c>
    </row>
    <row r="331" spans="1:20">
      <c r="A331" t="s">
        <v>99</v>
      </c>
      <c r="B331" t="s">
        <v>99</v>
      </c>
      <c r="C331" t="s">
        <v>99</v>
      </c>
      <c r="D331">
        <v>0</v>
      </c>
      <c r="E331">
        <v>0</v>
      </c>
      <c r="F331">
        <v>0</v>
      </c>
      <c r="G331">
        <v>0</v>
      </c>
      <c r="H331">
        <v>0</v>
      </c>
      <c r="I331">
        <v>0</v>
      </c>
      <c r="J331">
        <v>0</v>
      </c>
      <c r="K331">
        <v>0</v>
      </c>
      <c r="L331">
        <v>0</v>
      </c>
      <c r="M331">
        <v>0</v>
      </c>
      <c r="N331">
        <v>0</v>
      </c>
      <c r="O331">
        <v>0</v>
      </c>
      <c r="P331">
        <v>0</v>
      </c>
      <c r="Q331">
        <v>0</v>
      </c>
      <c r="R331">
        <v>0</v>
      </c>
      <c r="S331">
        <v>0</v>
      </c>
      <c r="T331">
        <v>0</v>
      </c>
    </row>
    <row r="332" spans="1:20">
      <c r="A332" t="s">
        <v>99</v>
      </c>
      <c r="B332" t="s">
        <v>99</v>
      </c>
      <c r="C332" t="s">
        <v>99</v>
      </c>
      <c r="D332">
        <v>0</v>
      </c>
      <c r="E332">
        <v>0</v>
      </c>
      <c r="F332">
        <v>0</v>
      </c>
      <c r="G332">
        <v>0</v>
      </c>
      <c r="H332">
        <v>0</v>
      </c>
      <c r="I332">
        <v>0</v>
      </c>
      <c r="J332">
        <v>0</v>
      </c>
      <c r="K332">
        <v>0</v>
      </c>
      <c r="L332">
        <v>0</v>
      </c>
      <c r="M332">
        <v>0</v>
      </c>
      <c r="N332">
        <v>0</v>
      </c>
      <c r="O332">
        <v>0</v>
      </c>
      <c r="P332">
        <v>0</v>
      </c>
      <c r="Q332">
        <v>0</v>
      </c>
      <c r="R332">
        <v>0</v>
      </c>
      <c r="S332">
        <v>0</v>
      </c>
      <c r="T332">
        <v>0</v>
      </c>
    </row>
    <row r="333" spans="1:20">
      <c r="A333" t="s">
        <v>99</v>
      </c>
      <c r="B333" t="s">
        <v>99</v>
      </c>
      <c r="C333" t="s">
        <v>99</v>
      </c>
      <c r="D333">
        <v>0</v>
      </c>
      <c r="E333">
        <v>0</v>
      </c>
      <c r="F333">
        <v>0</v>
      </c>
      <c r="G333">
        <v>0</v>
      </c>
      <c r="H333">
        <v>0</v>
      </c>
      <c r="I333">
        <v>0</v>
      </c>
      <c r="J333">
        <v>0</v>
      </c>
      <c r="K333">
        <v>0</v>
      </c>
      <c r="L333">
        <v>0</v>
      </c>
      <c r="M333">
        <v>0</v>
      </c>
      <c r="N333">
        <v>0</v>
      </c>
      <c r="O333">
        <v>0</v>
      </c>
      <c r="P333">
        <v>0</v>
      </c>
      <c r="Q333">
        <v>0</v>
      </c>
      <c r="R333">
        <v>0</v>
      </c>
      <c r="S333">
        <v>0</v>
      </c>
      <c r="T333">
        <v>0</v>
      </c>
    </row>
    <row r="334" spans="1:20">
      <c r="A334" t="s">
        <v>99</v>
      </c>
      <c r="B334" t="s">
        <v>99</v>
      </c>
      <c r="C334" t="s">
        <v>99</v>
      </c>
      <c r="D334">
        <v>0</v>
      </c>
      <c r="E334">
        <v>0</v>
      </c>
      <c r="F334">
        <v>0</v>
      </c>
      <c r="G334">
        <v>0</v>
      </c>
      <c r="H334">
        <v>0</v>
      </c>
      <c r="I334">
        <v>0</v>
      </c>
      <c r="J334">
        <v>0</v>
      </c>
      <c r="K334">
        <v>0</v>
      </c>
      <c r="L334">
        <v>0</v>
      </c>
      <c r="M334">
        <v>0</v>
      </c>
      <c r="N334">
        <v>0</v>
      </c>
      <c r="O334">
        <v>0</v>
      </c>
      <c r="P334">
        <v>0</v>
      </c>
      <c r="Q334">
        <v>0</v>
      </c>
      <c r="R334">
        <v>0</v>
      </c>
      <c r="S334">
        <v>0</v>
      </c>
      <c r="T334">
        <v>0</v>
      </c>
    </row>
    <row r="335" spans="1:20">
      <c r="A335" t="s">
        <v>99</v>
      </c>
      <c r="B335" t="s">
        <v>99</v>
      </c>
      <c r="C335" t="s">
        <v>99</v>
      </c>
      <c r="D335">
        <v>0</v>
      </c>
      <c r="E335">
        <v>0</v>
      </c>
      <c r="F335">
        <v>0</v>
      </c>
      <c r="G335">
        <v>0</v>
      </c>
      <c r="H335">
        <v>0</v>
      </c>
      <c r="I335">
        <v>0</v>
      </c>
      <c r="J335">
        <v>0</v>
      </c>
      <c r="K335">
        <v>0</v>
      </c>
      <c r="L335">
        <v>0</v>
      </c>
      <c r="M335">
        <v>0</v>
      </c>
      <c r="N335">
        <v>0</v>
      </c>
      <c r="O335">
        <v>0</v>
      </c>
      <c r="P335">
        <v>0</v>
      </c>
      <c r="Q335">
        <v>0</v>
      </c>
      <c r="R335">
        <v>0</v>
      </c>
      <c r="S335">
        <v>0</v>
      </c>
      <c r="T335">
        <v>0</v>
      </c>
    </row>
    <row r="336" spans="1:20">
      <c r="A336" t="s">
        <v>99</v>
      </c>
      <c r="B336" t="s">
        <v>99</v>
      </c>
      <c r="C336" t="s">
        <v>99</v>
      </c>
      <c r="D336">
        <v>0</v>
      </c>
      <c r="E336">
        <v>0</v>
      </c>
      <c r="F336">
        <v>0</v>
      </c>
      <c r="G336">
        <v>0</v>
      </c>
      <c r="H336">
        <v>0</v>
      </c>
      <c r="I336">
        <v>0</v>
      </c>
      <c r="J336">
        <v>0</v>
      </c>
      <c r="K336">
        <v>0</v>
      </c>
      <c r="L336">
        <v>0</v>
      </c>
      <c r="M336">
        <v>0</v>
      </c>
      <c r="N336">
        <v>0</v>
      </c>
      <c r="O336">
        <v>0</v>
      </c>
      <c r="P336">
        <v>0</v>
      </c>
      <c r="Q336">
        <v>0</v>
      </c>
      <c r="R336">
        <v>0</v>
      </c>
      <c r="S336">
        <v>0</v>
      </c>
      <c r="T336">
        <v>0</v>
      </c>
    </row>
    <row r="337" spans="1:20">
      <c r="A337" t="s">
        <v>99</v>
      </c>
      <c r="B337" t="s">
        <v>99</v>
      </c>
      <c r="C337" t="s">
        <v>99</v>
      </c>
      <c r="D337">
        <v>0</v>
      </c>
      <c r="E337">
        <v>0</v>
      </c>
      <c r="F337">
        <v>0</v>
      </c>
      <c r="G337">
        <v>0</v>
      </c>
      <c r="H337">
        <v>0</v>
      </c>
      <c r="I337">
        <v>0</v>
      </c>
      <c r="J337">
        <v>0</v>
      </c>
      <c r="K337">
        <v>0</v>
      </c>
      <c r="L337">
        <v>0</v>
      </c>
      <c r="M337">
        <v>0</v>
      </c>
      <c r="N337">
        <v>0</v>
      </c>
      <c r="O337">
        <v>0</v>
      </c>
      <c r="P337">
        <v>0</v>
      </c>
      <c r="Q337">
        <v>0</v>
      </c>
      <c r="R337">
        <v>0</v>
      </c>
      <c r="S337">
        <v>0</v>
      </c>
      <c r="T337">
        <v>0</v>
      </c>
    </row>
    <row r="338" spans="1:20">
      <c r="A338" t="s">
        <v>99</v>
      </c>
      <c r="B338" t="s">
        <v>99</v>
      </c>
      <c r="C338" t="s">
        <v>99</v>
      </c>
      <c r="D338">
        <v>0</v>
      </c>
      <c r="E338">
        <v>0</v>
      </c>
      <c r="F338">
        <v>0</v>
      </c>
      <c r="G338">
        <v>0</v>
      </c>
      <c r="H338">
        <v>0</v>
      </c>
      <c r="I338">
        <v>0</v>
      </c>
      <c r="J338">
        <v>0</v>
      </c>
      <c r="K338">
        <v>0</v>
      </c>
      <c r="L338">
        <v>0</v>
      </c>
      <c r="M338">
        <v>0</v>
      </c>
      <c r="N338">
        <v>0</v>
      </c>
      <c r="O338">
        <v>0</v>
      </c>
      <c r="P338">
        <v>0</v>
      </c>
      <c r="Q338">
        <v>0</v>
      </c>
      <c r="R338">
        <v>0</v>
      </c>
      <c r="S338">
        <v>0</v>
      </c>
      <c r="T338">
        <v>0</v>
      </c>
    </row>
    <row r="339" spans="1:20">
      <c r="A339" t="s">
        <v>99</v>
      </c>
      <c r="B339" t="s">
        <v>99</v>
      </c>
      <c r="C339" t="s">
        <v>99</v>
      </c>
      <c r="D339">
        <v>0</v>
      </c>
      <c r="E339">
        <v>0</v>
      </c>
      <c r="F339">
        <v>0</v>
      </c>
      <c r="G339">
        <v>0</v>
      </c>
      <c r="H339">
        <v>0</v>
      </c>
      <c r="I339">
        <v>0</v>
      </c>
      <c r="J339">
        <v>0</v>
      </c>
      <c r="K339">
        <v>0</v>
      </c>
      <c r="L339">
        <v>0</v>
      </c>
      <c r="M339">
        <v>0</v>
      </c>
      <c r="N339">
        <v>0</v>
      </c>
      <c r="O339">
        <v>0</v>
      </c>
      <c r="P339">
        <v>0</v>
      </c>
      <c r="Q339">
        <v>0</v>
      </c>
      <c r="R339">
        <v>0</v>
      </c>
      <c r="S339">
        <v>0</v>
      </c>
      <c r="T339">
        <v>0</v>
      </c>
    </row>
    <row r="340" spans="1:20">
      <c r="A340" t="s">
        <v>99</v>
      </c>
      <c r="B340" t="s">
        <v>99</v>
      </c>
      <c r="C340" t="s">
        <v>99</v>
      </c>
      <c r="D340">
        <v>0</v>
      </c>
      <c r="E340">
        <v>0</v>
      </c>
      <c r="F340">
        <v>0</v>
      </c>
      <c r="G340">
        <v>0</v>
      </c>
      <c r="H340">
        <v>0</v>
      </c>
      <c r="I340">
        <v>0</v>
      </c>
      <c r="J340">
        <v>0</v>
      </c>
      <c r="K340">
        <v>0</v>
      </c>
      <c r="L340">
        <v>0</v>
      </c>
      <c r="M340">
        <v>0</v>
      </c>
      <c r="N340">
        <v>0</v>
      </c>
      <c r="O340">
        <v>0</v>
      </c>
      <c r="P340">
        <v>0</v>
      </c>
      <c r="Q340">
        <v>0</v>
      </c>
      <c r="R340">
        <v>0</v>
      </c>
      <c r="S340">
        <v>0</v>
      </c>
      <c r="T340">
        <v>0</v>
      </c>
    </row>
    <row r="341" spans="1:20">
      <c r="A341" t="s">
        <v>99</v>
      </c>
      <c r="B341" t="s">
        <v>99</v>
      </c>
      <c r="C341" t="s">
        <v>99</v>
      </c>
      <c r="D341">
        <v>0</v>
      </c>
      <c r="E341">
        <v>0</v>
      </c>
      <c r="F341">
        <v>0</v>
      </c>
      <c r="G341">
        <v>0</v>
      </c>
      <c r="H341">
        <v>0</v>
      </c>
      <c r="I341">
        <v>0</v>
      </c>
      <c r="J341">
        <v>0</v>
      </c>
      <c r="K341">
        <v>0</v>
      </c>
      <c r="L341">
        <v>0</v>
      </c>
      <c r="M341">
        <v>0</v>
      </c>
      <c r="N341">
        <v>0</v>
      </c>
      <c r="O341">
        <v>0</v>
      </c>
      <c r="P341">
        <v>0</v>
      </c>
      <c r="Q341">
        <v>0</v>
      </c>
      <c r="R341">
        <v>0</v>
      </c>
      <c r="S341">
        <v>0</v>
      </c>
      <c r="T341">
        <v>0</v>
      </c>
    </row>
    <row r="342" spans="1:20">
      <c r="A342" t="s">
        <v>99</v>
      </c>
      <c r="B342" t="s">
        <v>99</v>
      </c>
      <c r="C342" t="s">
        <v>99</v>
      </c>
      <c r="D342">
        <v>0</v>
      </c>
      <c r="E342">
        <v>0</v>
      </c>
      <c r="F342">
        <v>0</v>
      </c>
      <c r="G342">
        <v>0</v>
      </c>
      <c r="H342">
        <v>0</v>
      </c>
      <c r="I342">
        <v>0</v>
      </c>
      <c r="J342">
        <v>0</v>
      </c>
      <c r="K342">
        <v>0</v>
      </c>
      <c r="L342">
        <v>0</v>
      </c>
      <c r="M342">
        <v>0</v>
      </c>
      <c r="N342">
        <v>0</v>
      </c>
      <c r="O342">
        <v>0</v>
      </c>
      <c r="P342">
        <v>0</v>
      </c>
      <c r="Q342">
        <v>0</v>
      </c>
      <c r="R342">
        <v>0</v>
      </c>
      <c r="S342">
        <v>0</v>
      </c>
      <c r="T342">
        <v>0</v>
      </c>
    </row>
    <row r="343" spans="1:20">
      <c r="A343" t="s">
        <v>99</v>
      </c>
      <c r="B343" t="s">
        <v>99</v>
      </c>
      <c r="C343" t="s">
        <v>99</v>
      </c>
      <c r="D343">
        <v>0</v>
      </c>
      <c r="E343">
        <v>0</v>
      </c>
      <c r="F343">
        <v>0</v>
      </c>
      <c r="G343">
        <v>0</v>
      </c>
      <c r="H343">
        <v>0</v>
      </c>
      <c r="I343">
        <v>0</v>
      </c>
      <c r="J343">
        <v>0</v>
      </c>
      <c r="K343">
        <v>0</v>
      </c>
      <c r="L343">
        <v>0</v>
      </c>
      <c r="M343">
        <v>0</v>
      </c>
      <c r="N343">
        <v>0</v>
      </c>
      <c r="O343">
        <v>0</v>
      </c>
      <c r="P343">
        <v>0</v>
      </c>
      <c r="Q343">
        <v>0</v>
      </c>
      <c r="R343">
        <v>0</v>
      </c>
      <c r="S343">
        <v>0</v>
      </c>
      <c r="T343">
        <v>0</v>
      </c>
    </row>
    <row r="344" spans="1:20">
      <c r="A344" t="s">
        <v>99</v>
      </c>
      <c r="B344" t="s">
        <v>99</v>
      </c>
      <c r="C344" t="s">
        <v>99</v>
      </c>
      <c r="D344">
        <v>0</v>
      </c>
      <c r="E344">
        <v>0</v>
      </c>
      <c r="F344">
        <v>0</v>
      </c>
      <c r="G344">
        <v>0</v>
      </c>
      <c r="H344">
        <v>0</v>
      </c>
      <c r="I344">
        <v>0</v>
      </c>
      <c r="J344">
        <v>0</v>
      </c>
      <c r="K344">
        <v>0</v>
      </c>
      <c r="L344">
        <v>0</v>
      </c>
      <c r="M344">
        <v>0</v>
      </c>
      <c r="N344">
        <v>0</v>
      </c>
      <c r="O344">
        <v>0</v>
      </c>
      <c r="P344">
        <v>0</v>
      </c>
      <c r="Q344">
        <v>0</v>
      </c>
      <c r="R344">
        <v>0</v>
      </c>
      <c r="S344">
        <v>0</v>
      </c>
      <c r="T344">
        <v>0</v>
      </c>
    </row>
    <row r="345" spans="1:20">
      <c r="A345" t="s">
        <v>99</v>
      </c>
      <c r="B345" t="s">
        <v>99</v>
      </c>
      <c r="C345" t="s">
        <v>99</v>
      </c>
      <c r="D345">
        <v>0</v>
      </c>
      <c r="E345">
        <v>0</v>
      </c>
      <c r="F345">
        <v>0</v>
      </c>
      <c r="G345">
        <v>0</v>
      </c>
      <c r="H345">
        <v>0</v>
      </c>
      <c r="I345">
        <v>0</v>
      </c>
      <c r="J345">
        <v>0</v>
      </c>
      <c r="K345">
        <v>0</v>
      </c>
      <c r="L345">
        <v>0</v>
      </c>
      <c r="M345">
        <v>0</v>
      </c>
      <c r="N345">
        <v>0</v>
      </c>
      <c r="O345">
        <v>0</v>
      </c>
      <c r="P345">
        <v>0</v>
      </c>
      <c r="Q345">
        <v>0</v>
      </c>
      <c r="R345">
        <v>0</v>
      </c>
      <c r="S345">
        <v>0</v>
      </c>
      <c r="T345">
        <v>0</v>
      </c>
    </row>
    <row r="346" spans="1:20">
      <c r="A346" t="s">
        <v>99</v>
      </c>
      <c r="B346" t="s">
        <v>99</v>
      </c>
      <c r="C346" t="s">
        <v>99</v>
      </c>
      <c r="D346">
        <v>0</v>
      </c>
      <c r="E346">
        <v>0</v>
      </c>
      <c r="F346">
        <v>0</v>
      </c>
      <c r="G346">
        <v>0</v>
      </c>
      <c r="H346">
        <v>0</v>
      </c>
      <c r="I346">
        <v>0</v>
      </c>
      <c r="J346">
        <v>0</v>
      </c>
      <c r="K346">
        <v>0</v>
      </c>
      <c r="L346">
        <v>0</v>
      </c>
      <c r="M346">
        <v>0</v>
      </c>
      <c r="N346">
        <v>0</v>
      </c>
      <c r="O346">
        <v>0</v>
      </c>
      <c r="P346">
        <v>0</v>
      </c>
      <c r="Q346">
        <v>0</v>
      </c>
      <c r="R346">
        <v>0</v>
      </c>
      <c r="S346">
        <v>0</v>
      </c>
      <c r="T346">
        <v>0</v>
      </c>
    </row>
    <row r="347" spans="1:20">
      <c r="A347" t="s">
        <v>99</v>
      </c>
      <c r="B347" t="s">
        <v>99</v>
      </c>
      <c r="C347" t="s">
        <v>99</v>
      </c>
      <c r="D347">
        <v>0</v>
      </c>
      <c r="E347">
        <v>0</v>
      </c>
      <c r="F347">
        <v>0</v>
      </c>
      <c r="G347">
        <v>0</v>
      </c>
      <c r="H347">
        <v>0</v>
      </c>
      <c r="I347">
        <v>0</v>
      </c>
      <c r="J347">
        <v>0</v>
      </c>
      <c r="K347">
        <v>0</v>
      </c>
      <c r="L347">
        <v>0</v>
      </c>
      <c r="M347">
        <v>0</v>
      </c>
      <c r="N347">
        <v>0</v>
      </c>
      <c r="O347">
        <v>0</v>
      </c>
      <c r="P347">
        <v>0</v>
      </c>
      <c r="Q347">
        <v>0</v>
      </c>
      <c r="R347">
        <v>0</v>
      </c>
      <c r="S347">
        <v>0</v>
      </c>
      <c r="T347">
        <v>0</v>
      </c>
    </row>
    <row r="348" spans="1:20">
      <c r="A348" t="s">
        <v>99</v>
      </c>
      <c r="B348" t="s">
        <v>99</v>
      </c>
      <c r="C348" t="s">
        <v>99</v>
      </c>
      <c r="D348">
        <v>0</v>
      </c>
      <c r="E348">
        <v>0</v>
      </c>
      <c r="F348">
        <v>0</v>
      </c>
      <c r="G348">
        <v>0</v>
      </c>
      <c r="H348">
        <v>0</v>
      </c>
      <c r="I348">
        <v>0</v>
      </c>
      <c r="J348">
        <v>0</v>
      </c>
      <c r="K348">
        <v>0</v>
      </c>
      <c r="L348">
        <v>0</v>
      </c>
      <c r="M348">
        <v>0</v>
      </c>
      <c r="N348">
        <v>0</v>
      </c>
      <c r="O348">
        <v>0</v>
      </c>
      <c r="P348">
        <v>0</v>
      </c>
      <c r="Q348">
        <v>0</v>
      </c>
      <c r="R348">
        <v>0</v>
      </c>
      <c r="S348">
        <v>0</v>
      </c>
      <c r="T348">
        <v>0</v>
      </c>
    </row>
    <row r="349" spans="1:20">
      <c r="A349" t="s">
        <v>99</v>
      </c>
      <c r="B349" t="s">
        <v>99</v>
      </c>
      <c r="C349" t="s">
        <v>99</v>
      </c>
      <c r="D349">
        <v>0</v>
      </c>
      <c r="E349">
        <v>0</v>
      </c>
      <c r="F349">
        <v>0</v>
      </c>
      <c r="G349">
        <v>0</v>
      </c>
      <c r="H349">
        <v>0</v>
      </c>
      <c r="I349">
        <v>0</v>
      </c>
      <c r="J349">
        <v>0</v>
      </c>
      <c r="K349">
        <v>0</v>
      </c>
      <c r="L349">
        <v>0</v>
      </c>
      <c r="M349">
        <v>0</v>
      </c>
      <c r="N349">
        <v>0</v>
      </c>
      <c r="O349">
        <v>0</v>
      </c>
      <c r="P349">
        <v>0</v>
      </c>
      <c r="Q349">
        <v>0</v>
      </c>
      <c r="R349">
        <v>0</v>
      </c>
      <c r="S349">
        <v>0</v>
      </c>
      <c r="T349">
        <v>0</v>
      </c>
    </row>
    <row r="350" spans="1:20">
      <c r="A350" t="s">
        <v>99</v>
      </c>
      <c r="B350" t="s">
        <v>99</v>
      </c>
      <c r="C350" t="s">
        <v>99</v>
      </c>
      <c r="D350">
        <v>0</v>
      </c>
      <c r="E350">
        <v>0</v>
      </c>
      <c r="F350">
        <v>0</v>
      </c>
      <c r="G350">
        <v>0</v>
      </c>
      <c r="H350">
        <v>0</v>
      </c>
      <c r="I350">
        <v>0</v>
      </c>
      <c r="J350">
        <v>0</v>
      </c>
      <c r="K350">
        <v>0</v>
      </c>
      <c r="L350">
        <v>0</v>
      </c>
      <c r="M350">
        <v>0</v>
      </c>
      <c r="N350">
        <v>0</v>
      </c>
      <c r="O350">
        <v>0</v>
      </c>
      <c r="P350">
        <v>0</v>
      </c>
      <c r="Q350">
        <v>0</v>
      </c>
      <c r="R350">
        <v>0</v>
      </c>
      <c r="S350">
        <v>0</v>
      </c>
      <c r="T350">
        <v>0</v>
      </c>
    </row>
    <row r="351" spans="1:20">
      <c r="A351" t="s">
        <v>99</v>
      </c>
      <c r="B351" t="s">
        <v>99</v>
      </c>
      <c r="C351" t="s">
        <v>99</v>
      </c>
      <c r="D351">
        <v>0</v>
      </c>
      <c r="E351">
        <v>0</v>
      </c>
      <c r="F351">
        <v>0</v>
      </c>
      <c r="G351">
        <v>0</v>
      </c>
      <c r="H351">
        <v>0</v>
      </c>
      <c r="I351">
        <v>0</v>
      </c>
      <c r="J351">
        <v>0</v>
      </c>
      <c r="K351">
        <v>0</v>
      </c>
      <c r="L351">
        <v>0</v>
      </c>
      <c r="M351">
        <v>0</v>
      </c>
      <c r="N351">
        <v>0</v>
      </c>
      <c r="O351">
        <v>0</v>
      </c>
      <c r="P351">
        <v>0</v>
      </c>
      <c r="Q351">
        <v>0</v>
      </c>
      <c r="R351">
        <v>0</v>
      </c>
      <c r="S351">
        <v>0</v>
      </c>
      <c r="T351">
        <v>0</v>
      </c>
    </row>
    <row r="352" spans="1:20">
      <c r="A352" t="s">
        <v>99</v>
      </c>
      <c r="B352" t="s">
        <v>99</v>
      </c>
      <c r="C352" t="s">
        <v>99</v>
      </c>
      <c r="D352">
        <v>0</v>
      </c>
      <c r="E352">
        <v>0</v>
      </c>
      <c r="F352">
        <v>0</v>
      </c>
      <c r="G352">
        <v>0</v>
      </c>
      <c r="H352">
        <v>0</v>
      </c>
      <c r="I352">
        <v>0</v>
      </c>
      <c r="J352">
        <v>0</v>
      </c>
      <c r="K352">
        <v>0</v>
      </c>
      <c r="L352">
        <v>0</v>
      </c>
      <c r="M352">
        <v>0</v>
      </c>
      <c r="N352">
        <v>0</v>
      </c>
      <c r="O352">
        <v>0</v>
      </c>
      <c r="P352">
        <v>0</v>
      </c>
      <c r="Q352">
        <v>0</v>
      </c>
      <c r="R352">
        <v>0</v>
      </c>
      <c r="S352">
        <v>0</v>
      </c>
      <c r="T352">
        <v>0</v>
      </c>
    </row>
    <row r="353" spans="1:20">
      <c r="A353" t="s">
        <v>99</v>
      </c>
      <c r="B353" t="s">
        <v>99</v>
      </c>
      <c r="C353" t="s">
        <v>99</v>
      </c>
      <c r="D353">
        <v>0</v>
      </c>
      <c r="E353">
        <v>0</v>
      </c>
      <c r="F353">
        <v>0</v>
      </c>
      <c r="G353">
        <v>0</v>
      </c>
      <c r="H353">
        <v>0</v>
      </c>
      <c r="I353">
        <v>0</v>
      </c>
      <c r="J353">
        <v>0</v>
      </c>
      <c r="K353">
        <v>0</v>
      </c>
      <c r="L353">
        <v>0</v>
      </c>
      <c r="M353">
        <v>0</v>
      </c>
      <c r="N353">
        <v>0</v>
      </c>
      <c r="O353">
        <v>0</v>
      </c>
      <c r="P353">
        <v>0</v>
      </c>
      <c r="Q353">
        <v>0</v>
      </c>
      <c r="R353">
        <v>0</v>
      </c>
      <c r="S353">
        <v>0</v>
      </c>
      <c r="T353">
        <v>0</v>
      </c>
    </row>
    <row r="354" spans="1:20">
      <c r="A354" t="s">
        <v>99</v>
      </c>
      <c r="B354" t="s">
        <v>99</v>
      </c>
      <c r="C354" t="s">
        <v>99</v>
      </c>
      <c r="D354">
        <v>0</v>
      </c>
      <c r="E354">
        <v>0</v>
      </c>
      <c r="F354">
        <v>0</v>
      </c>
      <c r="G354">
        <v>0</v>
      </c>
      <c r="H354">
        <v>0</v>
      </c>
      <c r="I354">
        <v>0</v>
      </c>
      <c r="J354">
        <v>0</v>
      </c>
      <c r="K354">
        <v>0</v>
      </c>
      <c r="L354">
        <v>0</v>
      </c>
      <c r="M354">
        <v>0</v>
      </c>
      <c r="N354">
        <v>0</v>
      </c>
      <c r="O354">
        <v>0</v>
      </c>
      <c r="P354">
        <v>0</v>
      </c>
      <c r="Q354">
        <v>0</v>
      </c>
      <c r="R354">
        <v>0</v>
      </c>
      <c r="S354">
        <v>0</v>
      </c>
      <c r="T354">
        <v>0</v>
      </c>
    </row>
    <row r="355" spans="1:20">
      <c r="A355" t="s">
        <v>99</v>
      </c>
      <c r="B355" t="s">
        <v>99</v>
      </c>
      <c r="C355" t="s">
        <v>99</v>
      </c>
      <c r="D355">
        <v>0</v>
      </c>
      <c r="E355">
        <v>0</v>
      </c>
      <c r="F355">
        <v>0</v>
      </c>
      <c r="G355">
        <v>0</v>
      </c>
      <c r="H355">
        <v>0</v>
      </c>
      <c r="I355">
        <v>0</v>
      </c>
      <c r="J355">
        <v>0</v>
      </c>
      <c r="K355">
        <v>0</v>
      </c>
      <c r="L355">
        <v>0</v>
      </c>
      <c r="M355">
        <v>0</v>
      </c>
      <c r="N355">
        <v>0</v>
      </c>
      <c r="O355">
        <v>0</v>
      </c>
      <c r="P355">
        <v>0</v>
      </c>
      <c r="Q355">
        <v>0</v>
      </c>
      <c r="R355">
        <v>0</v>
      </c>
      <c r="S355">
        <v>0</v>
      </c>
      <c r="T355">
        <v>0</v>
      </c>
    </row>
    <row r="356" spans="1:20">
      <c r="A356" t="s">
        <v>99</v>
      </c>
      <c r="B356" t="s">
        <v>99</v>
      </c>
      <c r="C356" t="s">
        <v>99</v>
      </c>
      <c r="D356">
        <v>0</v>
      </c>
      <c r="E356">
        <v>0</v>
      </c>
      <c r="F356">
        <v>0</v>
      </c>
      <c r="G356">
        <v>0</v>
      </c>
      <c r="H356">
        <v>0</v>
      </c>
      <c r="I356">
        <v>0</v>
      </c>
      <c r="J356">
        <v>0</v>
      </c>
      <c r="K356">
        <v>0</v>
      </c>
      <c r="L356">
        <v>0</v>
      </c>
      <c r="M356">
        <v>0</v>
      </c>
      <c r="N356">
        <v>0</v>
      </c>
      <c r="O356">
        <v>0</v>
      </c>
      <c r="P356">
        <v>0</v>
      </c>
      <c r="Q356">
        <v>0</v>
      </c>
      <c r="R356">
        <v>0</v>
      </c>
      <c r="S356">
        <v>0</v>
      </c>
      <c r="T356">
        <v>0</v>
      </c>
    </row>
    <row r="357" spans="1:20">
      <c r="A357" t="s">
        <v>99</v>
      </c>
      <c r="B357" t="s">
        <v>99</v>
      </c>
      <c r="C357" t="s">
        <v>99</v>
      </c>
      <c r="D357">
        <v>0</v>
      </c>
      <c r="E357">
        <v>0</v>
      </c>
      <c r="F357">
        <v>0</v>
      </c>
      <c r="G357">
        <v>0</v>
      </c>
      <c r="H357">
        <v>0</v>
      </c>
      <c r="I357">
        <v>0</v>
      </c>
      <c r="J357">
        <v>0</v>
      </c>
      <c r="K357">
        <v>0</v>
      </c>
      <c r="L357">
        <v>0</v>
      </c>
      <c r="M357">
        <v>0</v>
      </c>
      <c r="N357">
        <v>0</v>
      </c>
      <c r="O357">
        <v>0</v>
      </c>
      <c r="P357">
        <v>0</v>
      </c>
      <c r="Q357">
        <v>0</v>
      </c>
      <c r="R357">
        <v>0</v>
      </c>
      <c r="S357">
        <v>0</v>
      </c>
      <c r="T357">
        <v>0</v>
      </c>
    </row>
    <row r="358" spans="1:20">
      <c r="A358" t="s">
        <v>99</v>
      </c>
      <c r="B358" t="s">
        <v>99</v>
      </c>
      <c r="C358" t="s">
        <v>99</v>
      </c>
      <c r="D358">
        <v>0</v>
      </c>
      <c r="E358">
        <v>0</v>
      </c>
      <c r="F358">
        <v>0</v>
      </c>
      <c r="G358">
        <v>0</v>
      </c>
      <c r="H358">
        <v>0</v>
      </c>
      <c r="I358">
        <v>0</v>
      </c>
      <c r="J358">
        <v>0</v>
      </c>
      <c r="K358">
        <v>0</v>
      </c>
      <c r="L358">
        <v>0</v>
      </c>
      <c r="M358">
        <v>0</v>
      </c>
      <c r="N358">
        <v>0</v>
      </c>
      <c r="O358">
        <v>0</v>
      </c>
      <c r="P358">
        <v>0</v>
      </c>
      <c r="Q358">
        <v>0</v>
      </c>
      <c r="R358">
        <v>0</v>
      </c>
      <c r="S358">
        <v>0</v>
      </c>
      <c r="T358">
        <v>0</v>
      </c>
    </row>
    <row r="359" spans="1:20">
      <c r="A359" t="s">
        <v>99</v>
      </c>
      <c r="B359" t="s">
        <v>99</v>
      </c>
      <c r="C359" t="s">
        <v>99</v>
      </c>
      <c r="D359">
        <v>0</v>
      </c>
      <c r="E359">
        <v>0</v>
      </c>
      <c r="F359">
        <v>0</v>
      </c>
      <c r="G359">
        <v>0</v>
      </c>
      <c r="H359">
        <v>0</v>
      </c>
      <c r="I359">
        <v>0</v>
      </c>
      <c r="J359">
        <v>0</v>
      </c>
      <c r="K359">
        <v>0</v>
      </c>
      <c r="L359">
        <v>0</v>
      </c>
      <c r="M359">
        <v>0</v>
      </c>
      <c r="N359">
        <v>0</v>
      </c>
      <c r="O359">
        <v>0</v>
      </c>
      <c r="P359">
        <v>0</v>
      </c>
      <c r="Q359">
        <v>0</v>
      </c>
      <c r="R359">
        <v>0</v>
      </c>
      <c r="S359">
        <v>0</v>
      </c>
      <c r="T359">
        <v>0</v>
      </c>
    </row>
    <row r="360" spans="1:20">
      <c r="A360" t="s">
        <v>99</v>
      </c>
      <c r="B360" t="s">
        <v>99</v>
      </c>
      <c r="C360" t="s">
        <v>99</v>
      </c>
      <c r="D360">
        <v>0</v>
      </c>
      <c r="E360">
        <v>0</v>
      </c>
      <c r="F360">
        <v>0</v>
      </c>
      <c r="G360">
        <v>0</v>
      </c>
      <c r="H360">
        <v>0</v>
      </c>
      <c r="I360">
        <v>0</v>
      </c>
      <c r="J360">
        <v>0</v>
      </c>
      <c r="K360">
        <v>0</v>
      </c>
      <c r="L360">
        <v>0</v>
      </c>
      <c r="M360">
        <v>0</v>
      </c>
      <c r="N360">
        <v>0</v>
      </c>
      <c r="O360">
        <v>0</v>
      </c>
      <c r="P360">
        <v>0</v>
      </c>
      <c r="Q360">
        <v>0</v>
      </c>
      <c r="R360">
        <v>0</v>
      </c>
      <c r="S360">
        <v>0</v>
      </c>
      <c r="T360">
        <v>0</v>
      </c>
    </row>
    <row r="361" spans="1:20">
      <c r="A361" t="s">
        <v>99</v>
      </c>
      <c r="B361" t="s">
        <v>99</v>
      </c>
      <c r="C361" t="s">
        <v>99</v>
      </c>
      <c r="D361">
        <v>0</v>
      </c>
      <c r="E361">
        <v>0</v>
      </c>
      <c r="F361">
        <v>0</v>
      </c>
      <c r="G361">
        <v>0</v>
      </c>
      <c r="H361">
        <v>0</v>
      </c>
      <c r="I361">
        <v>0</v>
      </c>
      <c r="J361">
        <v>0</v>
      </c>
      <c r="K361">
        <v>0</v>
      </c>
      <c r="L361">
        <v>0</v>
      </c>
      <c r="M361">
        <v>0</v>
      </c>
      <c r="N361">
        <v>0</v>
      </c>
      <c r="O361">
        <v>0</v>
      </c>
      <c r="P361">
        <v>0</v>
      </c>
      <c r="Q361">
        <v>0</v>
      </c>
      <c r="R361">
        <v>0</v>
      </c>
      <c r="S361">
        <v>0</v>
      </c>
      <c r="T361">
        <v>0</v>
      </c>
    </row>
    <row r="362" spans="1:20">
      <c r="A362" t="s">
        <v>99</v>
      </c>
      <c r="B362" t="s">
        <v>99</v>
      </c>
      <c r="C362" t="s">
        <v>99</v>
      </c>
      <c r="D362">
        <v>0</v>
      </c>
      <c r="E362">
        <v>0</v>
      </c>
      <c r="F362">
        <v>0</v>
      </c>
      <c r="G362">
        <v>0</v>
      </c>
      <c r="H362">
        <v>0</v>
      </c>
      <c r="I362">
        <v>0</v>
      </c>
      <c r="J362">
        <v>0</v>
      </c>
      <c r="K362">
        <v>0</v>
      </c>
      <c r="L362">
        <v>0</v>
      </c>
      <c r="M362">
        <v>0</v>
      </c>
      <c r="N362">
        <v>0</v>
      </c>
      <c r="O362">
        <v>0</v>
      </c>
      <c r="P362">
        <v>0</v>
      </c>
      <c r="Q362">
        <v>0</v>
      </c>
      <c r="R362">
        <v>0</v>
      </c>
      <c r="S362">
        <v>0</v>
      </c>
      <c r="T362">
        <v>0</v>
      </c>
    </row>
    <row r="363" spans="1:20">
      <c r="A363" t="s">
        <v>99</v>
      </c>
      <c r="B363" t="s">
        <v>99</v>
      </c>
      <c r="C363" t="s">
        <v>99</v>
      </c>
      <c r="D363">
        <v>0</v>
      </c>
      <c r="E363">
        <v>0</v>
      </c>
      <c r="F363">
        <v>0</v>
      </c>
      <c r="G363">
        <v>0</v>
      </c>
      <c r="H363">
        <v>0</v>
      </c>
      <c r="I363">
        <v>0</v>
      </c>
      <c r="J363">
        <v>0</v>
      </c>
      <c r="K363">
        <v>0</v>
      </c>
      <c r="L363">
        <v>0</v>
      </c>
      <c r="M363">
        <v>0</v>
      </c>
      <c r="N363">
        <v>0</v>
      </c>
      <c r="O363">
        <v>0</v>
      </c>
      <c r="P363">
        <v>0</v>
      </c>
      <c r="Q363">
        <v>0</v>
      </c>
      <c r="R363">
        <v>0</v>
      </c>
      <c r="S363">
        <v>0</v>
      </c>
      <c r="T363">
        <v>0</v>
      </c>
    </row>
    <row r="364" spans="1:20">
      <c r="A364" t="s">
        <v>99</v>
      </c>
      <c r="B364" t="s">
        <v>99</v>
      </c>
      <c r="C364" t="s">
        <v>99</v>
      </c>
      <c r="D364">
        <v>0</v>
      </c>
      <c r="E364">
        <v>0</v>
      </c>
      <c r="F364">
        <v>0</v>
      </c>
      <c r="G364">
        <v>0</v>
      </c>
      <c r="H364">
        <v>0</v>
      </c>
      <c r="I364">
        <v>0</v>
      </c>
      <c r="J364">
        <v>0</v>
      </c>
      <c r="K364">
        <v>0</v>
      </c>
      <c r="L364">
        <v>0</v>
      </c>
      <c r="M364">
        <v>0</v>
      </c>
      <c r="N364">
        <v>0</v>
      </c>
      <c r="O364">
        <v>0</v>
      </c>
      <c r="P364">
        <v>0</v>
      </c>
      <c r="Q364">
        <v>0</v>
      </c>
      <c r="R364">
        <v>0</v>
      </c>
      <c r="S364">
        <v>0</v>
      </c>
      <c r="T364">
        <v>0</v>
      </c>
    </row>
    <row r="365" spans="1:20">
      <c r="A365" t="s">
        <v>99</v>
      </c>
      <c r="B365" t="s">
        <v>99</v>
      </c>
      <c r="C365" t="s">
        <v>99</v>
      </c>
      <c r="D365">
        <v>0</v>
      </c>
      <c r="E365">
        <v>0</v>
      </c>
      <c r="F365">
        <v>0</v>
      </c>
      <c r="G365">
        <v>0</v>
      </c>
      <c r="H365">
        <v>0</v>
      </c>
      <c r="I365">
        <v>0</v>
      </c>
      <c r="J365">
        <v>0</v>
      </c>
      <c r="K365">
        <v>0</v>
      </c>
      <c r="L365">
        <v>0</v>
      </c>
      <c r="M365">
        <v>0</v>
      </c>
      <c r="N365">
        <v>0</v>
      </c>
      <c r="O365">
        <v>0</v>
      </c>
      <c r="P365">
        <v>0</v>
      </c>
      <c r="Q365">
        <v>0</v>
      </c>
      <c r="R365">
        <v>0</v>
      </c>
      <c r="S365">
        <v>0</v>
      </c>
      <c r="T365">
        <v>0</v>
      </c>
    </row>
    <row r="366" spans="1:20">
      <c r="A366" t="s">
        <v>99</v>
      </c>
      <c r="B366" t="s">
        <v>99</v>
      </c>
      <c r="C366" t="s">
        <v>99</v>
      </c>
      <c r="D366">
        <v>0</v>
      </c>
      <c r="E366">
        <v>0</v>
      </c>
      <c r="F366">
        <v>0</v>
      </c>
      <c r="G366">
        <v>0</v>
      </c>
      <c r="H366">
        <v>0</v>
      </c>
      <c r="I366">
        <v>0</v>
      </c>
      <c r="J366">
        <v>0</v>
      </c>
      <c r="K366">
        <v>0</v>
      </c>
      <c r="L366">
        <v>0</v>
      </c>
      <c r="M366">
        <v>0</v>
      </c>
      <c r="N366">
        <v>0</v>
      </c>
      <c r="O366">
        <v>0</v>
      </c>
      <c r="P366">
        <v>0</v>
      </c>
      <c r="Q366">
        <v>0</v>
      </c>
      <c r="R366">
        <v>0</v>
      </c>
      <c r="S366">
        <v>0</v>
      </c>
      <c r="T366">
        <v>0</v>
      </c>
    </row>
    <row r="367" spans="1:20">
      <c r="A367" t="s">
        <v>99</v>
      </c>
      <c r="B367" t="s">
        <v>99</v>
      </c>
      <c r="C367" t="s">
        <v>99</v>
      </c>
      <c r="D367">
        <v>0</v>
      </c>
      <c r="E367">
        <v>0</v>
      </c>
      <c r="F367">
        <v>0</v>
      </c>
      <c r="G367">
        <v>0</v>
      </c>
      <c r="H367">
        <v>0</v>
      </c>
      <c r="I367">
        <v>0</v>
      </c>
      <c r="J367">
        <v>0</v>
      </c>
      <c r="K367">
        <v>0</v>
      </c>
      <c r="L367">
        <v>0</v>
      </c>
      <c r="M367">
        <v>0</v>
      </c>
      <c r="N367">
        <v>0</v>
      </c>
      <c r="O367">
        <v>0</v>
      </c>
      <c r="P367">
        <v>0</v>
      </c>
      <c r="Q367">
        <v>0</v>
      </c>
      <c r="R367">
        <v>0</v>
      </c>
      <c r="S367">
        <v>0</v>
      </c>
      <c r="T367">
        <v>0</v>
      </c>
    </row>
    <row r="368" spans="1:20">
      <c r="A368" t="s">
        <v>99</v>
      </c>
      <c r="B368" t="s">
        <v>99</v>
      </c>
      <c r="C368" t="s">
        <v>99</v>
      </c>
      <c r="D368">
        <v>0</v>
      </c>
      <c r="E368">
        <v>0</v>
      </c>
      <c r="F368">
        <v>0</v>
      </c>
      <c r="G368">
        <v>0</v>
      </c>
      <c r="H368">
        <v>0</v>
      </c>
      <c r="I368">
        <v>0</v>
      </c>
      <c r="J368">
        <v>0</v>
      </c>
      <c r="K368">
        <v>0</v>
      </c>
      <c r="L368">
        <v>0</v>
      </c>
      <c r="M368">
        <v>0</v>
      </c>
      <c r="N368">
        <v>0</v>
      </c>
      <c r="O368">
        <v>0</v>
      </c>
      <c r="P368">
        <v>0</v>
      </c>
      <c r="Q368">
        <v>0</v>
      </c>
      <c r="R368">
        <v>0</v>
      </c>
      <c r="S368">
        <v>0</v>
      </c>
      <c r="T368">
        <v>0</v>
      </c>
    </row>
    <row r="369" spans="1:20">
      <c r="A369" t="s">
        <v>99</v>
      </c>
      <c r="B369" t="s">
        <v>99</v>
      </c>
      <c r="C369" t="s">
        <v>99</v>
      </c>
      <c r="D369">
        <v>0</v>
      </c>
      <c r="E369">
        <v>0</v>
      </c>
      <c r="F369">
        <v>0</v>
      </c>
      <c r="G369">
        <v>0</v>
      </c>
      <c r="H369">
        <v>0</v>
      </c>
      <c r="I369">
        <v>0</v>
      </c>
      <c r="J369">
        <v>0</v>
      </c>
      <c r="K369">
        <v>0</v>
      </c>
      <c r="L369">
        <v>0</v>
      </c>
      <c r="M369">
        <v>0</v>
      </c>
      <c r="N369">
        <v>0</v>
      </c>
      <c r="O369">
        <v>0</v>
      </c>
      <c r="P369">
        <v>0</v>
      </c>
      <c r="Q369">
        <v>0</v>
      </c>
      <c r="R369">
        <v>0</v>
      </c>
      <c r="S369">
        <v>0</v>
      </c>
      <c r="T369">
        <v>0</v>
      </c>
    </row>
    <row r="370" spans="1:20">
      <c r="A370" t="s">
        <v>99</v>
      </c>
      <c r="B370" t="s">
        <v>99</v>
      </c>
      <c r="C370" t="s">
        <v>99</v>
      </c>
      <c r="D370">
        <v>0</v>
      </c>
      <c r="E370">
        <v>0</v>
      </c>
      <c r="F370">
        <v>0</v>
      </c>
      <c r="G370">
        <v>0</v>
      </c>
      <c r="H370">
        <v>0</v>
      </c>
      <c r="I370">
        <v>0</v>
      </c>
      <c r="J370">
        <v>0</v>
      </c>
      <c r="K370">
        <v>0</v>
      </c>
      <c r="L370">
        <v>0</v>
      </c>
      <c r="M370">
        <v>0</v>
      </c>
      <c r="N370">
        <v>0</v>
      </c>
      <c r="O370">
        <v>0</v>
      </c>
      <c r="P370">
        <v>0</v>
      </c>
      <c r="Q370">
        <v>0</v>
      </c>
      <c r="R370">
        <v>0</v>
      </c>
      <c r="S370">
        <v>0</v>
      </c>
      <c r="T370">
        <v>0</v>
      </c>
    </row>
    <row r="371" spans="1:20">
      <c r="A371" t="s">
        <v>99</v>
      </c>
      <c r="B371" t="s">
        <v>99</v>
      </c>
      <c r="C371" t="s">
        <v>99</v>
      </c>
      <c r="D371">
        <v>0</v>
      </c>
      <c r="E371">
        <v>0</v>
      </c>
      <c r="F371">
        <v>0</v>
      </c>
      <c r="G371">
        <v>0</v>
      </c>
      <c r="H371">
        <v>0</v>
      </c>
      <c r="I371">
        <v>0</v>
      </c>
      <c r="J371">
        <v>0</v>
      </c>
      <c r="K371">
        <v>0</v>
      </c>
      <c r="L371">
        <v>0</v>
      </c>
      <c r="M371">
        <v>0</v>
      </c>
      <c r="N371">
        <v>0</v>
      </c>
      <c r="O371">
        <v>0</v>
      </c>
      <c r="P371">
        <v>0</v>
      </c>
      <c r="Q371">
        <v>0</v>
      </c>
      <c r="R371">
        <v>0</v>
      </c>
      <c r="S371">
        <v>0</v>
      </c>
      <c r="T371">
        <v>0</v>
      </c>
    </row>
    <row r="372" spans="1:20">
      <c r="A372" t="s">
        <v>99</v>
      </c>
      <c r="B372" t="s">
        <v>99</v>
      </c>
      <c r="C372" t="s">
        <v>99</v>
      </c>
      <c r="D372">
        <v>0</v>
      </c>
      <c r="E372">
        <v>0</v>
      </c>
      <c r="F372">
        <v>0</v>
      </c>
      <c r="G372">
        <v>0</v>
      </c>
      <c r="H372">
        <v>0</v>
      </c>
      <c r="I372">
        <v>0</v>
      </c>
      <c r="J372">
        <v>0</v>
      </c>
      <c r="K372">
        <v>0</v>
      </c>
      <c r="L372">
        <v>0</v>
      </c>
      <c r="M372">
        <v>0</v>
      </c>
      <c r="N372">
        <v>0</v>
      </c>
      <c r="O372">
        <v>0</v>
      </c>
      <c r="P372">
        <v>0</v>
      </c>
      <c r="Q372">
        <v>0</v>
      </c>
      <c r="R372">
        <v>0</v>
      </c>
      <c r="S372">
        <v>0</v>
      </c>
      <c r="T372">
        <v>0</v>
      </c>
    </row>
    <row r="373" spans="1:20">
      <c r="A373" t="s">
        <v>99</v>
      </c>
      <c r="B373" t="s">
        <v>99</v>
      </c>
      <c r="C373" t="s">
        <v>99</v>
      </c>
      <c r="D373">
        <v>0</v>
      </c>
      <c r="E373">
        <v>0</v>
      </c>
      <c r="F373">
        <v>0</v>
      </c>
      <c r="G373">
        <v>0</v>
      </c>
      <c r="H373">
        <v>0</v>
      </c>
      <c r="I373">
        <v>0</v>
      </c>
      <c r="J373">
        <v>0</v>
      </c>
      <c r="K373">
        <v>0</v>
      </c>
      <c r="L373">
        <v>0</v>
      </c>
      <c r="M373">
        <v>0</v>
      </c>
      <c r="N373">
        <v>0</v>
      </c>
      <c r="O373">
        <v>0</v>
      </c>
      <c r="P373">
        <v>0</v>
      </c>
      <c r="Q373">
        <v>0</v>
      </c>
      <c r="R373">
        <v>0</v>
      </c>
      <c r="S373">
        <v>0</v>
      </c>
      <c r="T373">
        <v>0</v>
      </c>
    </row>
    <row r="374" spans="1:20">
      <c r="A374" t="s">
        <v>99</v>
      </c>
      <c r="B374" t="s">
        <v>99</v>
      </c>
      <c r="C374" t="s">
        <v>99</v>
      </c>
      <c r="D374">
        <v>0</v>
      </c>
      <c r="E374">
        <v>0</v>
      </c>
      <c r="F374">
        <v>0</v>
      </c>
      <c r="G374">
        <v>0</v>
      </c>
      <c r="H374">
        <v>0</v>
      </c>
      <c r="I374">
        <v>0</v>
      </c>
      <c r="J374">
        <v>0</v>
      </c>
      <c r="K374">
        <v>0</v>
      </c>
      <c r="L374">
        <v>0</v>
      </c>
      <c r="M374">
        <v>0</v>
      </c>
      <c r="N374">
        <v>0</v>
      </c>
      <c r="O374">
        <v>0</v>
      </c>
      <c r="P374">
        <v>0</v>
      </c>
      <c r="Q374">
        <v>0</v>
      </c>
      <c r="R374">
        <v>0</v>
      </c>
      <c r="S374">
        <v>0</v>
      </c>
      <c r="T374">
        <v>0</v>
      </c>
    </row>
    <row r="375" spans="1:20">
      <c r="A375" t="s">
        <v>99</v>
      </c>
      <c r="B375" t="s">
        <v>99</v>
      </c>
      <c r="C375" t="s">
        <v>99</v>
      </c>
      <c r="D375">
        <v>0</v>
      </c>
      <c r="E375">
        <v>0</v>
      </c>
      <c r="F375">
        <v>0</v>
      </c>
      <c r="G375">
        <v>0</v>
      </c>
      <c r="H375">
        <v>0</v>
      </c>
      <c r="I375">
        <v>0</v>
      </c>
      <c r="J375">
        <v>0</v>
      </c>
      <c r="K375">
        <v>0</v>
      </c>
      <c r="L375">
        <v>0</v>
      </c>
      <c r="M375">
        <v>0</v>
      </c>
      <c r="N375">
        <v>0</v>
      </c>
      <c r="O375">
        <v>0</v>
      </c>
      <c r="P375">
        <v>0</v>
      </c>
      <c r="Q375">
        <v>0</v>
      </c>
      <c r="R375">
        <v>0</v>
      </c>
      <c r="S375">
        <v>0</v>
      </c>
      <c r="T375">
        <v>0</v>
      </c>
    </row>
    <row r="376" spans="1:20">
      <c r="A376" t="s">
        <v>99</v>
      </c>
      <c r="B376" t="s">
        <v>99</v>
      </c>
      <c r="C376" t="s">
        <v>99</v>
      </c>
      <c r="D376">
        <v>0</v>
      </c>
      <c r="E376">
        <v>0</v>
      </c>
      <c r="F376">
        <v>0</v>
      </c>
      <c r="G376">
        <v>0</v>
      </c>
      <c r="H376">
        <v>0</v>
      </c>
      <c r="I376">
        <v>0</v>
      </c>
      <c r="J376">
        <v>0</v>
      </c>
      <c r="K376">
        <v>0</v>
      </c>
      <c r="L376">
        <v>0</v>
      </c>
      <c r="M376">
        <v>0</v>
      </c>
      <c r="N376">
        <v>0</v>
      </c>
      <c r="O376">
        <v>0</v>
      </c>
      <c r="P376">
        <v>0</v>
      </c>
      <c r="Q376">
        <v>0</v>
      </c>
      <c r="R376">
        <v>0</v>
      </c>
      <c r="S376">
        <v>0</v>
      </c>
      <c r="T376">
        <v>0</v>
      </c>
    </row>
    <row r="377" spans="1:20">
      <c r="A377" t="s">
        <v>99</v>
      </c>
      <c r="B377" t="s">
        <v>99</v>
      </c>
      <c r="C377" t="s">
        <v>99</v>
      </c>
      <c r="D377">
        <v>0</v>
      </c>
      <c r="E377">
        <v>0</v>
      </c>
      <c r="F377">
        <v>0</v>
      </c>
      <c r="G377">
        <v>0</v>
      </c>
      <c r="H377">
        <v>0</v>
      </c>
      <c r="I377">
        <v>0</v>
      </c>
      <c r="J377">
        <v>0</v>
      </c>
      <c r="K377">
        <v>0</v>
      </c>
      <c r="L377">
        <v>0</v>
      </c>
      <c r="M377">
        <v>0</v>
      </c>
      <c r="N377">
        <v>0</v>
      </c>
      <c r="O377">
        <v>0</v>
      </c>
      <c r="P377">
        <v>0</v>
      </c>
      <c r="Q377">
        <v>0</v>
      </c>
      <c r="R377">
        <v>0</v>
      </c>
      <c r="S377">
        <v>0</v>
      </c>
      <c r="T377">
        <v>0</v>
      </c>
    </row>
    <row r="378" spans="1:20">
      <c r="A378" t="s">
        <v>99</v>
      </c>
      <c r="B378" t="s">
        <v>99</v>
      </c>
      <c r="C378" t="s">
        <v>99</v>
      </c>
      <c r="D378">
        <v>0</v>
      </c>
      <c r="E378">
        <v>0</v>
      </c>
      <c r="F378">
        <v>0</v>
      </c>
      <c r="G378">
        <v>0</v>
      </c>
      <c r="H378">
        <v>0</v>
      </c>
      <c r="I378">
        <v>0</v>
      </c>
      <c r="J378">
        <v>0</v>
      </c>
      <c r="K378">
        <v>0</v>
      </c>
      <c r="L378">
        <v>0</v>
      </c>
      <c r="M378">
        <v>0</v>
      </c>
      <c r="N378">
        <v>0</v>
      </c>
      <c r="O378">
        <v>0</v>
      </c>
      <c r="P378">
        <v>0</v>
      </c>
      <c r="Q378">
        <v>0</v>
      </c>
      <c r="R378">
        <v>0</v>
      </c>
      <c r="S378">
        <v>0</v>
      </c>
      <c r="T378">
        <v>0</v>
      </c>
    </row>
    <row r="379" spans="1:20">
      <c r="A379" t="s">
        <v>99</v>
      </c>
      <c r="B379" t="s">
        <v>99</v>
      </c>
      <c r="C379" t="s">
        <v>99</v>
      </c>
      <c r="D379">
        <v>0</v>
      </c>
      <c r="E379">
        <v>0</v>
      </c>
      <c r="F379">
        <v>0</v>
      </c>
      <c r="G379">
        <v>0</v>
      </c>
      <c r="H379">
        <v>0</v>
      </c>
      <c r="I379">
        <v>0</v>
      </c>
      <c r="J379">
        <v>0</v>
      </c>
      <c r="K379">
        <v>0</v>
      </c>
      <c r="L379">
        <v>0</v>
      </c>
      <c r="M379">
        <v>0</v>
      </c>
      <c r="N379">
        <v>0</v>
      </c>
      <c r="O379">
        <v>0</v>
      </c>
      <c r="P379">
        <v>0</v>
      </c>
      <c r="Q379">
        <v>0</v>
      </c>
      <c r="R379">
        <v>0</v>
      </c>
      <c r="S379">
        <v>0</v>
      </c>
      <c r="T379">
        <v>0</v>
      </c>
    </row>
    <row r="380" spans="1:20">
      <c r="A380" t="s">
        <v>99</v>
      </c>
      <c r="B380" t="s">
        <v>99</v>
      </c>
      <c r="C380" t="s">
        <v>99</v>
      </c>
      <c r="D380">
        <v>0</v>
      </c>
      <c r="E380">
        <v>0</v>
      </c>
      <c r="F380">
        <v>0</v>
      </c>
      <c r="G380">
        <v>0</v>
      </c>
      <c r="H380">
        <v>0</v>
      </c>
      <c r="I380">
        <v>0</v>
      </c>
      <c r="J380">
        <v>0</v>
      </c>
      <c r="K380">
        <v>0</v>
      </c>
      <c r="L380">
        <v>0</v>
      </c>
      <c r="M380">
        <v>0</v>
      </c>
      <c r="N380">
        <v>0</v>
      </c>
      <c r="O380">
        <v>0</v>
      </c>
      <c r="P380">
        <v>0</v>
      </c>
      <c r="Q380">
        <v>0</v>
      </c>
      <c r="R380">
        <v>0</v>
      </c>
      <c r="S380">
        <v>0</v>
      </c>
      <c r="T380">
        <v>0</v>
      </c>
    </row>
    <row r="381" spans="1:20">
      <c r="A381" t="s">
        <v>99</v>
      </c>
      <c r="B381" t="s">
        <v>99</v>
      </c>
      <c r="C381" t="s">
        <v>99</v>
      </c>
      <c r="D381">
        <v>0</v>
      </c>
      <c r="E381">
        <v>0</v>
      </c>
      <c r="F381">
        <v>0</v>
      </c>
      <c r="G381">
        <v>0</v>
      </c>
      <c r="H381">
        <v>0</v>
      </c>
      <c r="I381">
        <v>0</v>
      </c>
      <c r="J381">
        <v>0</v>
      </c>
      <c r="K381">
        <v>0</v>
      </c>
      <c r="L381">
        <v>0</v>
      </c>
      <c r="M381">
        <v>0</v>
      </c>
      <c r="N381">
        <v>0</v>
      </c>
      <c r="O381">
        <v>0</v>
      </c>
      <c r="P381">
        <v>0</v>
      </c>
      <c r="Q381">
        <v>0</v>
      </c>
      <c r="R381">
        <v>0</v>
      </c>
      <c r="S381">
        <v>0</v>
      </c>
      <c r="T381">
        <v>0</v>
      </c>
    </row>
    <row r="382" spans="1:20">
      <c r="A382" t="s">
        <v>99</v>
      </c>
      <c r="B382" t="s">
        <v>99</v>
      </c>
      <c r="C382" t="s">
        <v>99</v>
      </c>
      <c r="D382">
        <v>0</v>
      </c>
      <c r="E382">
        <v>0</v>
      </c>
      <c r="F382">
        <v>0</v>
      </c>
      <c r="G382">
        <v>0</v>
      </c>
      <c r="H382">
        <v>0</v>
      </c>
      <c r="I382">
        <v>0</v>
      </c>
      <c r="J382">
        <v>0</v>
      </c>
      <c r="K382">
        <v>0</v>
      </c>
      <c r="L382">
        <v>0</v>
      </c>
      <c r="M382">
        <v>0</v>
      </c>
      <c r="N382">
        <v>0</v>
      </c>
      <c r="O382">
        <v>0</v>
      </c>
      <c r="P382">
        <v>0</v>
      </c>
      <c r="Q382">
        <v>0</v>
      </c>
      <c r="R382">
        <v>0</v>
      </c>
      <c r="S382">
        <v>0</v>
      </c>
      <c r="T382">
        <v>0</v>
      </c>
    </row>
    <row r="383" spans="1:20">
      <c r="A383" t="s">
        <v>99</v>
      </c>
      <c r="B383" t="s">
        <v>99</v>
      </c>
      <c r="C383" t="s">
        <v>99</v>
      </c>
      <c r="D383">
        <v>0</v>
      </c>
      <c r="E383">
        <v>0</v>
      </c>
      <c r="F383">
        <v>0</v>
      </c>
      <c r="G383">
        <v>0</v>
      </c>
      <c r="H383">
        <v>0</v>
      </c>
      <c r="I383">
        <v>0</v>
      </c>
      <c r="J383">
        <v>0</v>
      </c>
      <c r="K383">
        <v>0</v>
      </c>
      <c r="L383">
        <v>0</v>
      </c>
      <c r="M383">
        <v>0</v>
      </c>
      <c r="N383">
        <v>0</v>
      </c>
      <c r="O383">
        <v>0</v>
      </c>
      <c r="P383">
        <v>0</v>
      </c>
      <c r="Q383">
        <v>0</v>
      </c>
      <c r="R383">
        <v>0</v>
      </c>
      <c r="S383">
        <v>0</v>
      </c>
      <c r="T383">
        <v>0</v>
      </c>
    </row>
    <row r="384" spans="1:20">
      <c r="A384" t="s">
        <v>99</v>
      </c>
      <c r="B384" t="s">
        <v>99</v>
      </c>
      <c r="C384" t="s">
        <v>99</v>
      </c>
      <c r="D384">
        <v>0</v>
      </c>
      <c r="E384">
        <v>0</v>
      </c>
      <c r="F384">
        <v>0</v>
      </c>
      <c r="G384">
        <v>0</v>
      </c>
      <c r="H384">
        <v>0</v>
      </c>
      <c r="I384">
        <v>0</v>
      </c>
      <c r="J384">
        <v>0</v>
      </c>
      <c r="K384">
        <v>0</v>
      </c>
      <c r="L384">
        <v>0</v>
      </c>
      <c r="M384">
        <v>0</v>
      </c>
      <c r="N384">
        <v>0</v>
      </c>
      <c r="O384">
        <v>0</v>
      </c>
      <c r="P384">
        <v>0</v>
      </c>
      <c r="Q384">
        <v>0</v>
      </c>
      <c r="R384">
        <v>0</v>
      </c>
      <c r="S384">
        <v>0</v>
      </c>
      <c r="T384">
        <v>0</v>
      </c>
    </row>
    <row r="385" spans="1:20">
      <c r="A385" t="s">
        <v>99</v>
      </c>
      <c r="B385" t="s">
        <v>99</v>
      </c>
      <c r="C385" t="s">
        <v>99</v>
      </c>
      <c r="D385">
        <v>0</v>
      </c>
      <c r="E385">
        <v>0</v>
      </c>
      <c r="F385">
        <v>0</v>
      </c>
      <c r="G385">
        <v>0</v>
      </c>
      <c r="H385">
        <v>0</v>
      </c>
      <c r="I385">
        <v>0</v>
      </c>
      <c r="J385">
        <v>0</v>
      </c>
      <c r="K385">
        <v>0</v>
      </c>
      <c r="L385">
        <v>0</v>
      </c>
      <c r="M385">
        <v>0</v>
      </c>
      <c r="N385">
        <v>0</v>
      </c>
      <c r="O385">
        <v>0</v>
      </c>
      <c r="P385">
        <v>0</v>
      </c>
      <c r="Q385">
        <v>0</v>
      </c>
      <c r="R385">
        <v>0</v>
      </c>
      <c r="S385">
        <v>0</v>
      </c>
      <c r="T385">
        <v>0</v>
      </c>
    </row>
    <row r="386" spans="1:20">
      <c r="A386" t="s">
        <v>99</v>
      </c>
      <c r="B386" t="s">
        <v>99</v>
      </c>
      <c r="C386" t="s">
        <v>99</v>
      </c>
      <c r="D386">
        <v>0</v>
      </c>
      <c r="E386">
        <v>0</v>
      </c>
      <c r="F386">
        <v>0</v>
      </c>
      <c r="G386">
        <v>0</v>
      </c>
      <c r="H386">
        <v>0</v>
      </c>
      <c r="I386">
        <v>0</v>
      </c>
      <c r="J386">
        <v>0</v>
      </c>
      <c r="K386">
        <v>0</v>
      </c>
      <c r="L386">
        <v>0</v>
      </c>
      <c r="M386">
        <v>0</v>
      </c>
      <c r="N386">
        <v>0</v>
      </c>
      <c r="O386">
        <v>0</v>
      </c>
      <c r="P386">
        <v>0</v>
      </c>
      <c r="Q386">
        <v>0</v>
      </c>
      <c r="R386">
        <v>0</v>
      </c>
      <c r="S386">
        <v>0</v>
      </c>
      <c r="T386">
        <v>0</v>
      </c>
    </row>
    <row r="387" spans="1:20">
      <c r="A387" t="s">
        <v>99</v>
      </c>
      <c r="B387" t="s">
        <v>99</v>
      </c>
      <c r="C387" t="s">
        <v>99</v>
      </c>
      <c r="D387">
        <v>0</v>
      </c>
      <c r="E387">
        <v>0</v>
      </c>
      <c r="F387">
        <v>0</v>
      </c>
      <c r="G387">
        <v>0</v>
      </c>
      <c r="H387">
        <v>0</v>
      </c>
      <c r="I387">
        <v>0</v>
      </c>
      <c r="J387">
        <v>0</v>
      </c>
      <c r="K387">
        <v>0</v>
      </c>
      <c r="L387">
        <v>0</v>
      </c>
      <c r="M387">
        <v>0</v>
      </c>
      <c r="N387">
        <v>0</v>
      </c>
      <c r="O387">
        <v>0</v>
      </c>
      <c r="P387">
        <v>0</v>
      </c>
      <c r="Q387">
        <v>0</v>
      </c>
      <c r="R387">
        <v>0</v>
      </c>
      <c r="S387">
        <v>0</v>
      </c>
      <c r="T387">
        <v>0</v>
      </c>
    </row>
    <row r="388" spans="1:20">
      <c r="A388" t="s">
        <v>99</v>
      </c>
      <c r="B388" t="s">
        <v>99</v>
      </c>
      <c r="C388" t="s">
        <v>99</v>
      </c>
      <c r="D388">
        <v>0</v>
      </c>
      <c r="E388">
        <v>0</v>
      </c>
      <c r="F388">
        <v>0</v>
      </c>
      <c r="G388">
        <v>0</v>
      </c>
      <c r="H388">
        <v>0</v>
      </c>
      <c r="I388">
        <v>0</v>
      </c>
      <c r="J388">
        <v>0</v>
      </c>
      <c r="K388">
        <v>0</v>
      </c>
      <c r="L388">
        <v>0</v>
      </c>
      <c r="M388">
        <v>0</v>
      </c>
      <c r="N388">
        <v>0</v>
      </c>
      <c r="O388">
        <v>0</v>
      </c>
      <c r="P388">
        <v>0</v>
      </c>
      <c r="Q388">
        <v>0</v>
      </c>
      <c r="R388">
        <v>0</v>
      </c>
      <c r="S388">
        <v>0</v>
      </c>
      <c r="T388">
        <v>0</v>
      </c>
    </row>
    <row r="389" spans="1:20">
      <c r="A389" t="s">
        <v>99</v>
      </c>
      <c r="B389" t="s">
        <v>99</v>
      </c>
      <c r="C389" t="s">
        <v>99</v>
      </c>
      <c r="D389">
        <v>0</v>
      </c>
      <c r="E389">
        <v>0</v>
      </c>
      <c r="F389">
        <v>0</v>
      </c>
      <c r="G389">
        <v>0</v>
      </c>
      <c r="H389">
        <v>0</v>
      </c>
      <c r="I389">
        <v>0</v>
      </c>
      <c r="J389">
        <v>0</v>
      </c>
      <c r="K389">
        <v>0</v>
      </c>
      <c r="L389">
        <v>0</v>
      </c>
      <c r="M389">
        <v>0</v>
      </c>
      <c r="N389">
        <v>0</v>
      </c>
      <c r="O389">
        <v>0</v>
      </c>
      <c r="P389">
        <v>0</v>
      </c>
      <c r="Q389">
        <v>0</v>
      </c>
      <c r="R389">
        <v>0</v>
      </c>
      <c r="S389">
        <v>0</v>
      </c>
      <c r="T389">
        <v>0</v>
      </c>
    </row>
    <row r="390" spans="1:20">
      <c r="A390" t="s">
        <v>99</v>
      </c>
      <c r="B390" t="s">
        <v>99</v>
      </c>
      <c r="C390" t="s">
        <v>99</v>
      </c>
      <c r="D390">
        <v>0</v>
      </c>
      <c r="E390">
        <v>0</v>
      </c>
      <c r="F390">
        <v>0</v>
      </c>
      <c r="G390">
        <v>0</v>
      </c>
      <c r="H390">
        <v>0</v>
      </c>
      <c r="I390">
        <v>0</v>
      </c>
      <c r="J390">
        <v>0</v>
      </c>
      <c r="K390">
        <v>0</v>
      </c>
      <c r="L390">
        <v>0</v>
      </c>
      <c r="M390">
        <v>0</v>
      </c>
      <c r="N390">
        <v>0</v>
      </c>
      <c r="O390">
        <v>0</v>
      </c>
      <c r="P390">
        <v>0</v>
      </c>
      <c r="Q390">
        <v>0</v>
      </c>
      <c r="R390">
        <v>0</v>
      </c>
      <c r="S390">
        <v>0</v>
      </c>
      <c r="T390">
        <v>0</v>
      </c>
    </row>
    <row r="391" spans="1:20">
      <c r="A391" t="s">
        <v>99</v>
      </c>
      <c r="B391" t="s">
        <v>99</v>
      </c>
      <c r="C391" t="s">
        <v>99</v>
      </c>
      <c r="D391">
        <v>0</v>
      </c>
      <c r="E391">
        <v>0</v>
      </c>
      <c r="F391">
        <v>0</v>
      </c>
      <c r="G391">
        <v>0</v>
      </c>
      <c r="H391">
        <v>0</v>
      </c>
      <c r="I391">
        <v>0</v>
      </c>
      <c r="J391">
        <v>0</v>
      </c>
      <c r="K391">
        <v>0</v>
      </c>
      <c r="L391">
        <v>0</v>
      </c>
      <c r="M391">
        <v>0</v>
      </c>
      <c r="N391">
        <v>0</v>
      </c>
      <c r="O391">
        <v>0</v>
      </c>
      <c r="P391">
        <v>0</v>
      </c>
      <c r="Q391">
        <v>0</v>
      </c>
      <c r="R391">
        <v>0</v>
      </c>
      <c r="S391">
        <v>0</v>
      </c>
      <c r="T391">
        <v>0</v>
      </c>
    </row>
    <row r="392" spans="1:20">
      <c r="A392" t="s">
        <v>99</v>
      </c>
      <c r="B392" t="s">
        <v>99</v>
      </c>
      <c r="C392" t="s">
        <v>99</v>
      </c>
      <c r="D392">
        <v>0</v>
      </c>
      <c r="E392">
        <v>0</v>
      </c>
      <c r="F392">
        <v>0</v>
      </c>
      <c r="G392">
        <v>0</v>
      </c>
      <c r="H392">
        <v>0</v>
      </c>
      <c r="I392">
        <v>0</v>
      </c>
      <c r="J392">
        <v>0</v>
      </c>
      <c r="K392">
        <v>0</v>
      </c>
      <c r="L392">
        <v>0</v>
      </c>
      <c r="M392">
        <v>0</v>
      </c>
      <c r="N392">
        <v>0</v>
      </c>
      <c r="O392">
        <v>0</v>
      </c>
      <c r="P392">
        <v>0</v>
      </c>
      <c r="Q392">
        <v>0</v>
      </c>
      <c r="R392">
        <v>0</v>
      </c>
      <c r="S392">
        <v>0</v>
      </c>
      <c r="T392">
        <v>0</v>
      </c>
    </row>
    <row r="393" spans="1:20">
      <c r="A393" t="s">
        <v>99</v>
      </c>
      <c r="B393" t="s">
        <v>99</v>
      </c>
      <c r="C393" t="s">
        <v>99</v>
      </c>
      <c r="D393">
        <v>0</v>
      </c>
      <c r="E393">
        <v>0</v>
      </c>
      <c r="F393">
        <v>0</v>
      </c>
      <c r="G393">
        <v>0</v>
      </c>
      <c r="H393">
        <v>0</v>
      </c>
      <c r="I393">
        <v>0</v>
      </c>
      <c r="J393">
        <v>0</v>
      </c>
      <c r="K393">
        <v>0</v>
      </c>
      <c r="L393">
        <v>0</v>
      </c>
      <c r="M393">
        <v>0</v>
      </c>
      <c r="N393">
        <v>0</v>
      </c>
      <c r="O393">
        <v>0</v>
      </c>
      <c r="P393">
        <v>0</v>
      </c>
      <c r="Q393">
        <v>0</v>
      </c>
      <c r="R393">
        <v>0</v>
      </c>
      <c r="S393">
        <v>0</v>
      </c>
      <c r="T393">
        <v>0</v>
      </c>
    </row>
    <row r="394" spans="1:20">
      <c r="A394" t="s">
        <v>99</v>
      </c>
      <c r="B394" t="s">
        <v>99</v>
      </c>
      <c r="C394" t="s">
        <v>99</v>
      </c>
      <c r="D394">
        <v>0</v>
      </c>
      <c r="E394">
        <v>0</v>
      </c>
      <c r="F394">
        <v>0</v>
      </c>
      <c r="G394">
        <v>0</v>
      </c>
      <c r="H394">
        <v>0</v>
      </c>
      <c r="I394">
        <v>0</v>
      </c>
      <c r="J394">
        <v>0</v>
      </c>
      <c r="K394">
        <v>0</v>
      </c>
      <c r="L394">
        <v>0</v>
      </c>
      <c r="M394">
        <v>0</v>
      </c>
      <c r="N394">
        <v>0</v>
      </c>
      <c r="O394">
        <v>0</v>
      </c>
      <c r="P394">
        <v>0</v>
      </c>
      <c r="Q394">
        <v>0</v>
      </c>
      <c r="R394">
        <v>0</v>
      </c>
      <c r="S394">
        <v>0</v>
      </c>
      <c r="T394">
        <v>0</v>
      </c>
    </row>
    <row r="395" spans="1:20">
      <c r="A395" t="s">
        <v>99</v>
      </c>
      <c r="B395" t="s">
        <v>99</v>
      </c>
      <c r="C395" t="s">
        <v>99</v>
      </c>
      <c r="D395">
        <v>0</v>
      </c>
      <c r="E395">
        <v>0</v>
      </c>
      <c r="F395">
        <v>0</v>
      </c>
      <c r="G395">
        <v>0</v>
      </c>
      <c r="H395">
        <v>0</v>
      </c>
      <c r="I395">
        <v>0</v>
      </c>
      <c r="J395">
        <v>0</v>
      </c>
      <c r="K395">
        <v>0</v>
      </c>
      <c r="L395">
        <v>0</v>
      </c>
      <c r="M395">
        <v>0</v>
      </c>
      <c r="N395">
        <v>0</v>
      </c>
      <c r="O395">
        <v>0</v>
      </c>
      <c r="P395">
        <v>0</v>
      </c>
      <c r="Q395">
        <v>0</v>
      </c>
      <c r="R395">
        <v>0</v>
      </c>
      <c r="S395">
        <v>0</v>
      </c>
      <c r="T395">
        <v>0</v>
      </c>
    </row>
    <row r="396" spans="1:20">
      <c r="A396" t="s">
        <v>99</v>
      </c>
      <c r="B396" t="s">
        <v>99</v>
      </c>
      <c r="C396" t="s">
        <v>99</v>
      </c>
      <c r="D396">
        <v>0</v>
      </c>
      <c r="E396">
        <v>0</v>
      </c>
      <c r="F396">
        <v>0</v>
      </c>
      <c r="G396">
        <v>0</v>
      </c>
      <c r="H396">
        <v>0</v>
      </c>
      <c r="I396">
        <v>0</v>
      </c>
      <c r="J396">
        <v>0</v>
      </c>
      <c r="K396">
        <v>0</v>
      </c>
      <c r="L396">
        <v>0</v>
      </c>
      <c r="M396">
        <v>0</v>
      </c>
      <c r="N396">
        <v>0</v>
      </c>
      <c r="O396">
        <v>0</v>
      </c>
      <c r="P396">
        <v>0</v>
      </c>
      <c r="Q396">
        <v>0</v>
      </c>
      <c r="R396">
        <v>0</v>
      </c>
      <c r="S396">
        <v>0</v>
      </c>
      <c r="T396">
        <v>0</v>
      </c>
    </row>
    <row r="397" spans="1:20">
      <c r="A397" t="s">
        <v>99</v>
      </c>
      <c r="B397" t="s">
        <v>99</v>
      </c>
      <c r="C397" t="s">
        <v>99</v>
      </c>
      <c r="D397">
        <v>0</v>
      </c>
      <c r="E397">
        <v>0</v>
      </c>
      <c r="F397">
        <v>0</v>
      </c>
      <c r="G397">
        <v>0</v>
      </c>
      <c r="H397">
        <v>0</v>
      </c>
      <c r="I397">
        <v>0</v>
      </c>
      <c r="J397">
        <v>0</v>
      </c>
      <c r="K397">
        <v>0</v>
      </c>
      <c r="L397">
        <v>0</v>
      </c>
      <c r="M397">
        <v>0</v>
      </c>
      <c r="N397">
        <v>0</v>
      </c>
      <c r="O397">
        <v>0</v>
      </c>
      <c r="P397">
        <v>0</v>
      </c>
      <c r="Q397">
        <v>0</v>
      </c>
      <c r="R397">
        <v>0</v>
      </c>
      <c r="S397">
        <v>0</v>
      </c>
      <c r="T397">
        <v>0</v>
      </c>
    </row>
    <row r="398" spans="1:20">
      <c r="A398" t="s">
        <v>99</v>
      </c>
      <c r="B398" t="s">
        <v>99</v>
      </c>
      <c r="C398" t="s">
        <v>99</v>
      </c>
      <c r="D398">
        <v>0</v>
      </c>
      <c r="E398">
        <v>0</v>
      </c>
      <c r="F398">
        <v>0</v>
      </c>
      <c r="G398">
        <v>0</v>
      </c>
      <c r="H398">
        <v>0</v>
      </c>
      <c r="I398">
        <v>0</v>
      </c>
      <c r="J398">
        <v>0</v>
      </c>
      <c r="K398">
        <v>0</v>
      </c>
      <c r="L398">
        <v>0</v>
      </c>
      <c r="M398">
        <v>0</v>
      </c>
      <c r="N398">
        <v>0</v>
      </c>
      <c r="O398">
        <v>0</v>
      </c>
      <c r="P398">
        <v>0</v>
      </c>
      <c r="Q398">
        <v>0</v>
      </c>
      <c r="R398">
        <v>0</v>
      </c>
      <c r="S398">
        <v>0</v>
      </c>
      <c r="T398">
        <v>0</v>
      </c>
    </row>
    <row r="399" spans="1:20">
      <c r="A399" t="s">
        <v>99</v>
      </c>
      <c r="B399" t="s">
        <v>99</v>
      </c>
      <c r="C399" t="s">
        <v>99</v>
      </c>
      <c r="D399">
        <v>0</v>
      </c>
      <c r="E399">
        <v>0</v>
      </c>
      <c r="F399">
        <v>0</v>
      </c>
      <c r="G399">
        <v>0</v>
      </c>
      <c r="H399">
        <v>0</v>
      </c>
      <c r="I399">
        <v>0</v>
      </c>
      <c r="J399">
        <v>0</v>
      </c>
      <c r="K399">
        <v>0</v>
      </c>
      <c r="L399">
        <v>0</v>
      </c>
      <c r="M399">
        <v>0</v>
      </c>
      <c r="N399">
        <v>0</v>
      </c>
      <c r="O399">
        <v>0</v>
      </c>
      <c r="P399">
        <v>0</v>
      </c>
      <c r="Q399">
        <v>0</v>
      </c>
      <c r="R399">
        <v>0</v>
      </c>
      <c r="S399">
        <v>0</v>
      </c>
      <c r="T399">
        <v>0</v>
      </c>
    </row>
    <row r="400" spans="1:20">
      <c r="A400" t="s">
        <v>99</v>
      </c>
      <c r="B400" t="s">
        <v>99</v>
      </c>
      <c r="C400" t="s">
        <v>99</v>
      </c>
      <c r="D400">
        <v>0</v>
      </c>
      <c r="E400">
        <v>0</v>
      </c>
      <c r="F400">
        <v>0</v>
      </c>
      <c r="G400">
        <v>0</v>
      </c>
      <c r="H400">
        <v>0</v>
      </c>
      <c r="I400">
        <v>0</v>
      </c>
      <c r="J400">
        <v>0</v>
      </c>
      <c r="K400">
        <v>0</v>
      </c>
      <c r="L400">
        <v>0</v>
      </c>
      <c r="M400">
        <v>0</v>
      </c>
      <c r="N400">
        <v>0</v>
      </c>
      <c r="O400">
        <v>0</v>
      </c>
      <c r="P400">
        <v>0</v>
      </c>
      <c r="Q400">
        <v>0</v>
      </c>
      <c r="R400">
        <v>0</v>
      </c>
      <c r="S400">
        <v>0</v>
      </c>
      <c r="T400">
        <v>0</v>
      </c>
    </row>
    <row r="401" spans="1:20">
      <c r="A401" t="s">
        <v>99</v>
      </c>
      <c r="B401" t="s">
        <v>99</v>
      </c>
      <c r="C401" t="s">
        <v>99</v>
      </c>
      <c r="D401">
        <v>0</v>
      </c>
      <c r="E401">
        <v>0</v>
      </c>
      <c r="F401">
        <v>0</v>
      </c>
      <c r="G401">
        <v>0</v>
      </c>
      <c r="H401">
        <v>0</v>
      </c>
      <c r="I401">
        <v>0</v>
      </c>
      <c r="J401">
        <v>0</v>
      </c>
      <c r="K401">
        <v>0</v>
      </c>
      <c r="L401">
        <v>0</v>
      </c>
      <c r="M401">
        <v>0</v>
      </c>
      <c r="N401">
        <v>0</v>
      </c>
      <c r="O401">
        <v>0</v>
      </c>
      <c r="P401">
        <v>0</v>
      </c>
      <c r="Q401">
        <v>0</v>
      </c>
      <c r="R401">
        <v>0</v>
      </c>
      <c r="S401">
        <v>0</v>
      </c>
      <c r="T401">
        <v>0</v>
      </c>
    </row>
    <row r="402" spans="1:20">
      <c r="A402" t="s">
        <v>99</v>
      </c>
      <c r="B402" t="s">
        <v>99</v>
      </c>
      <c r="C402" t="s">
        <v>99</v>
      </c>
      <c r="D402">
        <v>0</v>
      </c>
      <c r="E402">
        <v>0</v>
      </c>
      <c r="F402">
        <v>0</v>
      </c>
      <c r="G402">
        <v>0</v>
      </c>
      <c r="H402">
        <v>0</v>
      </c>
      <c r="I402">
        <v>0</v>
      </c>
      <c r="J402">
        <v>0</v>
      </c>
      <c r="K402">
        <v>0</v>
      </c>
      <c r="L402">
        <v>0</v>
      </c>
      <c r="M402">
        <v>0</v>
      </c>
      <c r="N402">
        <v>0</v>
      </c>
      <c r="O402">
        <v>0</v>
      </c>
      <c r="P402">
        <v>0</v>
      </c>
      <c r="Q402">
        <v>0</v>
      </c>
      <c r="R402">
        <v>0</v>
      </c>
      <c r="S402">
        <v>0</v>
      </c>
      <c r="T402">
        <v>0</v>
      </c>
    </row>
    <row r="403" spans="1:20">
      <c r="A403" t="s">
        <v>99</v>
      </c>
      <c r="B403" t="s">
        <v>99</v>
      </c>
      <c r="C403" t="s">
        <v>99</v>
      </c>
      <c r="D403">
        <v>0</v>
      </c>
      <c r="E403">
        <v>0</v>
      </c>
      <c r="F403">
        <v>0</v>
      </c>
      <c r="G403">
        <v>0</v>
      </c>
      <c r="H403">
        <v>0</v>
      </c>
      <c r="I403">
        <v>0</v>
      </c>
      <c r="J403">
        <v>0</v>
      </c>
      <c r="K403">
        <v>0</v>
      </c>
      <c r="L403">
        <v>0</v>
      </c>
      <c r="M403">
        <v>0</v>
      </c>
      <c r="N403">
        <v>0</v>
      </c>
      <c r="O403">
        <v>0</v>
      </c>
      <c r="P403">
        <v>0</v>
      </c>
      <c r="Q403">
        <v>0</v>
      </c>
      <c r="R403">
        <v>0</v>
      </c>
      <c r="S403">
        <v>0</v>
      </c>
      <c r="T403">
        <v>0</v>
      </c>
    </row>
    <row r="404" spans="1:20">
      <c r="A404" t="s">
        <v>99</v>
      </c>
      <c r="B404" t="s">
        <v>99</v>
      </c>
      <c r="C404" t="s">
        <v>99</v>
      </c>
      <c r="D404">
        <v>0</v>
      </c>
      <c r="E404">
        <v>0</v>
      </c>
      <c r="F404">
        <v>0</v>
      </c>
      <c r="G404">
        <v>0</v>
      </c>
      <c r="H404">
        <v>0</v>
      </c>
      <c r="I404">
        <v>0</v>
      </c>
      <c r="J404">
        <v>0</v>
      </c>
      <c r="K404">
        <v>0</v>
      </c>
      <c r="L404">
        <v>0</v>
      </c>
      <c r="M404">
        <v>0</v>
      </c>
      <c r="N404">
        <v>0</v>
      </c>
      <c r="O404">
        <v>0</v>
      </c>
      <c r="P404">
        <v>0</v>
      </c>
      <c r="Q404">
        <v>0</v>
      </c>
      <c r="R404">
        <v>0</v>
      </c>
      <c r="S404">
        <v>0</v>
      </c>
      <c r="T404">
        <v>0</v>
      </c>
    </row>
    <row r="405" spans="1:20">
      <c r="A405" t="s">
        <v>99</v>
      </c>
      <c r="B405" t="s">
        <v>99</v>
      </c>
      <c r="C405" t="s">
        <v>99</v>
      </c>
      <c r="D405">
        <v>0</v>
      </c>
      <c r="E405">
        <v>0</v>
      </c>
      <c r="F405">
        <v>0</v>
      </c>
      <c r="G405">
        <v>0</v>
      </c>
      <c r="H405">
        <v>0</v>
      </c>
      <c r="I405">
        <v>0</v>
      </c>
      <c r="J405">
        <v>0</v>
      </c>
      <c r="K405">
        <v>0</v>
      </c>
      <c r="L405">
        <v>0</v>
      </c>
      <c r="M405">
        <v>0</v>
      </c>
      <c r="N405">
        <v>0</v>
      </c>
      <c r="O405">
        <v>0</v>
      </c>
      <c r="P405">
        <v>0</v>
      </c>
      <c r="Q405">
        <v>0</v>
      </c>
      <c r="R405">
        <v>0</v>
      </c>
      <c r="S405">
        <v>0</v>
      </c>
      <c r="T405">
        <v>0</v>
      </c>
    </row>
    <row r="406" spans="1:20">
      <c r="A406" t="s">
        <v>99</v>
      </c>
      <c r="B406" t="s">
        <v>99</v>
      </c>
      <c r="C406" t="s">
        <v>99</v>
      </c>
      <c r="D406">
        <v>0</v>
      </c>
      <c r="E406">
        <v>0</v>
      </c>
      <c r="F406">
        <v>0</v>
      </c>
      <c r="G406">
        <v>0</v>
      </c>
      <c r="H406">
        <v>0</v>
      </c>
      <c r="I406">
        <v>0</v>
      </c>
      <c r="J406">
        <v>0</v>
      </c>
      <c r="K406">
        <v>0</v>
      </c>
      <c r="L406">
        <v>0</v>
      </c>
      <c r="M406">
        <v>0</v>
      </c>
      <c r="N406">
        <v>0</v>
      </c>
      <c r="O406">
        <v>0</v>
      </c>
      <c r="P406">
        <v>0</v>
      </c>
      <c r="Q406">
        <v>0</v>
      </c>
      <c r="R406">
        <v>0</v>
      </c>
      <c r="S406">
        <v>0</v>
      </c>
      <c r="T406">
        <v>0</v>
      </c>
    </row>
    <row r="407" spans="1:20">
      <c r="A407" t="s">
        <v>99</v>
      </c>
      <c r="B407" t="s">
        <v>99</v>
      </c>
      <c r="C407" t="s">
        <v>99</v>
      </c>
      <c r="D407">
        <v>0</v>
      </c>
      <c r="E407">
        <v>0</v>
      </c>
      <c r="F407">
        <v>0</v>
      </c>
      <c r="G407">
        <v>0</v>
      </c>
      <c r="H407">
        <v>0</v>
      </c>
      <c r="I407">
        <v>0</v>
      </c>
      <c r="J407">
        <v>0</v>
      </c>
      <c r="K407">
        <v>0</v>
      </c>
      <c r="L407">
        <v>0</v>
      </c>
      <c r="M407">
        <v>0</v>
      </c>
      <c r="N407">
        <v>0</v>
      </c>
      <c r="O407">
        <v>0</v>
      </c>
      <c r="P407">
        <v>0</v>
      </c>
      <c r="Q407">
        <v>0</v>
      </c>
      <c r="R407">
        <v>0</v>
      </c>
      <c r="S407">
        <v>0</v>
      </c>
      <c r="T407">
        <v>0</v>
      </c>
    </row>
    <row r="408" spans="1:20">
      <c r="A408" t="s">
        <v>99</v>
      </c>
      <c r="B408" t="s">
        <v>99</v>
      </c>
      <c r="C408" t="s">
        <v>99</v>
      </c>
      <c r="D408">
        <v>0</v>
      </c>
      <c r="E408">
        <v>0</v>
      </c>
      <c r="F408">
        <v>0</v>
      </c>
      <c r="G408">
        <v>0</v>
      </c>
      <c r="H408">
        <v>0</v>
      </c>
      <c r="I408">
        <v>0</v>
      </c>
      <c r="J408">
        <v>0</v>
      </c>
      <c r="K408">
        <v>0</v>
      </c>
      <c r="L408">
        <v>0</v>
      </c>
      <c r="M408">
        <v>0</v>
      </c>
      <c r="N408">
        <v>0</v>
      </c>
      <c r="O408">
        <v>0</v>
      </c>
      <c r="P408">
        <v>0</v>
      </c>
      <c r="Q408">
        <v>0</v>
      </c>
      <c r="R408">
        <v>0</v>
      </c>
      <c r="S408">
        <v>0</v>
      </c>
      <c r="T408">
        <v>0</v>
      </c>
    </row>
    <row r="409" spans="1:20">
      <c r="A409" t="s">
        <v>99</v>
      </c>
      <c r="B409" t="s">
        <v>99</v>
      </c>
      <c r="C409" t="s">
        <v>99</v>
      </c>
      <c r="D409">
        <v>0</v>
      </c>
      <c r="E409">
        <v>0</v>
      </c>
      <c r="F409">
        <v>0</v>
      </c>
      <c r="G409">
        <v>0</v>
      </c>
      <c r="H409">
        <v>0</v>
      </c>
      <c r="I409">
        <v>0</v>
      </c>
      <c r="J409">
        <v>0</v>
      </c>
      <c r="K409">
        <v>0</v>
      </c>
      <c r="L409">
        <v>0</v>
      </c>
      <c r="M409">
        <v>0</v>
      </c>
      <c r="N409">
        <v>0</v>
      </c>
      <c r="O409">
        <v>0</v>
      </c>
      <c r="P409">
        <v>0</v>
      </c>
      <c r="Q409">
        <v>0</v>
      </c>
      <c r="R409">
        <v>0</v>
      </c>
      <c r="S409">
        <v>0</v>
      </c>
      <c r="T409">
        <v>0</v>
      </c>
    </row>
    <row r="410" spans="1:20">
      <c r="A410" t="s">
        <v>99</v>
      </c>
      <c r="B410" t="s">
        <v>99</v>
      </c>
      <c r="C410" t="s">
        <v>99</v>
      </c>
      <c r="D410">
        <v>0</v>
      </c>
      <c r="E410">
        <v>0</v>
      </c>
      <c r="F410">
        <v>0</v>
      </c>
      <c r="G410">
        <v>0</v>
      </c>
      <c r="H410">
        <v>0</v>
      </c>
      <c r="I410">
        <v>0</v>
      </c>
      <c r="J410">
        <v>0</v>
      </c>
      <c r="K410">
        <v>0</v>
      </c>
      <c r="L410">
        <v>0</v>
      </c>
      <c r="M410">
        <v>0</v>
      </c>
      <c r="N410">
        <v>0</v>
      </c>
      <c r="O410">
        <v>0</v>
      </c>
      <c r="P410">
        <v>0</v>
      </c>
      <c r="Q410">
        <v>0</v>
      </c>
      <c r="R410">
        <v>0</v>
      </c>
      <c r="S410">
        <v>0</v>
      </c>
      <c r="T410">
        <v>0</v>
      </c>
    </row>
    <row r="411" spans="1:20">
      <c r="A411" t="s">
        <v>99</v>
      </c>
      <c r="B411" t="s">
        <v>99</v>
      </c>
      <c r="C411" t="s">
        <v>99</v>
      </c>
      <c r="D411">
        <v>0</v>
      </c>
      <c r="E411">
        <v>0</v>
      </c>
      <c r="F411">
        <v>0</v>
      </c>
      <c r="G411">
        <v>0</v>
      </c>
      <c r="H411">
        <v>0</v>
      </c>
      <c r="I411">
        <v>0</v>
      </c>
      <c r="J411">
        <v>0</v>
      </c>
      <c r="K411">
        <v>0</v>
      </c>
      <c r="L411">
        <v>0</v>
      </c>
      <c r="M411">
        <v>0</v>
      </c>
      <c r="N411">
        <v>0</v>
      </c>
      <c r="O411">
        <v>0</v>
      </c>
      <c r="P411">
        <v>0</v>
      </c>
      <c r="Q411">
        <v>0</v>
      </c>
      <c r="R411">
        <v>0</v>
      </c>
      <c r="S411">
        <v>0</v>
      </c>
      <c r="T411">
        <v>0</v>
      </c>
    </row>
    <row r="412" spans="1:20">
      <c r="A412" t="s">
        <v>99</v>
      </c>
      <c r="B412" t="s">
        <v>99</v>
      </c>
      <c r="C412" t="s">
        <v>99</v>
      </c>
      <c r="D412">
        <v>0</v>
      </c>
      <c r="E412">
        <v>0</v>
      </c>
      <c r="F412">
        <v>0</v>
      </c>
      <c r="G412">
        <v>0</v>
      </c>
      <c r="H412">
        <v>0</v>
      </c>
      <c r="I412">
        <v>0</v>
      </c>
      <c r="J412">
        <v>0</v>
      </c>
      <c r="K412">
        <v>0</v>
      </c>
      <c r="L412">
        <v>0</v>
      </c>
      <c r="M412">
        <v>0</v>
      </c>
      <c r="N412">
        <v>0</v>
      </c>
      <c r="O412">
        <v>0</v>
      </c>
      <c r="P412">
        <v>0</v>
      </c>
      <c r="Q412">
        <v>0</v>
      </c>
      <c r="R412">
        <v>0</v>
      </c>
      <c r="S412">
        <v>0</v>
      </c>
      <c r="T412">
        <v>0</v>
      </c>
    </row>
    <row r="413" spans="1:20">
      <c r="A413" t="s">
        <v>99</v>
      </c>
      <c r="B413" t="s">
        <v>99</v>
      </c>
      <c r="C413" t="s">
        <v>99</v>
      </c>
      <c r="D413">
        <v>0</v>
      </c>
      <c r="E413">
        <v>0</v>
      </c>
      <c r="F413">
        <v>0</v>
      </c>
      <c r="G413">
        <v>0</v>
      </c>
      <c r="H413">
        <v>0</v>
      </c>
      <c r="I413">
        <v>0</v>
      </c>
      <c r="J413">
        <v>0</v>
      </c>
      <c r="K413">
        <v>0</v>
      </c>
      <c r="L413">
        <v>0</v>
      </c>
      <c r="M413">
        <v>0</v>
      </c>
      <c r="N413">
        <v>0</v>
      </c>
      <c r="O413">
        <v>0</v>
      </c>
      <c r="P413">
        <v>0</v>
      </c>
      <c r="Q413">
        <v>0</v>
      </c>
      <c r="R413">
        <v>0</v>
      </c>
      <c r="S413">
        <v>0</v>
      </c>
      <c r="T413">
        <v>0</v>
      </c>
    </row>
    <row r="414" spans="1:20">
      <c r="A414" t="s">
        <v>99</v>
      </c>
      <c r="B414" t="s">
        <v>99</v>
      </c>
      <c r="C414" t="s">
        <v>99</v>
      </c>
      <c r="D414">
        <v>0</v>
      </c>
      <c r="E414">
        <v>0</v>
      </c>
      <c r="F414">
        <v>0</v>
      </c>
      <c r="G414">
        <v>0</v>
      </c>
      <c r="H414">
        <v>0</v>
      </c>
      <c r="I414">
        <v>0</v>
      </c>
      <c r="J414">
        <v>0</v>
      </c>
      <c r="K414">
        <v>0</v>
      </c>
      <c r="L414">
        <v>0</v>
      </c>
      <c r="M414">
        <v>0</v>
      </c>
      <c r="N414">
        <v>0</v>
      </c>
      <c r="O414">
        <v>0</v>
      </c>
      <c r="P414">
        <v>0</v>
      </c>
      <c r="Q414">
        <v>0</v>
      </c>
      <c r="R414">
        <v>0</v>
      </c>
      <c r="S414">
        <v>0</v>
      </c>
      <c r="T414">
        <v>0</v>
      </c>
    </row>
    <row r="415" spans="1:20">
      <c r="A415" t="s">
        <v>99</v>
      </c>
      <c r="B415" t="s">
        <v>99</v>
      </c>
      <c r="C415" t="s">
        <v>99</v>
      </c>
      <c r="D415">
        <v>0</v>
      </c>
      <c r="E415">
        <v>0</v>
      </c>
      <c r="F415">
        <v>0</v>
      </c>
      <c r="G415">
        <v>0</v>
      </c>
      <c r="H415">
        <v>0</v>
      </c>
      <c r="I415">
        <v>0</v>
      </c>
      <c r="J415">
        <v>0</v>
      </c>
      <c r="K415">
        <v>0</v>
      </c>
      <c r="L415">
        <v>0</v>
      </c>
      <c r="M415">
        <v>0</v>
      </c>
      <c r="N415">
        <v>0</v>
      </c>
      <c r="O415">
        <v>0</v>
      </c>
      <c r="P415">
        <v>0</v>
      </c>
      <c r="Q415">
        <v>0</v>
      </c>
      <c r="R415">
        <v>0</v>
      </c>
      <c r="S415">
        <v>0</v>
      </c>
      <c r="T415">
        <v>0</v>
      </c>
    </row>
    <row r="416" spans="1:20">
      <c r="A416" t="s">
        <v>99</v>
      </c>
      <c r="B416" t="s">
        <v>99</v>
      </c>
      <c r="C416" t="s">
        <v>99</v>
      </c>
      <c r="D416">
        <v>0</v>
      </c>
      <c r="E416">
        <v>0</v>
      </c>
      <c r="F416">
        <v>0</v>
      </c>
      <c r="G416">
        <v>0</v>
      </c>
      <c r="H416">
        <v>0</v>
      </c>
      <c r="I416">
        <v>0</v>
      </c>
      <c r="J416">
        <v>0</v>
      </c>
      <c r="K416">
        <v>0</v>
      </c>
      <c r="L416">
        <v>0</v>
      </c>
      <c r="M416">
        <v>0</v>
      </c>
      <c r="N416">
        <v>0</v>
      </c>
      <c r="O416">
        <v>0</v>
      </c>
      <c r="P416">
        <v>0</v>
      </c>
      <c r="Q416">
        <v>0</v>
      </c>
      <c r="R416">
        <v>0</v>
      </c>
      <c r="S416">
        <v>0</v>
      </c>
      <c r="T416">
        <v>0</v>
      </c>
    </row>
    <row r="417" spans="1:20">
      <c r="A417" t="s">
        <v>99</v>
      </c>
      <c r="B417" t="s">
        <v>99</v>
      </c>
      <c r="C417" t="s">
        <v>99</v>
      </c>
      <c r="D417">
        <v>0</v>
      </c>
      <c r="E417">
        <v>0</v>
      </c>
      <c r="F417">
        <v>0</v>
      </c>
      <c r="G417">
        <v>0</v>
      </c>
      <c r="H417">
        <v>0</v>
      </c>
      <c r="I417">
        <v>0</v>
      </c>
      <c r="J417">
        <v>0</v>
      </c>
      <c r="K417">
        <v>0</v>
      </c>
      <c r="L417">
        <v>0</v>
      </c>
      <c r="M417">
        <v>0</v>
      </c>
      <c r="N417">
        <v>0</v>
      </c>
      <c r="O417">
        <v>0</v>
      </c>
      <c r="P417">
        <v>0</v>
      </c>
      <c r="Q417">
        <v>0</v>
      </c>
      <c r="R417">
        <v>0</v>
      </c>
      <c r="S417">
        <v>0</v>
      </c>
      <c r="T417">
        <v>0</v>
      </c>
    </row>
    <row r="418" spans="1:20">
      <c r="A418" t="s">
        <v>99</v>
      </c>
      <c r="B418" t="s">
        <v>99</v>
      </c>
      <c r="C418" t="s">
        <v>99</v>
      </c>
      <c r="D418">
        <v>0</v>
      </c>
      <c r="E418">
        <v>0</v>
      </c>
      <c r="F418">
        <v>0</v>
      </c>
      <c r="G418">
        <v>0</v>
      </c>
      <c r="H418">
        <v>0</v>
      </c>
      <c r="I418">
        <v>0</v>
      </c>
      <c r="J418">
        <v>0</v>
      </c>
      <c r="K418">
        <v>0</v>
      </c>
      <c r="L418">
        <v>0</v>
      </c>
      <c r="M418">
        <v>0</v>
      </c>
      <c r="N418">
        <v>0</v>
      </c>
      <c r="O418">
        <v>0</v>
      </c>
      <c r="P418">
        <v>0</v>
      </c>
      <c r="Q418">
        <v>0</v>
      </c>
      <c r="R418">
        <v>0</v>
      </c>
      <c r="S418">
        <v>0</v>
      </c>
      <c r="T418">
        <v>0</v>
      </c>
    </row>
    <row r="419" spans="1:20">
      <c r="A419" t="s">
        <v>99</v>
      </c>
      <c r="B419" t="s">
        <v>99</v>
      </c>
      <c r="C419" t="s">
        <v>99</v>
      </c>
      <c r="D419">
        <v>0</v>
      </c>
      <c r="E419">
        <v>0</v>
      </c>
      <c r="F419">
        <v>0</v>
      </c>
      <c r="G419">
        <v>0</v>
      </c>
      <c r="H419">
        <v>0</v>
      </c>
      <c r="I419">
        <v>0</v>
      </c>
      <c r="J419">
        <v>0</v>
      </c>
      <c r="K419">
        <v>0</v>
      </c>
      <c r="L419">
        <v>0</v>
      </c>
      <c r="M419">
        <v>0</v>
      </c>
      <c r="N419">
        <v>0</v>
      </c>
      <c r="O419">
        <v>0</v>
      </c>
      <c r="P419">
        <v>0</v>
      </c>
      <c r="Q419">
        <v>0</v>
      </c>
      <c r="R419">
        <v>0</v>
      </c>
      <c r="S419">
        <v>0</v>
      </c>
      <c r="T419">
        <v>0</v>
      </c>
    </row>
    <row r="420" spans="1:20">
      <c r="A420" t="s">
        <v>99</v>
      </c>
      <c r="B420" t="s">
        <v>99</v>
      </c>
      <c r="C420" t="s">
        <v>99</v>
      </c>
      <c r="D420">
        <v>0</v>
      </c>
      <c r="E420">
        <v>0</v>
      </c>
      <c r="F420">
        <v>0</v>
      </c>
      <c r="G420">
        <v>0</v>
      </c>
      <c r="H420">
        <v>0</v>
      </c>
      <c r="I420">
        <v>0</v>
      </c>
      <c r="J420">
        <v>0</v>
      </c>
      <c r="K420">
        <v>0</v>
      </c>
      <c r="L420">
        <v>0</v>
      </c>
      <c r="M420">
        <v>0</v>
      </c>
      <c r="N420">
        <v>0</v>
      </c>
      <c r="O420">
        <v>0</v>
      </c>
      <c r="P420">
        <v>0</v>
      </c>
      <c r="Q420">
        <v>0</v>
      </c>
      <c r="R420">
        <v>0</v>
      </c>
      <c r="S420">
        <v>0</v>
      </c>
      <c r="T420">
        <v>0</v>
      </c>
    </row>
    <row r="421" spans="1:20">
      <c r="A421" t="s">
        <v>99</v>
      </c>
      <c r="B421" t="s">
        <v>99</v>
      </c>
      <c r="C421" t="s">
        <v>99</v>
      </c>
      <c r="D421">
        <v>0</v>
      </c>
      <c r="E421">
        <v>0</v>
      </c>
      <c r="F421">
        <v>0</v>
      </c>
      <c r="G421">
        <v>0</v>
      </c>
      <c r="H421">
        <v>0</v>
      </c>
      <c r="I421">
        <v>0</v>
      </c>
      <c r="J421">
        <v>0</v>
      </c>
      <c r="K421">
        <v>0</v>
      </c>
      <c r="L421">
        <v>0</v>
      </c>
      <c r="M421">
        <v>0</v>
      </c>
      <c r="N421">
        <v>0</v>
      </c>
      <c r="O421">
        <v>0</v>
      </c>
      <c r="P421">
        <v>0</v>
      </c>
      <c r="Q421">
        <v>0</v>
      </c>
      <c r="R421">
        <v>0</v>
      </c>
      <c r="S421">
        <v>0</v>
      </c>
      <c r="T421">
        <v>0</v>
      </c>
    </row>
    <row r="422" spans="1:20">
      <c r="A422" t="s">
        <v>99</v>
      </c>
      <c r="B422" t="s">
        <v>99</v>
      </c>
      <c r="C422" t="s">
        <v>99</v>
      </c>
      <c r="D422">
        <v>0</v>
      </c>
      <c r="E422">
        <v>0</v>
      </c>
      <c r="F422">
        <v>0</v>
      </c>
      <c r="G422">
        <v>0</v>
      </c>
      <c r="H422">
        <v>0</v>
      </c>
      <c r="I422">
        <v>0</v>
      </c>
      <c r="J422">
        <v>0</v>
      </c>
      <c r="K422">
        <v>0</v>
      </c>
      <c r="L422">
        <v>0</v>
      </c>
      <c r="M422">
        <v>0</v>
      </c>
      <c r="N422">
        <v>0</v>
      </c>
      <c r="O422">
        <v>0</v>
      </c>
      <c r="P422">
        <v>0</v>
      </c>
      <c r="Q422">
        <v>0</v>
      </c>
      <c r="R422">
        <v>0</v>
      </c>
      <c r="S422">
        <v>0</v>
      </c>
      <c r="T422">
        <v>0</v>
      </c>
    </row>
    <row r="423" spans="1:20">
      <c r="A423" t="s">
        <v>99</v>
      </c>
      <c r="B423" t="s">
        <v>99</v>
      </c>
      <c r="C423" t="s">
        <v>99</v>
      </c>
      <c r="D423">
        <v>0</v>
      </c>
      <c r="E423">
        <v>0</v>
      </c>
      <c r="F423">
        <v>0</v>
      </c>
      <c r="G423">
        <v>0</v>
      </c>
      <c r="H423">
        <v>0</v>
      </c>
      <c r="I423">
        <v>0</v>
      </c>
      <c r="J423">
        <v>0</v>
      </c>
      <c r="K423">
        <v>0</v>
      </c>
      <c r="L423">
        <v>0</v>
      </c>
      <c r="M423">
        <v>0</v>
      </c>
      <c r="N423">
        <v>0</v>
      </c>
      <c r="O423">
        <v>0</v>
      </c>
      <c r="P423">
        <v>0</v>
      </c>
      <c r="Q423">
        <v>0</v>
      </c>
      <c r="R423">
        <v>0</v>
      </c>
      <c r="S423">
        <v>0</v>
      </c>
      <c r="T423">
        <v>0</v>
      </c>
    </row>
    <row r="424" spans="1:20">
      <c r="A424" t="s">
        <v>99</v>
      </c>
      <c r="B424" t="s">
        <v>99</v>
      </c>
      <c r="C424" t="s">
        <v>99</v>
      </c>
      <c r="D424">
        <v>0</v>
      </c>
      <c r="E424">
        <v>0</v>
      </c>
      <c r="F424">
        <v>0</v>
      </c>
      <c r="G424">
        <v>0</v>
      </c>
      <c r="H424">
        <v>0</v>
      </c>
      <c r="I424">
        <v>0</v>
      </c>
      <c r="J424">
        <v>0</v>
      </c>
      <c r="K424">
        <v>0</v>
      </c>
      <c r="L424">
        <v>0</v>
      </c>
      <c r="M424">
        <v>0</v>
      </c>
      <c r="N424">
        <v>0</v>
      </c>
      <c r="O424">
        <v>0</v>
      </c>
      <c r="P424">
        <v>0</v>
      </c>
      <c r="Q424">
        <v>0</v>
      </c>
      <c r="R424">
        <v>0</v>
      </c>
      <c r="S424">
        <v>0</v>
      </c>
      <c r="T424">
        <v>0</v>
      </c>
    </row>
    <row r="425" spans="1:20">
      <c r="A425" t="s">
        <v>99</v>
      </c>
      <c r="B425" t="s">
        <v>99</v>
      </c>
      <c r="C425" t="s">
        <v>99</v>
      </c>
      <c r="D425">
        <v>0</v>
      </c>
      <c r="E425">
        <v>0</v>
      </c>
      <c r="F425">
        <v>0</v>
      </c>
      <c r="G425">
        <v>0</v>
      </c>
      <c r="H425">
        <v>0</v>
      </c>
      <c r="I425">
        <v>0</v>
      </c>
      <c r="J425">
        <v>0</v>
      </c>
      <c r="K425">
        <v>0</v>
      </c>
      <c r="L425">
        <v>0</v>
      </c>
      <c r="M425">
        <v>0</v>
      </c>
      <c r="N425">
        <v>0</v>
      </c>
      <c r="O425">
        <v>0</v>
      </c>
      <c r="P425">
        <v>0</v>
      </c>
      <c r="Q425">
        <v>0</v>
      </c>
      <c r="R425">
        <v>0</v>
      </c>
      <c r="S425">
        <v>0</v>
      </c>
      <c r="T425">
        <v>0</v>
      </c>
    </row>
    <row r="426" spans="1:20">
      <c r="A426" t="s">
        <v>99</v>
      </c>
      <c r="B426" t="s">
        <v>99</v>
      </c>
      <c r="C426" t="s">
        <v>99</v>
      </c>
      <c r="D426">
        <v>0</v>
      </c>
      <c r="E426">
        <v>0</v>
      </c>
      <c r="F426">
        <v>0</v>
      </c>
      <c r="G426">
        <v>0</v>
      </c>
      <c r="H426">
        <v>0</v>
      </c>
      <c r="I426">
        <v>0</v>
      </c>
      <c r="J426">
        <v>0</v>
      </c>
      <c r="K426">
        <v>0</v>
      </c>
      <c r="L426">
        <v>0</v>
      </c>
      <c r="M426">
        <v>0</v>
      </c>
      <c r="N426">
        <v>0</v>
      </c>
      <c r="O426">
        <v>0</v>
      </c>
      <c r="P426">
        <v>0</v>
      </c>
      <c r="Q426">
        <v>0</v>
      </c>
      <c r="R426">
        <v>0</v>
      </c>
      <c r="S426">
        <v>0</v>
      </c>
      <c r="T426">
        <v>0</v>
      </c>
    </row>
    <row r="427" spans="1:20">
      <c r="A427" t="s">
        <v>99</v>
      </c>
      <c r="B427" t="s">
        <v>99</v>
      </c>
      <c r="C427" t="s">
        <v>99</v>
      </c>
      <c r="D427">
        <v>0</v>
      </c>
      <c r="E427">
        <v>0</v>
      </c>
      <c r="F427">
        <v>0</v>
      </c>
      <c r="G427">
        <v>0</v>
      </c>
      <c r="H427">
        <v>0</v>
      </c>
      <c r="I427">
        <v>0</v>
      </c>
      <c r="J427">
        <v>0</v>
      </c>
      <c r="K427">
        <v>0</v>
      </c>
      <c r="L427">
        <v>0</v>
      </c>
      <c r="M427">
        <v>0</v>
      </c>
      <c r="N427">
        <v>0</v>
      </c>
      <c r="O427">
        <v>0</v>
      </c>
      <c r="P427">
        <v>0</v>
      </c>
      <c r="Q427">
        <v>0</v>
      </c>
      <c r="R427">
        <v>0</v>
      </c>
      <c r="S427">
        <v>0</v>
      </c>
      <c r="T427">
        <v>0</v>
      </c>
    </row>
    <row r="428" spans="1:20">
      <c r="A428" t="s">
        <v>99</v>
      </c>
      <c r="B428" t="s">
        <v>99</v>
      </c>
      <c r="C428" t="s">
        <v>99</v>
      </c>
      <c r="D428">
        <v>0</v>
      </c>
      <c r="E428">
        <v>0</v>
      </c>
      <c r="F428">
        <v>0</v>
      </c>
      <c r="G428">
        <v>0</v>
      </c>
      <c r="H428">
        <v>0</v>
      </c>
      <c r="I428">
        <v>0</v>
      </c>
      <c r="J428">
        <v>0</v>
      </c>
      <c r="K428">
        <v>0</v>
      </c>
      <c r="L428">
        <v>0</v>
      </c>
      <c r="M428">
        <v>0</v>
      </c>
      <c r="N428">
        <v>0</v>
      </c>
      <c r="O428">
        <v>0</v>
      </c>
      <c r="P428">
        <v>0</v>
      </c>
      <c r="Q428">
        <v>0</v>
      </c>
      <c r="R428">
        <v>0</v>
      </c>
      <c r="S428">
        <v>0</v>
      </c>
      <c r="T428">
        <v>0</v>
      </c>
    </row>
    <row r="429" spans="1:20">
      <c r="A429" t="s">
        <v>99</v>
      </c>
      <c r="B429" t="s">
        <v>99</v>
      </c>
      <c r="C429" t="s">
        <v>99</v>
      </c>
      <c r="D429">
        <v>0</v>
      </c>
      <c r="E429">
        <v>0</v>
      </c>
      <c r="F429">
        <v>0</v>
      </c>
      <c r="G429">
        <v>0</v>
      </c>
      <c r="H429">
        <v>0</v>
      </c>
      <c r="I429">
        <v>0</v>
      </c>
      <c r="J429">
        <v>0</v>
      </c>
      <c r="K429">
        <v>0</v>
      </c>
      <c r="L429">
        <v>0</v>
      </c>
      <c r="M429">
        <v>0</v>
      </c>
      <c r="N429">
        <v>0</v>
      </c>
      <c r="O429">
        <v>0</v>
      </c>
      <c r="P429">
        <v>0</v>
      </c>
      <c r="Q429">
        <v>0</v>
      </c>
      <c r="R429">
        <v>0</v>
      </c>
      <c r="S429">
        <v>0</v>
      </c>
      <c r="T429">
        <v>0</v>
      </c>
    </row>
    <row r="430" spans="1:20">
      <c r="A430" t="s">
        <v>99</v>
      </c>
      <c r="B430" t="s">
        <v>99</v>
      </c>
      <c r="C430" t="s">
        <v>99</v>
      </c>
      <c r="D430">
        <v>0</v>
      </c>
      <c r="E430">
        <v>0</v>
      </c>
      <c r="F430">
        <v>0</v>
      </c>
      <c r="G430">
        <v>0</v>
      </c>
      <c r="H430">
        <v>0</v>
      </c>
      <c r="I430">
        <v>0</v>
      </c>
      <c r="J430">
        <v>0</v>
      </c>
      <c r="K430">
        <v>0</v>
      </c>
      <c r="L430">
        <v>0</v>
      </c>
      <c r="M430">
        <v>0</v>
      </c>
      <c r="N430">
        <v>0</v>
      </c>
      <c r="O430">
        <v>0</v>
      </c>
      <c r="P430">
        <v>0</v>
      </c>
      <c r="Q430">
        <v>0</v>
      </c>
      <c r="R430">
        <v>0</v>
      </c>
      <c r="S430">
        <v>0</v>
      </c>
      <c r="T430">
        <v>0</v>
      </c>
    </row>
    <row r="431" spans="1:20">
      <c r="A431" t="s">
        <v>99</v>
      </c>
      <c r="B431" t="s">
        <v>99</v>
      </c>
      <c r="C431" t="s">
        <v>99</v>
      </c>
      <c r="D431">
        <v>0</v>
      </c>
      <c r="E431">
        <v>0</v>
      </c>
      <c r="F431">
        <v>0</v>
      </c>
      <c r="G431">
        <v>0</v>
      </c>
      <c r="H431">
        <v>0</v>
      </c>
      <c r="I431">
        <v>0</v>
      </c>
      <c r="J431">
        <v>0</v>
      </c>
      <c r="K431">
        <v>0</v>
      </c>
      <c r="L431">
        <v>0</v>
      </c>
      <c r="M431">
        <v>0</v>
      </c>
      <c r="N431">
        <v>0</v>
      </c>
      <c r="O431">
        <v>0</v>
      </c>
      <c r="P431">
        <v>0</v>
      </c>
      <c r="Q431">
        <v>0</v>
      </c>
      <c r="R431">
        <v>0</v>
      </c>
      <c r="S431">
        <v>0</v>
      </c>
      <c r="T431">
        <v>0</v>
      </c>
    </row>
    <row r="432" spans="1:20">
      <c r="A432" t="s">
        <v>99</v>
      </c>
      <c r="B432" t="s">
        <v>99</v>
      </c>
      <c r="C432" t="s">
        <v>99</v>
      </c>
      <c r="D432">
        <v>0</v>
      </c>
      <c r="E432">
        <v>0</v>
      </c>
      <c r="F432">
        <v>0</v>
      </c>
      <c r="G432">
        <v>0</v>
      </c>
      <c r="H432">
        <v>0</v>
      </c>
      <c r="I432">
        <v>0</v>
      </c>
      <c r="J432">
        <v>0</v>
      </c>
      <c r="K432">
        <v>0</v>
      </c>
      <c r="L432">
        <v>0</v>
      </c>
      <c r="M432">
        <v>0</v>
      </c>
      <c r="N432">
        <v>0</v>
      </c>
      <c r="O432">
        <v>0</v>
      </c>
      <c r="P432">
        <v>0</v>
      </c>
      <c r="Q432">
        <v>0</v>
      </c>
      <c r="R432">
        <v>0</v>
      </c>
      <c r="S432">
        <v>0</v>
      </c>
      <c r="T432">
        <v>0</v>
      </c>
    </row>
    <row r="433" spans="1:20">
      <c r="A433" t="s">
        <v>99</v>
      </c>
      <c r="B433" t="s">
        <v>99</v>
      </c>
      <c r="C433" t="s">
        <v>99</v>
      </c>
      <c r="D433">
        <v>0</v>
      </c>
      <c r="E433">
        <v>0</v>
      </c>
      <c r="F433">
        <v>0</v>
      </c>
      <c r="G433">
        <v>0</v>
      </c>
      <c r="H433">
        <v>0</v>
      </c>
      <c r="I433">
        <v>0</v>
      </c>
      <c r="J433">
        <v>0</v>
      </c>
      <c r="K433">
        <v>0</v>
      </c>
      <c r="L433">
        <v>0</v>
      </c>
      <c r="M433">
        <v>0</v>
      </c>
      <c r="N433">
        <v>0</v>
      </c>
      <c r="O433">
        <v>0</v>
      </c>
      <c r="P433">
        <v>0</v>
      </c>
      <c r="Q433">
        <v>0</v>
      </c>
      <c r="R433">
        <v>0</v>
      </c>
      <c r="S433">
        <v>0</v>
      </c>
      <c r="T433">
        <v>0</v>
      </c>
    </row>
    <row r="434" spans="1:20">
      <c r="A434" t="s">
        <v>99</v>
      </c>
      <c r="B434" t="s">
        <v>99</v>
      </c>
      <c r="C434" t="s">
        <v>99</v>
      </c>
      <c r="D434">
        <v>0</v>
      </c>
      <c r="E434">
        <v>0</v>
      </c>
      <c r="F434">
        <v>0</v>
      </c>
      <c r="G434">
        <v>0</v>
      </c>
      <c r="H434">
        <v>0</v>
      </c>
      <c r="I434">
        <v>0</v>
      </c>
      <c r="J434">
        <v>0</v>
      </c>
      <c r="K434">
        <v>0</v>
      </c>
      <c r="L434">
        <v>0</v>
      </c>
      <c r="M434">
        <v>0</v>
      </c>
      <c r="N434">
        <v>0</v>
      </c>
      <c r="O434">
        <v>0</v>
      </c>
      <c r="P434">
        <v>0</v>
      </c>
      <c r="Q434">
        <v>0</v>
      </c>
      <c r="R434">
        <v>0</v>
      </c>
      <c r="S434">
        <v>0</v>
      </c>
      <c r="T434">
        <v>0</v>
      </c>
    </row>
    <row r="435" spans="1:20">
      <c r="A435" t="s">
        <v>99</v>
      </c>
      <c r="B435" t="s">
        <v>99</v>
      </c>
      <c r="C435" t="s">
        <v>99</v>
      </c>
      <c r="D435">
        <v>0</v>
      </c>
      <c r="E435">
        <v>0</v>
      </c>
      <c r="F435">
        <v>0</v>
      </c>
      <c r="G435">
        <v>0</v>
      </c>
      <c r="H435">
        <v>0</v>
      </c>
      <c r="I435">
        <v>0</v>
      </c>
      <c r="J435">
        <v>0</v>
      </c>
      <c r="K435">
        <v>0</v>
      </c>
      <c r="L435">
        <v>0</v>
      </c>
      <c r="M435">
        <v>0</v>
      </c>
      <c r="N435">
        <v>0</v>
      </c>
      <c r="O435">
        <v>0</v>
      </c>
      <c r="P435">
        <v>0</v>
      </c>
      <c r="Q435">
        <v>0</v>
      </c>
      <c r="R435">
        <v>0</v>
      </c>
      <c r="S435">
        <v>0</v>
      </c>
      <c r="T435">
        <v>0</v>
      </c>
    </row>
    <row r="436" spans="1:20">
      <c r="A436" t="s">
        <v>99</v>
      </c>
      <c r="B436" t="s">
        <v>99</v>
      </c>
      <c r="C436" t="s">
        <v>99</v>
      </c>
      <c r="D436">
        <v>0</v>
      </c>
      <c r="E436">
        <v>0</v>
      </c>
      <c r="F436">
        <v>0</v>
      </c>
      <c r="G436">
        <v>0</v>
      </c>
      <c r="H436">
        <v>0</v>
      </c>
      <c r="I436">
        <v>0</v>
      </c>
      <c r="J436">
        <v>0</v>
      </c>
      <c r="K436">
        <v>0</v>
      </c>
      <c r="L436">
        <v>0</v>
      </c>
      <c r="M436">
        <v>0</v>
      </c>
      <c r="N436">
        <v>0</v>
      </c>
      <c r="O436">
        <v>0</v>
      </c>
      <c r="P436">
        <v>0</v>
      </c>
      <c r="Q436">
        <v>0</v>
      </c>
      <c r="R436">
        <v>0</v>
      </c>
      <c r="S436">
        <v>0</v>
      </c>
      <c r="T436">
        <v>0</v>
      </c>
    </row>
    <row r="437" spans="1:20">
      <c r="A437" t="s">
        <v>99</v>
      </c>
      <c r="B437" t="s">
        <v>99</v>
      </c>
      <c r="C437" t="s">
        <v>99</v>
      </c>
      <c r="D437">
        <v>0</v>
      </c>
      <c r="E437">
        <v>0</v>
      </c>
      <c r="F437">
        <v>0</v>
      </c>
      <c r="G437">
        <v>0</v>
      </c>
      <c r="H437">
        <v>0</v>
      </c>
      <c r="I437">
        <v>0</v>
      </c>
      <c r="J437">
        <v>0</v>
      </c>
      <c r="K437">
        <v>0</v>
      </c>
      <c r="L437">
        <v>0</v>
      </c>
      <c r="M437">
        <v>0</v>
      </c>
      <c r="N437">
        <v>0</v>
      </c>
      <c r="O437">
        <v>0</v>
      </c>
      <c r="P437">
        <v>0</v>
      </c>
      <c r="Q437">
        <v>0</v>
      </c>
      <c r="R437">
        <v>0</v>
      </c>
      <c r="S437">
        <v>0</v>
      </c>
      <c r="T437">
        <v>0</v>
      </c>
    </row>
    <row r="438" spans="1:20">
      <c r="A438" t="s">
        <v>99</v>
      </c>
      <c r="B438" t="s">
        <v>99</v>
      </c>
      <c r="C438" t="s">
        <v>99</v>
      </c>
      <c r="D438">
        <v>0</v>
      </c>
      <c r="E438">
        <v>0</v>
      </c>
      <c r="F438">
        <v>0</v>
      </c>
      <c r="G438">
        <v>0</v>
      </c>
      <c r="H438">
        <v>0</v>
      </c>
      <c r="I438">
        <v>0</v>
      </c>
      <c r="J438">
        <v>0</v>
      </c>
      <c r="K438">
        <v>0</v>
      </c>
      <c r="L438">
        <v>0</v>
      </c>
      <c r="M438">
        <v>0</v>
      </c>
      <c r="N438">
        <v>0</v>
      </c>
      <c r="O438">
        <v>0</v>
      </c>
      <c r="P438">
        <v>0</v>
      </c>
      <c r="Q438">
        <v>0</v>
      </c>
      <c r="R438">
        <v>0</v>
      </c>
      <c r="S438">
        <v>0</v>
      </c>
      <c r="T438">
        <v>0</v>
      </c>
    </row>
    <row r="439" spans="1:20">
      <c r="A439" t="s">
        <v>99</v>
      </c>
      <c r="B439" t="s">
        <v>99</v>
      </c>
      <c r="C439" t="s">
        <v>99</v>
      </c>
      <c r="D439">
        <v>0</v>
      </c>
      <c r="E439">
        <v>0</v>
      </c>
      <c r="F439">
        <v>0</v>
      </c>
      <c r="G439">
        <v>0</v>
      </c>
      <c r="H439">
        <v>0</v>
      </c>
      <c r="I439">
        <v>0</v>
      </c>
      <c r="J439">
        <v>0</v>
      </c>
      <c r="K439">
        <v>0</v>
      </c>
      <c r="L439">
        <v>0</v>
      </c>
      <c r="M439">
        <v>0</v>
      </c>
      <c r="N439">
        <v>0</v>
      </c>
      <c r="O439">
        <v>0</v>
      </c>
      <c r="P439">
        <v>0</v>
      </c>
      <c r="Q439">
        <v>0</v>
      </c>
      <c r="R439">
        <v>0</v>
      </c>
      <c r="S439">
        <v>0</v>
      </c>
      <c r="T439">
        <v>0</v>
      </c>
    </row>
    <row r="440" spans="1:20">
      <c r="A440" t="s">
        <v>99</v>
      </c>
      <c r="B440" t="s">
        <v>99</v>
      </c>
      <c r="C440" t="s">
        <v>99</v>
      </c>
      <c r="D440">
        <v>0</v>
      </c>
      <c r="E440">
        <v>0</v>
      </c>
      <c r="F440">
        <v>0</v>
      </c>
      <c r="G440">
        <v>0</v>
      </c>
      <c r="H440">
        <v>0</v>
      </c>
      <c r="I440">
        <v>0</v>
      </c>
      <c r="J440">
        <v>0</v>
      </c>
      <c r="K440">
        <v>0</v>
      </c>
      <c r="L440">
        <v>0</v>
      </c>
      <c r="M440">
        <v>0</v>
      </c>
      <c r="N440">
        <v>0</v>
      </c>
      <c r="O440">
        <v>0</v>
      </c>
      <c r="P440">
        <v>0</v>
      </c>
      <c r="Q440">
        <v>0</v>
      </c>
      <c r="R440">
        <v>0</v>
      </c>
      <c r="S440">
        <v>0</v>
      </c>
      <c r="T440">
        <v>0</v>
      </c>
    </row>
    <row r="441" spans="1:20">
      <c r="A441" t="s">
        <v>99</v>
      </c>
      <c r="B441" t="s">
        <v>99</v>
      </c>
      <c r="C441" t="s">
        <v>99</v>
      </c>
      <c r="D441">
        <v>0</v>
      </c>
      <c r="E441">
        <v>0</v>
      </c>
      <c r="F441">
        <v>0</v>
      </c>
      <c r="G441">
        <v>0</v>
      </c>
      <c r="H441">
        <v>0</v>
      </c>
      <c r="I441">
        <v>0</v>
      </c>
      <c r="J441">
        <v>0</v>
      </c>
      <c r="K441">
        <v>0</v>
      </c>
      <c r="L441">
        <v>0</v>
      </c>
      <c r="M441">
        <v>0</v>
      </c>
      <c r="N441">
        <v>0</v>
      </c>
      <c r="O441">
        <v>0</v>
      </c>
      <c r="P441">
        <v>0</v>
      </c>
      <c r="Q441">
        <v>0</v>
      </c>
      <c r="R441">
        <v>0</v>
      </c>
      <c r="S441">
        <v>0</v>
      </c>
      <c r="T441">
        <v>0</v>
      </c>
    </row>
    <row r="442" spans="1:20">
      <c r="A442" t="s">
        <v>99</v>
      </c>
      <c r="B442" t="s">
        <v>99</v>
      </c>
      <c r="C442" t="s">
        <v>99</v>
      </c>
      <c r="D442">
        <v>0</v>
      </c>
      <c r="E442">
        <v>0</v>
      </c>
      <c r="F442">
        <v>0</v>
      </c>
      <c r="G442">
        <v>0</v>
      </c>
      <c r="H442">
        <v>0</v>
      </c>
      <c r="I442">
        <v>0</v>
      </c>
      <c r="J442">
        <v>0</v>
      </c>
      <c r="K442">
        <v>0</v>
      </c>
      <c r="L442">
        <v>0</v>
      </c>
      <c r="M442">
        <v>0</v>
      </c>
      <c r="N442">
        <v>0</v>
      </c>
      <c r="O442">
        <v>0</v>
      </c>
      <c r="P442">
        <v>0</v>
      </c>
      <c r="Q442">
        <v>0</v>
      </c>
      <c r="R442">
        <v>0</v>
      </c>
      <c r="S442">
        <v>0</v>
      </c>
      <c r="T442">
        <v>0</v>
      </c>
    </row>
    <row r="443" spans="1:20">
      <c r="A443" t="s">
        <v>99</v>
      </c>
      <c r="B443" t="s">
        <v>99</v>
      </c>
      <c r="C443" t="s">
        <v>99</v>
      </c>
      <c r="D443">
        <v>0</v>
      </c>
      <c r="E443">
        <v>0</v>
      </c>
      <c r="F443">
        <v>0</v>
      </c>
      <c r="G443">
        <v>0</v>
      </c>
      <c r="H443">
        <v>0</v>
      </c>
      <c r="I443">
        <v>0</v>
      </c>
      <c r="J443">
        <v>0</v>
      </c>
      <c r="K443">
        <v>0</v>
      </c>
      <c r="L443">
        <v>0</v>
      </c>
      <c r="M443">
        <v>0</v>
      </c>
      <c r="N443">
        <v>0</v>
      </c>
      <c r="O443">
        <v>0</v>
      </c>
      <c r="P443">
        <v>0</v>
      </c>
      <c r="Q443">
        <v>0</v>
      </c>
      <c r="R443">
        <v>0</v>
      </c>
      <c r="S443">
        <v>0</v>
      </c>
      <c r="T443">
        <v>0</v>
      </c>
    </row>
    <row r="444" spans="1:20">
      <c r="A444" t="s">
        <v>99</v>
      </c>
      <c r="B444" t="s">
        <v>99</v>
      </c>
      <c r="C444" t="s">
        <v>99</v>
      </c>
      <c r="D444">
        <v>0</v>
      </c>
      <c r="E444">
        <v>0</v>
      </c>
      <c r="F444">
        <v>0</v>
      </c>
      <c r="G444">
        <v>0</v>
      </c>
      <c r="H444">
        <v>0</v>
      </c>
      <c r="I444">
        <v>0</v>
      </c>
      <c r="J444">
        <v>0</v>
      </c>
      <c r="K444">
        <v>0</v>
      </c>
      <c r="L444">
        <v>0</v>
      </c>
      <c r="M444">
        <v>0</v>
      </c>
      <c r="N444">
        <v>0</v>
      </c>
      <c r="O444">
        <v>0</v>
      </c>
      <c r="P444">
        <v>0</v>
      </c>
      <c r="Q444">
        <v>0</v>
      </c>
      <c r="R444">
        <v>0</v>
      </c>
      <c r="S444">
        <v>0</v>
      </c>
      <c r="T444">
        <v>0</v>
      </c>
    </row>
    <row r="445" spans="1:20">
      <c r="A445" t="s">
        <v>99</v>
      </c>
      <c r="B445" t="s">
        <v>99</v>
      </c>
      <c r="C445" t="s">
        <v>99</v>
      </c>
      <c r="D445">
        <v>0</v>
      </c>
      <c r="E445">
        <v>0</v>
      </c>
      <c r="F445">
        <v>0</v>
      </c>
      <c r="G445">
        <v>0</v>
      </c>
      <c r="H445">
        <v>0</v>
      </c>
      <c r="I445">
        <v>0</v>
      </c>
      <c r="J445">
        <v>0</v>
      </c>
      <c r="K445">
        <v>0</v>
      </c>
      <c r="L445">
        <v>0</v>
      </c>
      <c r="M445">
        <v>0</v>
      </c>
      <c r="N445">
        <v>0</v>
      </c>
      <c r="O445">
        <v>0</v>
      </c>
      <c r="P445">
        <v>0</v>
      </c>
      <c r="Q445">
        <v>0</v>
      </c>
      <c r="R445">
        <v>0</v>
      </c>
      <c r="S445">
        <v>0</v>
      </c>
      <c r="T445">
        <v>0</v>
      </c>
    </row>
    <row r="446" spans="1:20">
      <c r="A446" t="s">
        <v>99</v>
      </c>
      <c r="B446" t="s">
        <v>99</v>
      </c>
      <c r="C446" t="s">
        <v>99</v>
      </c>
      <c r="D446">
        <v>0</v>
      </c>
      <c r="E446">
        <v>0</v>
      </c>
      <c r="F446">
        <v>0</v>
      </c>
      <c r="G446">
        <v>0</v>
      </c>
      <c r="H446">
        <v>0</v>
      </c>
      <c r="I446">
        <v>0</v>
      </c>
      <c r="J446">
        <v>0</v>
      </c>
      <c r="K446">
        <v>0</v>
      </c>
      <c r="L446">
        <v>0</v>
      </c>
      <c r="M446">
        <v>0</v>
      </c>
      <c r="N446">
        <v>0</v>
      </c>
      <c r="O446">
        <v>0</v>
      </c>
      <c r="P446">
        <v>0</v>
      </c>
      <c r="Q446">
        <v>0</v>
      </c>
      <c r="R446">
        <v>0</v>
      </c>
      <c r="S446">
        <v>0</v>
      </c>
      <c r="T446">
        <v>0</v>
      </c>
    </row>
    <row r="447" spans="1:20">
      <c r="A447" t="s">
        <v>99</v>
      </c>
      <c r="B447" t="s">
        <v>99</v>
      </c>
      <c r="C447" t="s">
        <v>99</v>
      </c>
      <c r="D447">
        <v>0</v>
      </c>
      <c r="E447">
        <v>0</v>
      </c>
      <c r="F447">
        <v>0</v>
      </c>
      <c r="G447">
        <v>0</v>
      </c>
      <c r="H447">
        <v>0</v>
      </c>
      <c r="I447">
        <v>0</v>
      </c>
      <c r="J447">
        <v>0</v>
      </c>
      <c r="K447">
        <v>0</v>
      </c>
      <c r="L447">
        <v>0</v>
      </c>
      <c r="M447">
        <v>0</v>
      </c>
      <c r="N447">
        <v>0</v>
      </c>
      <c r="O447">
        <v>0</v>
      </c>
      <c r="P447">
        <v>0</v>
      </c>
      <c r="Q447">
        <v>0</v>
      </c>
      <c r="R447">
        <v>0</v>
      </c>
      <c r="S447">
        <v>0</v>
      </c>
      <c r="T447">
        <v>0</v>
      </c>
    </row>
    <row r="448" spans="1:20">
      <c r="A448" t="s">
        <v>99</v>
      </c>
      <c r="B448" t="s">
        <v>99</v>
      </c>
      <c r="C448" t="s">
        <v>99</v>
      </c>
      <c r="D448">
        <v>0</v>
      </c>
      <c r="E448">
        <v>0</v>
      </c>
      <c r="F448">
        <v>0</v>
      </c>
      <c r="G448">
        <v>0</v>
      </c>
      <c r="H448">
        <v>0</v>
      </c>
      <c r="I448">
        <v>0</v>
      </c>
      <c r="J448">
        <v>0</v>
      </c>
      <c r="K448">
        <v>0</v>
      </c>
      <c r="L448">
        <v>0</v>
      </c>
      <c r="M448">
        <v>0</v>
      </c>
      <c r="N448">
        <v>0</v>
      </c>
      <c r="O448">
        <v>0</v>
      </c>
      <c r="P448">
        <v>0</v>
      </c>
      <c r="Q448">
        <v>0</v>
      </c>
      <c r="R448">
        <v>0</v>
      </c>
      <c r="S448">
        <v>0</v>
      </c>
      <c r="T448">
        <v>0</v>
      </c>
    </row>
    <row r="449" spans="1:20">
      <c r="A449" t="s">
        <v>99</v>
      </c>
      <c r="B449" t="s">
        <v>99</v>
      </c>
      <c r="C449" t="s">
        <v>99</v>
      </c>
      <c r="D449">
        <v>0</v>
      </c>
      <c r="E449">
        <v>0</v>
      </c>
      <c r="F449">
        <v>0</v>
      </c>
      <c r="G449">
        <v>0</v>
      </c>
      <c r="H449">
        <v>0</v>
      </c>
      <c r="I449">
        <v>0</v>
      </c>
      <c r="J449">
        <v>0</v>
      </c>
      <c r="K449">
        <v>0</v>
      </c>
      <c r="L449">
        <v>0</v>
      </c>
      <c r="M449">
        <v>0</v>
      </c>
      <c r="N449">
        <v>0</v>
      </c>
      <c r="O449">
        <v>0</v>
      </c>
      <c r="P449">
        <v>0</v>
      </c>
      <c r="Q449">
        <v>0</v>
      </c>
      <c r="R449">
        <v>0</v>
      </c>
      <c r="S449">
        <v>0</v>
      </c>
      <c r="T449">
        <v>0</v>
      </c>
    </row>
    <row r="450" spans="1:20">
      <c r="A450" t="s">
        <v>99</v>
      </c>
      <c r="B450" t="s">
        <v>99</v>
      </c>
      <c r="C450" t="s">
        <v>99</v>
      </c>
      <c r="D450">
        <v>0</v>
      </c>
      <c r="E450">
        <v>0</v>
      </c>
      <c r="F450">
        <v>0</v>
      </c>
      <c r="G450">
        <v>0</v>
      </c>
      <c r="H450">
        <v>0</v>
      </c>
      <c r="I450">
        <v>0</v>
      </c>
      <c r="J450">
        <v>0</v>
      </c>
      <c r="K450">
        <v>0</v>
      </c>
      <c r="L450">
        <v>0</v>
      </c>
      <c r="M450">
        <v>0</v>
      </c>
      <c r="N450">
        <v>0</v>
      </c>
      <c r="O450">
        <v>0</v>
      </c>
      <c r="P450">
        <v>0</v>
      </c>
      <c r="Q450">
        <v>0</v>
      </c>
      <c r="R450">
        <v>0</v>
      </c>
      <c r="S450">
        <v>0</v>
      </c>
      <c r="T450">
        <v>0</v>
      </c>
    </row>
    <row r="451" spans="1:20">
      <c r="A451" t="s">
        <v>99</v>
      </c>
      <c r="B451" t="s">
        <v>99</v>
      </c>
      <c r="C451" t="s">
        <v>99</v>
      </c>
      <c r="D451">
        <v>0</v>
      </c>
      <c r="E451">
        <v>0</v>
      </c>
      <c r="F451">
        <v>0</v>
      </c>
      <c r="G451">
        <v>0</v>
      </c>
      <c r="H451">
        <v>0</v>
      </c>
      <c r="I451">
        <v>0</v>
      </c>
      <c r="J451">
        <v>0</v>
      </c>
      <c r="K451">
        <v>0</v>
      </c>
      <c r="L451">
        <v>0</v>
      </c>
      <c r="M451">
        <v>0</v>
      </c>
      <c r="N451">
        <v>0</v>
      </c>
      <c r="O451">
        <v>0</v>
      </c>
      <c r="P451">
        <v>0</v>
      </c>
      <c r="Q451">
        <v>0</v>
      </c>
      <c r="R451">
        <v>0</v>
      </c>
      <c r="S451">
        <v>0</v>
      </c>
      <c r="T451">
        <v>0</v>
      </c>
    </row>
    <row r="452" spans="1:20">
      <c r="A452" t="s">
        <v>99</v>
      </c>
      <c r="B452" t="s">
        <v>99</v>
      </c>
      <c r="C452" t="s">
        <v>99</v>
      </c>
      <c r="D452">
        <v>0</v>
      </c>
      <c r="E452">
        <v>0</v>
      </c>
      <c r="F452">
        <v>0</v>
      </c>
      <c r="G452">
        <v>0</v>
      </c>
      <c r="H452">
        <v>0</v>
      </c>
      <c r="I452">
        <v>0</v>
      </c>
      <c r="J452">
        <v>0</v>
      </c>
      <c r="K452">
        <v>0</v>
      </c>
      <c r="L452">
        <v>0</v>
      </c>
      <c r="M452">
        <v>0</v>
      </c>
      <c r="N452">
        <v>0</v>
      </c>
      <c r="O452">
        <v>0</v>
      </c>
      <c r="P452">
        <v>0</v>
      </c>
      <c r="Q452">
        <v>0</v>
      </c>
      <c r="R452">
        <v>0</v>
      </c>
      <c r="S452">
        <v>0</v>
      </c>
      <c r="T452">
        <v>0</v>
      </c>
    </row>
    <row r="453" spans="1:20">
      <c r="A453" t="s">
        <v>99</v>
      </c>
      <c r="B453" t="s">
        <v>99</v>
      </c>
      <c r="C453" t="s">
        <v>99</v>
      </c>
      <c r="D453">
        <v>0</v>
      </c>
      <c r="E453">
        <v>0</v>
      </c>
      <c r="F453">
        <v>0</v>
      </c>
      <c r="G453">
        <v>0</v>
      </c>
      <c r="H453">
        <v>0</v>
      </c>
      <c r="I453">
        <v>0</v>
      </c>
      <c r="J453">
        <v>0</v>
      </c>
      <c r="K453">
        <v>0</v>
      </c>
      <c r="L453">
        <v>0</v>
      </c>
      <c r="M453">
        <v>0</v>
      </c>
      <c r="N453">
        <v>0</v>
      </c>
      <c r="O453">
        <v>0</v>
      </c>
      <c r="P453">
        <v>0</v>
      </c>
      <c r="Q453">
        <v>0</v>
      </c>
      <c r="R453">
        <v>0</v>
      </c>
      <c r="S453">
        <v>0</v>
      </c>
      <c r="T453">
        <v>0</v>
      </c>
    </row>
    <row r="454" spans="1:20">
      <c r="A454" t="s">
        <v>99</v>
      </c>
      <c r="B454" t="s">
        <v>99</v>
      </c>
      <c r="C454" t="s">
        <v>99</v>
      </c>
      <c r="D454">
        <v>0</v>
      </c>
      <c r="E454">
        <v>0</v>
      </c>
      <c r="F454">
        <v>0</v>
      </c>
      <c r="G454">
        <v>0</v>
      </c>
      <c r="H454">
        <v>0</v>
      </c>
      <c r="I454">
        <v>0</v>
      </c>
      <c r="J454">
        <v>0</v>
      </c>
      <c r="K454">
        <v>0</v>
      </c>
      <c r="L454">
        <v>0</v>
      </c>
      <c r="M454">
        <v>0</v>
      </c>
      <c r="N454">
        <v>0</v>
      </c>
      <c r="O454">
        <v>0</v>
      </c>
      <c r="P454">
        <v>0</v>
      </c>
      <c r="Q454">
        <v>0</v>
      </c>
      <c r="R454">
        <v>0</v>
      </c>
      <c r="S454">
        <v>0</v>
      </c>
      <c r="T454">
        <v>0</v>
      </c>
    </row>
    <row r="455" spans="1:20">
      <c r="A455" t="s">
        <v>99</v>
      </c>
      <c r="B455" t="s">
        <v>99</v>
      </c>
      <c r="C455" t="s">
        <v>99</v>
      </c>
      <c r="D455">
        <v>0</v>
      </c>
      <c r="E455">
        <v>0</v>
      </c>
      <c r="F455">
        <v>0</v>
      </c>
      <c r="G455">
        <v>0</v>
      </c>
      <c r="H455">
        <v>0</v>
      </c>
      <c r="I455">
        <v>0</v>
      </c>
      <c r="J455">
        <v>0</v>
      </c>
      <c r="K455">
        <v>0</v>
      </c>
      <c r="L455">
        <v>0</v>
      </c>
      <c r="M455">
        <v>0</v>
      </c>
      <c r="N455">
        <v>0</v>
      </c>
      <c r="O455">
        <v>0</v>
      </c>
      <c r="P455">
        <v>0</v>
      </c>
      <c r="Q455">
        <v>0</v>
      </c>
      <c r="R455">
        <v>0</v>
      </c>
      <c r="S455">
        <v>0</v>
      </c>
      <c r="T455">
        <v>0</v>
      </c>
    </row>
    <row r="456" spans="1:20">
      <c r="A456" t="s">
        <v>99</v>
      </c>
      <c r="B456" t="s">
        <v>99</v>
      </c>
      <c r="C456" t="s">
        <v>99</v>
      </c>
      <c r="D456">
        <v>0</v>
      </c>
      <c r="E456">
        <v>0</v>
      </c>
      <c r="F456">
        <v>0</v>
      </c>
      <c r="G456">
        <v>0</v>
      </c>
      <c r="H456">
        <v>0</v>
      </c>
      <c r="I456">
        <v>0</v>
      </c>
      <c r="J456">
        <v>0</v>
      </c>
      <c r="K456">
        <v>0</v>
      </c>
      <c r="L456">
        <v>0</v>
      </c>
      <c r="M456">
        <v>0</v>
      </c>
      <c r="N456">
        <v>0</v>
      </c>
      <c r="O456">
        <v>0</v>
      </c>
      <c r="P456">
        <v>0</v>
      </c>
      <c r="Q456">
        <v>0</v>
      </c>
      <c r="R456">
        <v>0</v>
      </c>
      <c r="S456">
        <v>0</v>
      </c>
      <c r="T456">
        <v>0</v>
      </c>
    </row>
    <row r="457" spans="1:20">
      <c r="A457" t="s">
        <v>99</v>
      </c>
      <c r="B457" t="s">
        <v>99</v>
      </c>
      <c r="C457" t="s">
        <v>99</v>
      </c>
      <c r="D457">
        <v>0</v>
      </c>
      <c r="E457">
        <v>0</v>
      </c>
      <c r="F457">
        <v>0</v>
      </c>
      <c r="G457">
        <v>0</v>
      </c>
      <c r="H457">
        <v>0</v>
      </c>
      <c r="I457">
        <v>0</v>
      </c>
      <c r="J457">
        <v>0</v>
      </c>
      <c r="K457">
        <v>0</v>
      </c>
      <c r="L457">
        <v>0</v>
      </c>
      <c r="M457">
        <v>0</v>
      </c>
      <c r="N457">
        <v>0</v>
      </c>
      <c r="O457">
        <v>0</v>
      </c>
      <c r="P457">
        <v>0</v>
      </c>
      <c r="Q457">
        <v>0</v>
      </c>
      <c r="R457">
        <v>0</v>
      </c>
      <c r="S457">
        <v>0</v>
      </c>
      <c r="T457">
        <v>0</v>
      </c>
    </row>
    <row r="458" spans="1:20">
      <c r="A458" t="s">
        <v>99</v>
      </c>
      <c r="B458" t="s">
        <v>99</v>
      </c>
      <c r="C458" t="s">
        <v>99</v>
      </c>
      <c r="D458">
        <v>0</v>
      </c>
      <c r="E458">
        <v>0</v>
      </c>
      <c r="F458">
        <v>0</v>
      </c>
      <c r="G458">
        <v>0</v>
      </c>
      <c r="H458">
        <v>0</v>
      </c>
      <c r="I458">
        <v>0</v>
      </c>
      <c r="J458">
        <v>0</v>
      </c>
      <c r="K458">
        <v>0</v>
      </c>
      <c r="L458">
        <v>0</v>
      </c>
      <c r="M458">
        <v>0</v>
      </c>
      <c r="N458">
        <v>0</v>
      </c>
      <c r="O458">
        <v>0</v>
      </c>
      <c r="P458">
        <v>0</v>
      </c>
      <c r="Q458">
        <v>0</v>
      </c>
      <c r="R458">
        <v>0</v>
      </c>
      <c r="S458">
        <v>0</v>
      </c>
      <c r="T458">
        <v>0</v>
      </c>
    </row>
    <row r="459" spans="1:20">
      <c r="A459" t="s">
        <v>99</v>
      </c>
      <c r="B459" t="s">
        <v>99</v>
      </c>
      <c r="C459" t="s">
        <v>99</v>
      </c>
      <c r="D459">
        <v>0</v>
      </c>
      <c r="E459">
        <v>0</v>
      </c>
      <c r="F459">
        <v>0</v>
      </c>
      <c r="G459">
        <v>0</v>
      </c>
      <c r="H459">
        <v>0</v>
      </c>
      <c r="I459">
        <v>0</v>
      </c>
      <c r="J459">
        <v>0</v>
      </c>
      <c r="K459">
        <v>0</v>
      </c>
      <c r="L459">
        <v>0</v>
      </c>
      <c r="M459">
        <v>0</v>
      </c>
      <c r="N459">
        <v>0</v>
      </c>
      <c r="O459">
        <v>0</v>
      </c>
      <c r="P459">
        <v>0</v>
      </c>
      <c r="Q459">
        <v>0</v>
      </c>
      <c r="R459">
        <v>0</v>
      </c>
      <c r="S459">
        <v>0</v>
      </c>
      <c r="T459">
        <v>0</v>
      </c>
    </row>
    <row r="460" spans="1:20">
      <c r="A460" t="s">
        <v>99</v>
      </c>
      <c r="B460" t="s">
        <v>99</v>
      </c>
      <c r="C460" t="s">
        <v>99</v>
      </c>
      <c r="D460">
        <v>0</v>
      </c>
      <c r="E460">
        <v>0</v>
      </c>
      <c r="F460">
        <v>0</v>
      </c>
      <c r="G460">
        <v>0</v>
      </c>
      <c r="H460">
        <v>0</v>
      </c>
      <c r="I460">
        <v>0</v>
      </c>
      <c r="J460">
        <v>0</v>
      </c>
      <c r="K460">
        <v>0</v>
      </c>
      <c r="L460">
        <v>0</v>
      </c>
      <c r="M460">
        <v>0</v>
      </c>
      <c r="N460">
        <v>0</v>
      </c>
      <c r="O460">
        <v>0</v>
      </c>
      <c r="P460">
        <v>0</v>
      </c>
      <c r="Q460">
        <v>0</v>
      </c>
      <c r="R460">
        <v>0</v>
      </c>
      <c r="S460">
        <v>0</v>
      </c>
      <c r="T460">
        <v>0</v>
      </c>
    </row>
    <row r="461" spans="1:20">
      <c r="A461" t="s">
        <v>99</v>
      </c>
      <c r="B461" t="s">
        <v>99</v>
      </c>
      <c r="C461" t="s">
        <v>99</v>
      </c>
      <c r="D461">
        <v>0</v>
      </c>
      <c r="E461">
        <v>0</v>
      </c>
      <c r="F461">
        <v>0</v>
      </c>
      <c r="G461">
        <v>0</v>
      </c>
      <c r="H461">
        <v>0</v>
      </c>
      <c r="I461">
        <v>0</v>
      </c>
      <c r="J461">
        <v>0</v>
      </c>
      <c r="K461">
        <v>0</v>
      </c>
      <c r="L461">
        <v>0</v>
      </c>
      <c r="M461">
        <v>0</v>
      </c>
      <c r="N461">
        <v>0</v>
      </c>
      <c r="O461">
        <v>0</v>
      </c>
      <c r="P461">
        <v>0</v>
      </c>
      <c r="Q461">
        <v>0</v>
      </c>
      <c r="R461">
        <v>0</v>
      </c>
      <c r="S461">
        <v>0</v>
      </c>
      <c r="T461">
        <v>0</v>
      </c>
    </row>
    <row r="462" spans="1:20">
      <c r="A462" t="s">
        <v>99</v>
      </c>
      <c r="B462" t="s">
        <v>99</v>
      </c>
      <c r="C462" t="s">
        <v>99</v>
      </c>
      <c r="D462">
        <v>0</v>
      </c>
      <c r="E462">
        <v>0</v>
      </c>
      <c r="F462">
        <v>0</v>
      </c>
      <c r="G462">
        <v>0</v>
      </c>
      <c r="H462">
        <v>0</v>
      </c>
      <c r="I462">
        <v>0</v>
      </c>
      <c r="J462">
        <v>0</v>
      </c>
      <c r="K462">
        <v>0</v>
      </c>
      <c r="L462">
        <v>0</v>
      </c>
      <c r="M462">
        <v>0</v>
      </c>
      <c r="N462">
        <v>0</v>
      </c>
      <c r="O462">
        <v>0</v>
      </c>
      <c r="P462">
        <v>0</v>
      </c>
      <c r="Q462">
        <v>0</v>
      </c>
      <c r="R462">
        <v>0</v>
      </c>
      <c r="S462">
        <v>0</v>
      </c>
      <c r="T462">
        <v>0</v>
      </c>
    </row>
    <row r="463" spans="1:20">
      <c r="A463" t="s">
        <v>99</v>
      </c>
      <c r="B463" t="s">
        <v>99</v>
      </c>
      <c r="C463" t="s">
        <v>99</v>
      </c>
      <c r="D463">
        <v>0</v>
      </c>
      <c r="E463">
        <v>0</v>
      </c>
      <c r="F463">
        <v>0</v>
      </c>
      <c r="G463">
        <v>0</v>
      </c>
      <c r="H463">
        <v>0</v>
      </c>
      <c r="I463">
        <v>0</v>
      </c>
      <c r="J463">
        <v>0</v>
      </c>
      <c r="K463">
        <v>0</v>
      </c>
      <c r="L463">
        <v>0</v>
      </c>
      <c r="M463">
        <v>0</v>
      </c>
      <c r="N463">
        <v>0</v>
      </c>
      <c r="O463">
        <v>0</v>
      </c>
      <c r="P463">
        <v>0</v>
      </c>
      <c r="Q463">
        <v>0</v>
      </c>
      <c r="R463">
        <v>0</v>
      </c>
      <c r="S463">
        <v>0</v>
      </c>
      <c r="T463">
        <v>0</v>
      </c>
    </row>
    <row r="464" spans="1:20">
      <c r="A464" t="s">
        <v>99</v>
      </c>
      <c r="B464" t="s">
        <v>99</v>
      </c>
      <c r="C464" t="s">
        <v>99</v>
      </c>
      <c r="D464">
        <v>0</v>
      </c>
      <c r="E464">
        <v>0</v>
      </c>
      <c r="F464">
        <v>0</v>
      </c>
      <c r="G464">
        <v>0</v>
      </c>
      <c r="H464">
        <v>0</v>
      </c>
      <c r="I464">
        <v>0</v>
      </c>
      <c r="J464">
        <v>0</v>
      </c>
      <c r="K464">
        <v>0</v>
      </c>
      <c r="L464">
        <v>0</v>
      </c>
      <c r="M464">
        <v>0</v>
      </c>
      <c r="N464">
        <v>0</v>
      </c>
      <c r="O464">
        <v>0</v>
      </c>
      <c r="P464">
        <v>0</v>
      </c>
      <c r="Q464">
        <v>0</v>
      </c>
      <c r="R464">
        <v>0</v>
      </c>
      <c r="S464">
        <v>0</v>
      </c>
      <c r="T464">
        <v>0</v>
      </c>
    </row>
    <row r="465" spans="1:20">
      <c r="A465" t="s">
        <v>99</v>
      </c>
      <c r="B465" t="s">
        <v>99</v>
      </c>
      <c r="C465" t="s">
        <v>99</v>
      </c>
      <c r="D465">
        <v>0</v>
      </c>
      <c r="E465">
        <v>0</v>
      </c>
      <c r="F465">
        <v>0</v>
      </c>
      <c r="G465">
        <v>0</v>
      </c>
      <c r="H465">
        <v>0</v>
      </c>
      <c r="I465">
        <v>0</v>
      </c>
      <c r="J465">
        <v>0</v>
      </c>
      <c r="K465">
        <v>0</v>
      </c>
      <c r="L465">
        <v>0</v>
      </c>
      <c r="M465">
        <v>0</v>
      </c>
      <c r="N465">
        <v>0</v>
      </c>
      <c r="O465">
        <v>0</v>
      </c>
      <c r="P465">
        <v>0</v>
      </c>
      <c r="Q465">
        <v>0</v>
      </c>
      <c r="R465">
        <v>0</v>
      </c>
      <c r="S465">
        <v>0</v>
      </c>
      <c r="T465">
        <v>0</v>
      </c>
    </row>
    <row r="466" spans="1:20">
      <c r="A466" t="s">
        <v>99</v>
      </c>
      <c r="B466" t="s">
        <v>99</v>
      </c>
      <c r="C466" t="s">
        <v>99</v>
      </c>
      <c r="D466">
        <v>0</v>
      </c>
      <c r="E466">
        <v>0</v>
      </c>
      <c r="F466">
        <v>0</v>
      </c>
      <c r="G466">
        <v>0</v>
      </c>
      <c r="H466">
        <v>0</v>
      </c>
      <c r="I466">
        <v>0</v>
      </c>
      <c r="J466">
        <v>0</v>
      </c>
      <c r="K466">
        <v>0</v>
      </c>
      <c r="L466">
        <v>0</v>
      </c>
      <c r="M466">
        <v>0</v>
      </c>
      <c r="N466">
        <v>0</v>
      </c>
      <c r="O466">
        <v>0</v>
      </c>
      <c r="P466">
        <v>0</v>
      </c>
      <c r="Q466">
        <v>0</v>
      </c>
      <c r="R466">
        <v>0</v>
      </c>
      <c r="S466">
        <v>0</v>
      </c>
      <c r="T466">
        <v>0</v>
      </c>
    </row>
    <row r="467" spans="1:20">
      <c r="A467" t="s">
        <v>99</v>
      </c>
      <c r="B467" t="s">
        <v>99</v>
      </c>
      <c r="C467" t="s">
        <v>99</v>
      </c>
      <c r="D467">
        <v>0</v>
      </c>
      <c r="E467">
        <v>0</v>
      </c>
      <c r="F467">
        <v>0</v>
      </c>
      <c r="G467">
        <v>0</v>
      </c>
      <c r="H467">
        <v>0</v>
      </c>
      <c r="I467">
        <v>0</v>
      </c>
      <c r="J467">
        <v>0</v>
      </c>
      <c r="K467">
        <v>0</v>
      </c>
      <c r="L467">
        <v>0</v>
      </c>
      <c r="M467">
        <v>0</v>
      </c>
      <c r="N467">
        <v>0</v>
      </c>
      <c r="O467">
        <v>0</v>
      </c>
      <c r="P467">
        <v>0</v>
      </c>
      <c r="Q467">
        <v>0</v>
      </c>
      <c r="R467">
        <v>0</v>
      </c>
      <c r="S467">
        <v>0</v>
      </c>
      <c r="T467">
        <v>0</v>
      </c>
    </row>
    <row r="468" spans="1:20">
      <c r="A468" t="s">
        <v>99</v>
      </c>
      <c r="B468" t="s">
        <v>99</v>
      </c>
      <c r="C468" t="s">
        <v>99</v>
      </c>
      <c r="D468">
        <v>0</v>
      </c>
      <c r="E468">
        <v>0</v>
      </c>
      <c r="F468">
        <v>0</v>
      </c>
      <c r="G468">
        <v>0</v>
      </c>
      <c r="H468">
        <v>0</v>
      </c>
      <c r="I468">
        <v>0</v>
      </c>
      <c r="J468">
        <v>0</v>
      </c>
      <c r="K468">
        <v>0</v>
      </c>
      <c r="L468">
        <v>0</v>
      </c>
      <c r="M468">
        <v>0</v>
      </c>
      <c r="N468">
        <v>0</v>
      </c>
      <c r="O468">
        <v>0</v>
      </c>
      <c r="P468">
        <v>0</v>
      </c>
      <c r="Q468">
        <v>0</v>
      </c>
      <c r="R468">
        <v>0</v>
      </c>
      <c r="S468">
        <v>0</v>
      </c>
      <c r="T468">
        <v>0</v>
      </c>
    </row>
    <row r="469" spans="1:20">
      <c r="A469" t="s">
        <v>99</v>
      </c>
      <c r="B469" t="s">
        <v>99</v>
      </c>
      <c r="C469" t="s">
        <v>99</v>
      </c>
      <c r="D469">
        <v>0</v>
      </c>
      <c r="E469">
        <v>0</v>
      </c>
      <c r="F469">
        <v>0</v>
      </c>
      <c r="G469">
        <v>0</v>
      </c>
      <c r="H469">
        <v>0</v>
      </c>
      <c r="I469">
        <v>0</v>
      </c>
      <c r="J469">
        <v>0</v>
      </c>
      <c r="K469">
        <v>0</v>
      </c>
      <c r="L469">
        <v>0</v>
      </c>
      <c r="M469">
        <v>0</v>
      </c>
      <c r="N469">
        <v>0</v>
      </c>
      <c r="O469">
        <v>0</v>
      </c>
      <c r="P469">
        <v>0</v>
      </c>
      <c r="Q469">
        <v>0</v>
      </c>
      <c r="R469">
        <v>0</v>
      </c>
      <c r="S469">
        <v>0</v>
      </c>
      <c r="T469">
        <v>0</v>
      </c>
    </row>
    <row r="470" spans="1:20">
      <c r="A470" t="s">
        <v>99</v>
      </c>
      <c r="B470" t="s">
        <v>99</v>
      </c>
      <c r="C470" t="s">
        <v>99</v>
      </c>
      <c r="D470">
        <v>0</v>
      </c>
      <c r="E470">
        <v>0</v>
      </c>
      <c r="F470">
        <v>0</v>
      </c>
      <c r="G470">
        <v>0</v>
      </c>
      <c r="H470">
        <v>0</v>
      </c>
      <c r="I470">
        <v>0</v>
      </c>
      <c r="J470">
        <v>0</v>
      </c>
      <c r="K470">
        <v>0</v>
      </c>
      <c r="L470">
        <v>0</v>
      </c>
      <c r="M470">
        <v>0</v>
      </c>
      <c r="N470">
        <v>0</v>
      </c>
      <c r="O470">
        <v>0</v>
      </c>
      <c r="P470">
        <v>0</v>
      </c>
      <c r="Q470">
        <v>0</v>
      </c>
      <c r="R470">
        <v>0</v>
      </c>
      <c r="S470">
        <v>0</v>
      </c>
      <c r="T470">
        <v>0</v>
      </c>
    </row>
    <row r="471" spans="1:20">
      <c r="A471" t="s">
        <v>99</v>
      </c>
      <c r="B471" t="s">
        <v>99</v>
      </c>
      <c r="C471" t="s">
        <v>99</v>
      </c>
      <c r="D471">
        <v>0</v>
      </c>
      <c r="E471">
        <v>0</v>
      </c>
      <c r="F471">
        <v>0</v>
      </c>
      <c r="G471">
        <v>0</v>
      </c>
      <c r="H471">
        <v>0</v>
      </c>
      <c r="I471">
        <v>0</v>
      </c>
      <c r="J471">
        <v>0</v>
      </c>
      <c r="K471">
        <v>0</v>
      </c>
      <c r="L471">
        <v>0</v>
      </c>
      <c r="M471">
        <v>0</v>
      </c>
      <c r="N471">
        <v>0</v>
      </c>
      <c r="O471">
        <v>0</v>
      </c>
      <c r="P471">
        <v>0</v>
      </c>
      <c r="Q471">
        <v>0</v>
      </c>
      <c r="R471">
        <v>0</v>
      </c>
      <c r="S471">
        <v>0</v>
      </c>
      <c r="T471">
        <v>0</v>
      </c>
    </row>
    <row r="472" spans="1:20">
      <c r="A472" t="s">
        <v>99</v>
      </c>
      <c r="B472" t="s">
        <v>99</v>
      </c>
      <c r="C472" t="s">
        <v>99</v>
      </c>
      <c r="D472">
        <v>0</v>
      </c>
      <c r="E472">
        <v>0</v>
      </c>
      <c r="F472">
        <v>0</v>
      </c>
      <c r="G472">
        <v>0</v>
      </c>
      <c r="H472">
        <v>0</v>
      </c>
      <c r="I472">
        <v>0</v>
      </c>
      <c r="J472">
        <v>0</v>
      </c>
      <c r="K472">
        <v>0</v>
      </c>
      <c r="L472">
        <v>0</v>
      </c>
      <c r="M472">
        <v>0</v>
      </c>
      <c r="N472">
        <v>0</v>
      </c>
      <c r="O472">
        <v>0</v>
      </c>
      <c r="P472">
        <v>0</v>
      </c>
      <c r="Q472">
        <v>0</v>
      </c>
      <c r="R472">
        <v>0</v>
      </c>
      <c r="S472">
        <v>0</v>
      </c>
      <c r="T472">
        <v>0</v>
      </c>
    </row>
    <row r="473" spans="1:20">
      <c r="A473" t="s">
        <v>99</v>
      </c>
      <c r="B473" t="s">
        <v>99</v>
      </c>
      <c r="C473" t="s">
        <v>99</v>
      </c>
      <c r="D473">
        <v>0</v>
      </c>
      <c r="E473">
        <v>0</v>
      </c>
      <c r="F473">
        <v>0</v>
      </c>
      <c r="G473">
        <v>0</v>
      </c>
      <c r="H473">
        <v>0</v>
      </c>
      <c r="I473">
        <v>0</v>
      </c>
      <c r="J473">
        <v>0</v>
      </c>
      <c r="K473">
        <v>0</v>
      </c>
      <c r="L473">
        <v>0</v>
      </c>
      <c r="M473">
        <v>0</v>
      </c>
      <c r="N473">
        <v>0</v>
      </c>
      <c r="O473">
        <v>0</v>
      </c>
      <c r="P473">
        <v>0</v>
      </c>
      <c r="Q473">
        <v>0</v>
      </c>
      <c r="R473">
        <v>0</v>
      </c>
      <c r="S473">
        <v>0</v>
      </c>
      <c r="T473">
        <v>0</v>
      </c>
    </row>
    <row r="474" spans="1:20">
      <c r="A474" t="s">
        <v>99</v>
      </c>
      <c r="B474" t="s">
        <v>99</v>
      </c>
      <c r="C474" t="s">
        <v>99</v>
      </c>
      <c r="D474">
        <v>0</v>
      </c>
      <c r="E474">
        <v>0</v>
      </c>
      <c r="F474">
        <v>0</v>
      </c>
      <c r="G474">
        <v>0</v>
      </c>
      <c r="H474">
        <v>0</v>
      </c>
      <c r="I474">
        <v>0</v>
      </c>
      <c r="J474">
        <v>0</v>
      </c>
      <c r="K474">
        <v>0</v>
      </c>
      <c r="L474">
        <v>0</v>
      </c>
      <c r="M474">
        <v>0</v>
      </c>
      <c r="N474">
        <v>0</v>
      </c>
      <c r="O474">
        <v>0</v>
      </c>
      <c r="P474">
        <v>0</v>
      </c>
      <c r="Q474">
        <v>0</v>
      </c>
      <c r="R474">
        <v>0</v>
      </c>
      <c r="S474">
        <v>0</v>
      </c>
      <c r="T474">
        <v>0</v>
      </c>
    </row>
    <row r="475" spans="1:20">
      <c r="A475" t="s">
        <v>99</v>
      </c>
      <c r="B475" t="s">
        <v>99</v>
      </c>
      <c r="C475" t="s">
        <v>99</v>
      </c>
      <c r="D475">
        <v>0</v>
      </c>
      <c r="E475">
        <v>0</v>
      </c>
      <c r="F475">
        <v>0</v>
      </c>
      <c r="G475">
        <v>0</v>
      </c>
      <c r="H475">
        <v>0</v>
      </c>
      <c r="I475">
        <v>0</v>
      </c>
      <c r="J475">
        <v>0</v>
      </c>
      <c r="K475">
        <v>0</v>
      </c>
      <c r="L475">
        <v>0</v>
      </c>
      <c r="M475">
        <v>0</v>
      </c>
      <c r="N475">
        <v>0</v>
      </c>
      <c r="O475">
        <v>0</v>
      </c>
      <c r="P475">
        <v>0</v>
      </c>
      <c r="Q475">
        <v>0</v>
      </c>
      <c r="R475">
        <v>0</v>
      </c>
      <c r="S475">
        <v>0</v>
      </c>
      <c r="T475">
        <v>0</v>
      </c>
    </row>
    <row r="476" spans="1:20">
      <c r="A476" t="s">
        <v>99</v>
      </c>
      <c r="B476" t="s">
        <v>99</v>
      </c>
      <c r="C476" t="s">
        <v>99</v>
      </c>
      <c r="D476">
        <v>0</v>
      </c>
      <c r="E476">
        <v>0</v>
      </c>
      <c r="F476">
        <v>0</v>
      </c>
      <c r="G476">
        <v>0</v>
      </c>
      <c r="H476">
        <v>0</v>
      </c>
      <c r="I476">
        <v>0</v>
      </c>
      <c r="J476">
        <v>0</v>
      </c>
      <c r="K476">
        <v>0</v>
      </c>
      <c r="L476">
        <v>0</v>
      </c>
      <c r="M476">
        <v>0</v>
      </c>
      <c r="N476">
        <v>0</v>
      </c>
      <c r="O476">
        <v>0</v>
      </c>
      <c r="P476">
        <v>0</v>
      </c>
      <c r="Q476">
        <v>0</v>
      </c>
      <c r="R476">
        <v>0</v>
      </c>
      <c r="S476">
        <v>0</v>
      </c>
      <c r="T476">
        <v>0</v>
      </c>
    </row>
    <row r="477" spans="1:20">
      <c r="A477" t="s">
        <v>99</v>
      </c>
      <c r="B477" t="s">
        <v>99</v>
      </c>
      <c r="C477" t="s">
        <v>99</v>
      </c>
      <c r="D477">
        <v>0</v>
      </c>
      <c r="E477">
        <v>0</v>
      </c>
      <c r="F477">
        <v>0</v>
      </c>
      <c r="G477">
        <v>0</v>
      </c>
      <c r="H477">
        <v>0</v>
      </c>
      <c r="I477">
        <v>0</v>
      </c>
      <c r="J477">
        <v>0</v>
      </c>
      <c r="K477">
        <v>0</v>
      </c>
      <c r="L477">
        <v>0</v>
      </c>
      <c r="M477">
        <v>0</v>
      </c>
      <c r="N477">
        <v>0</v>
      </c>
      <c r="O477">
        <v>0</v>
      </c>
      <c r="P477">
        <v>0</v>
      </c>
      <c r="Q477">
        <v>0</v>
      </c>
      <c r="R477">
        <v>0</v>
      </c>
      <c r="S477">
        <v>0</v>
      </c>
      <c r="T477">
        <v>0</v>
      </c>
    </row>
    <row r="478" spans="1:20">
      <c r="A478" t="s">
        <v>99</v>
      </c>
      <c r="B478" t="s">
        <v>99</v>
      </c>
      <c r="C478" t="s">
        <v>99</v>
      </c>
      <c r="D478">
        <v>0</v>
      </c>
      <c r="E478">
        <v>0</v>
      </c>
      <c r="F478">
        <v>0</v>
      </c>
      <c r="G478">
        <v>0</v>
      </c>
      <c r="H478">
        <v>0</v>
      </c>
      <c r="I478">
        <v>0</v>
      </c>
      <c r="J478">
        <v>0</v>
      </c>
      <c r="K478">
        <v>0</v>
      </c>
      <c r="L478">
        <v>0</v>
      </c>
      <c r="M478">
        <v>0</v>
      </c>
      <c r="N478">
        <v>0</v>
      </c>
      <c r="O478">
        <v>0</v>
      </c>
      <c r="P478">
        <v>0</v>
      </c>
      <c r="Q478">
        <v>0</v>
      </c>
      <c r="R478">
        <v>0</v>
      </c>
      <c r="S478">
        <v>0</v>
      </c>
      <c r="T478">
        <v>0</v>
      </c>
    </row>
    <row r="479" spans="1:20">
      <c r="A479" t="s">
        <v>99</v>
      </c>
      <c r="B479" t="s">
        <v>99</v>
      </c>
      <c r="C479" t="s">
        <v>99</v>
      </c>
      <c r="D479">
        <v>0</v>
      </c>
      <c r="E479">
        <v>0</v>
      </c>
      <c r="F479">
        <v>0</v>
      </c>
      <c r="G479">
        <v>0</v>
      </c>
      <c r="H479">
        <v>0</v>
      </c>
      <c r="I479">
        <v>0</v>
      </c>
      <c r="J479">
        <v>0</v>
      </c>
      <c r="K479">
        <v>0</v>
      </c>
      <c r="L479">
        <v>0</v>
      </c>
      <c r="M479">
        <v>0</v>
      </c>
      <c r="N479">
        <v>0</v>
      </c>
      <c r="O479">
        <v>0</v>
      </c>
      <c r="P479">
        <v>0</v>
      </c>
      <c r="Q479">
        <v>0</v>
      </c>
      <c r="R479">
        <v>0</v>
      </c>
      <c r="S479">
        <v>0</v>
      </c>
      <c r="T479">
        <v>0</v>
      </c>
    </row>
    <row r="480" spans="1:20">
      <c r="A480" t="s">
        <v>99</v>
      </c>
      <c r="B480" t="s">
        <v>99</v>
      </c>
      <c r="C480" t="s">
        <v>99</v>
      </c>
      <c r="D480">
        <v>0</v>
      </c>
      <c r="E480">
        <v>0</v>
      </c>
      <c r="F480">
        <v>0</v>
      </c>
      <c r="G480">
        <v>0</v>
      </c>
      <c r="H480">
        <v>0</v>
      </c>
      <c r="I480">
        <v>0</v>
      </c>
      <c r="J480">
        <v>0</v>
      </c>
      <c r="K480">
        <v>0</v>
      </c>
      <c r="L480">
        <v>0</v>
      </c>
      <c r="M480">
        <v>0</v>
      </c>
      <c r="N480">
        <v>0</v>
      </c>
      <c r="O480">
        <v>0</v>
      </c>
      <c r="P480">
        <v>0</v>
      </c>
      <c r="Q480">
        <v>0</v>
      </c>
      <c r="R480">
        <v>0</v>
      </c>
      <c r="S480">
        <v>0</v>
      </c>
      <c r="T480">
        <v>0</v>
      </c>
    </row>
    <row r="481" spans="1:20">
      <c r="A481" t="s">
        <v>99</v>
      </c>
      <c r="B481" t="s">
        <v>99</v>
      </c>
      <c r="C481" t="s">
        <v>99</v>
      </c>
      <c r="D481">
        <v>0</v>
      </c>
      <c r="E481">
        <v>0</v>
      </c>
      <c r="F481">
        <v>0</v>
      </c>
      <c r="G481">
        <v>0</v>
      </c>
      <c r="H481">
        <v>0</v>
      </c>
      <c r="I481">
        <v>0</v>
      </c>
      <c r="J481">
        <v>0</v>
      </c>
      <c r="K481">
        <v>0</v>
      </c>
      <c r="L481">
        <v>0</v>
      </c>
      <c r="M481">
        <v>0</v>
      </c>
      <c r="N481">
        <v>0</v>
      </c>
      <c r="O481">
        <v>0</v>
      </c>
      <c r="P481">
        <v>0</v>
      </c>
      <c r="Q481">
        <v>0</v>
      </c>
      <c r="R481">
        <v>0</v>
      </c>
      <c r="S481">
        <v>0</v>
      </c>
      <c r="T481">
        <v>0</v>
      </c>
    </row>
    <row r="482" spans="1:20">
      <c r="A482" t="s">
        <v>99</v>
      </c>
      <c r="B482" t="s">
        <v>99</v>
      </c>
      <c r="C482" t="s">
        <v>99</v>
      </c>
      <c r="D482">
        <v>0</v>
      </c>
      <c r="E482">
        <v>0</v>
      </c>
      <c r="F482">
        <v>0</v>
      </c>
      <c r="G482">
        <v>0</v>
      </c>
      <c r="H482">
        <v>0</v>
      </c>
      <c r="I482">
        <v>0</v>
      </c>
      <c r="J482">
        <v>0</v>
      </c>
      <c r="K482">
        <v>0</v>
      </c>
      <c r="L482">
        <v>0</v>
      </c>
      <c r="M482">
        <v>0</v>
      </c>
      <c r="N482">
        <v>0</v>
      </c>
      <c r="O482">
        <v>0</v>
      </c>
      <c r="P482">
        <v>0</v>
      </c>
      <c r="Q482">
        <v>0</v>
      </c>
      <c r="R482">
        <v>0</v>
      </c>
      <c r="S482">
        <v>0</v>
      </c>
      <c r="T482">
        <v>0</v>
      </c>
    </row>
    <row r="483" spans="1:20">
      <c r="A483" t="s">
        <v>99</v>
      </c>
      <c r="B483" t="s">
        <v>99</v>
      </c>
      <c r="C483" t="s">
        <v>99</v>
      </c>
      <c r="D483">
        <v>0</v>
      </c>
      <c r="E483">
        <v>0</v>
      </c>
      <c r="F483">
        <v>0</v>
      </c>
      <c r="G483">
        <v>0</v>
      </c>
      <c r="H483">
        <v>0</v>
      </c>
      <c r="I483">
        <v>0</v>
      </c>
      <c r="J483">
        <v>0</v>
      </c>
      <c r="K483">
        <v>0</v>
      </c>
      <c r="L483">
        <v>0</v>
      </c>
      <c r="M483">
        <v>0</v>
      </c>
      <c r="N483">
        <v>0</v>
      </c>
      <c r="O483">
        <v>0</v>
      </c>
      <c r="P483">
        <v>0</v>
      </c>
      <c r="Q483">
        <v>0</v>
      </c>
      <c r="R483">
        <v>0</v>
      </c>
      <c r="S483">
        <v>0</v>
      </c>
      <c r="T483">
        <v>0</v>
      </c>
    </row>
    <row r="484" spans="1:20">
      <c r="A484" t="s">
        <v>99</v>
      </c>
      <c r="B484" t="s">
        <v>99</v>
      </c>
      <c r="C484" t="s">
        <v>99</v>
      </c>
      <c r="D484">
        <v>0</v>
      </c>
      <c r="E484">
        <v>0</v>
      </c>
      <c r="F484">
        <v>0</v>
      </c>
      <c r="G484">
        <v>0</v>
      </c>
      <c r="H484">
        <v>0</v>
      </c>
      <c r="I484">
        <v>0</v>
      </c>
      <c r="J484">
        <v>0</v>
      </c>
      <c r="K484">
        <v>0</v>
      </c>
      <c r="L484">
        <v>0</v>
      </c>
      <c r="M484">
        <v>0</v>
      </c>
      <c r="N484">
        <v>0</v>
      </c>
      <c r="O484">
        <v>0</v>
      </c>
      <c r="P484">
        <v>0</v>
      </c>
      <c r="Q484">
        <v>0</v>
      </c>
      <c r="R484">
        <v>0</v>
      </c>
      <c r="S484">
        <v>0</v>
      </c>
      <c r="T484">
        <v>0</v>
      </c>
    </row>
    <row r="485" spans="1:20">
      <c r="A485" t="s">
        <v>99</v>
      </c>
      <c r="B485" t="s">
        <v>99</v>
      </c>
      <c r="C485" t="s">
        <v>99</v>
      </c>
      <c r="D485">
        <v>0</v>
      </c>
      <c r="E485">
        <v>0</v>
      </c>
      <c r="F485">
        <v>0</v>
      </c>
      <c r="G485">
        <v>0</v>
      </c>
      <c r="H485">
        <v>0</v>
      </c>
      <c r="I485">
        <v>0</v>
      </c>
      <c r="J485">
        <v>0</v>
      </c>
      <c r="K485">
        <v>0</v>
      </c>
      <c r="L485">
        <v>0</v>
      </c>
      <c r="M485">
        <v>0</v>
      </c>
      <c r="N485">
        <v>0</v>
      </c>
      <c r="O485">
        <v>0</v>
      </c>
      <c r="P485">
        <v>0</v>
      </c>
      <c r="Q485">
        <v>0</v>
      </c>
      <c r="R485">
        <v>0</v>
      </c>
      <c r="S485">
        <v>0</v>
      </c>
      <c r="T485">
        <v>0</v>
      </c>
    </row>
    <row r="486" spans="1:20">
      <c r="A486" t="s">
        <v>99</v>
      </c>
      <c r="B486" t="s">
        <v>99</v>
      </c>
      <c r="C486" t="s">
        <v>99</v>
      </c>
      <c r="D486">
        <v>0</v>
      </c>
      <c r="E486">
        <v>0</v>
      </c>
      <c r="F486">
        <v>0</v>
      </c>
      <c r="G486">
        <v>0</v>
      </c>
      <c r="H486">
        <v>0</v>
      </c>
      <c r="I486">
        <v>0</v>
      </c>
      <c r="J486">
        <v>0</v>
      </c>
      <c r="K486">
        <v>0</v>
      </c>
      <c r="L486">
        <v>0</v>
      </c>
      <c r="M486">
        <v>0</v>
      </c>
      <c r="N486">
        <v>0</v>
      </c>
      <c r="O486">
        <v>0</v>
      </c>
      <c r="P486">
        <v>0</v>
      </c>
      <c r="Q486">
        <v>0</v>
      </c>
      <c r="R486">
        <v>0</v>
      </c>
      <c r="S486">
        <v>0</v>
      </c>
      <c r="T486">
        <v>0</v>
      </c>
    </row>
    <row r="487" spans="1:20">
      <c r="A487" t="s">
        <v>99</v>
      </c>
      <c r="B487" t="s">
        <v>99</v>
      </c>
      <c r="C487" t="s">
        <v>99</v>
      </c>
      <c r="D487">
        <v>0</v>
      </c>
      <c r="E487">
        <v>0</v>
      </c>
      <c r="F487">
        <v>0</v>
      </c>
      <c r="G487">
        <v>0</v>
      </c>
      <c r="H487">
        <v>0</v>
      </c>
      <c r="I487">
        <v>0</v>
      </c>
      <c r="J487">
        <v>0</v>
      </c>
      <c r="K487">
        <v>0</v>
      </c>
      <c r="L487">
        <v>0</v>
      </c>
      <c r="M487">
        <v>0</v>
      </c>
      <c r="N487">
        <v>0</v>
      </c>
      <c r="O487">
        <v>0</v>
      </c>
      <c r="P487">
        <v>0</v>
      </c>
      <c r="Q487">
        <v>0</v>
      </c>
      <c r="R487">
        <v>0</v>
      </c>
      <c r="S487">
        <v>0</v>
      </c>
      <c r="T487">
        <v>0</v>
      </c>
    </row>
    <row r="488" spans="1:20">
      <c r="A488" t="s">
        <v>99</v>
      </c>
      <c r="B488" t="s">
        <v>99</v>
      </c>
      <c r="C488" t="s">
        <v>99</v>
      </c>
      <c r="D488">
        <v>0</v>
      </c>
      <c r="E488">
        <v>0</v>
      </c>
      <c r="F488">
        <v>0</v>
      </c>
      <c r="G488">
        <v>0</v>
      </c>
      <c r="H488">
        <v>0</v>
      </c>
      <c r="I488">
        <v>0</v>
      </c>
      <c r="J488">
        <v>0</v>
      </c>
      <c r="K488">
        <v>0</v>
      </c>
      <c r="L488">
        <v>0</v>
      </c>
      <c r="M488">
        <v>0</v>
      </c>
      <c r="N488">
        <v>0</v>
      </c>
      <c r="O488">
        <v>0</v>
      </c>
      <c r="P488">
        <v>0</v>
      </c>
      <c r="Q488">
        <v>0</v>
      </c>
      <c r="R488">
        <v>0</v>
      </c>
      <c r="S488">
        <v>0</v>
      </c>
      <c r="T488">
        <v>0</v>
      </c>
    </row>
    <row r="489" spans="1:20">
      <c r="A489" t="s">
        <v>99</v>
      </c>
      <c r="B489" t="s">
        <v>99</v>
      </c>
      <c r="C489" t="s">
        <v>99</v>
      </c>
      <c r="D489">
        <v>0</v>
      </c>
      <c r="E489">
        <v>0</v>
      </c>
      <c r="F489">
        <v>0</v>
      </c>
      <c r="G489">
        <v>0</v>
      </c>
      <c r="H489">
        <v>0</v>
      </c>
      <c r="I489">
        <v>0</v>
      </c>
      <c r="J489">
        <v>0</v>
      </c>
      <c r="K489">
        <v>0</v>
      </c>
      <c r="L489">
        <v>0</v>
      </c>
      <c r="M489">
        <v>0</v>
      </c>
      <c r="N489">
        <v>0</v>
      </c>
      <c r="O489">
        <v>0</v>
      </c>
      <c r="P489">
        <v>0</v>
      </c>
      <c r="Q489">
        <v>0</v>
      </c>
      <c r="R489">
        <v>0</v>
      </c>
      <c r="S489">
        <v>0</v>
      </c>
      <c r="T489">
        <v>0</v>
      </c>
    </row>
    <row r="490" spans="1:20">
      <c r="A490" t="s">
        <v>99</v>
      </c>
      <c r="B490" t="s">
        <v>99</v>
      </c>
      <c r="C490" t="s">
        <v>99</v>
      </c>
      <c r="D490">
        <v>0</v>
      </c>
      <c r="E490">
        <v>0</v>
      </c>
      <c r="F490">
        <v>0</v>
      </c>
      <c r="G490">
        <v>0</v>
      </c>
      <c r="H490">
        <v>0</v>
      </c>
      <c r="I490">
        <v>0</v>
      </c>
      <c r="J490">
        <v>0</v>
      </c>
      <c r="K490">
        <v>0</v>
      </c>
      <c r="L490">
        <v>0</v>
      </c>
      <c r="M490">
        <v>0</v>
      </c>
      <c r="N490">
        <v>0</v>
      </c>
      <c r="O490">
        <v>0</v>
      </c>
      <c r="P490">
        <v>0</v>
      </c>
      <c r="Q490">
        <v>0</v>
      </c>
      <c r="R490">
        <v>0</v>
      </c>
      <c r="S490">
        <v>0</v>
      </c>
      <c r="T490">
        <v>0</v>
      </c>
    </row>
    <row r="491" spans="1:20">
      <c r="A491" t="s">
        <v>99</v>
      </c>
      <c r="B491" t="s">
        <v>99</v>
      </c>
      <c r="C491" t="s">
        <v>99</v>
      </c>
      <c r="D491">
        <v>0</v>
      </c>
      <c r="E491">
        <v>0</v>
      </c>
      <c r="F491">
        <v>0</v>
      </c>
      <c r="G491">
        <v>0</v>
      </c>
      <c r="H491">
        <v>0</v>
      </c>
      <c r="I491">
        <v>0</v>
      </c>
      <c r="J491">
        <v>0</v>
      </c>
      <c r="K491">
        <v>0</v>
      </c>
      <c r="L491">
        <v>0</v>
      </c>
      <c r="M491">
        <v>0</v>
      </c>
      <c r="N491">
        <v>0</v>
      </c>
      <c r="O491">
        <v>0</v>
      </c>
      <c r="P491">
        <v>0</v>
      </c>
      <c r="Q491">
        <v>0</v>
      </c>
      <c r="R491">
        <v>0</v>
      </c>
      <c r="S491">
        <v>0</v>
      </c>
      <c r="T491">
        <v>0</v>
      </c>
    </row>
    <row r="492" spans="1:20">
      <c r="A492" t="s">
        <v>99</v>
      </c>
      <c r="B492" t="s">
        <v>99</v>
      </c>
      <c r="C492" t="s">
        <v>99</v>
      </c>
      <c r="D492">
        <v>0</v>
      </c>
      <c r="E492">
        <v>0</v>
      </c>
      <c r="F492">
        <v>0</v>
      </c>
      <c r="G492">
        <v>0</v>
      </c>
      <c r="H492">
        <v>0</v>
      </c>
      <c r="I492">
        <v>0</v>
      </c>
      <c r="J492">
        <v>0</v>
      </c>
      <c r="K492">
        <v>0</v>
      </c>
      <c r="L492">
        <v>0</v>
      </c>
      <c r="M492">
        <v>0</v>
      </c>
      <c r="N492">
        <v>0</v>
      </c>
      <c r="O492">
        <v>0</v>
      </c>
      <c r="P492">
        <v>0</v>
      </c>
      <c r="Q492">
        <v>0</v>
      </c>
      <c r="R492">
        <v>0</v>
      </c>
      <c r="S492">
        <v>0</v>
      </c>
      <c r="T492">
        <v>0</v>
      </c>
    </row>
    <row r="493" spans="1:20">
      <c r="A493" t="s">
        <v>99</v>
      </c>
      <c r="B493" t="s">
        <v>99</v>
      </c>
      <c r="C493" t="s">
        <v>99</v>
      </c>
      <c r="D493">
        <v>0</v>
      </c>
      <c r="E493">
        <v>0</v>
      </c>
      <c r="F493">
        <v>0</v>
      </c>
      <c r="G493">
        <v>0</v>
      </c>
      <c r="H493">
        <v>0</v>
      </c>
      <c r="I493">
        <v>0</v>
      </c>
      <c r="J493">
        <v>0</v>
      </c>
      <c r="K493">
        <v>0</v>
      </c>
      <c r="L493">
        <v>0</v>
      </c>
      <c r="M493">
        <v>0</v>
      </c>
      <c r="N493">
        <v>0</v>
      </c>
      <c r="O493">
        <v>0</v>
      </c>
      <c r="P493">
        <v>0</v>
      </c>
      <c r="Q493">
        <v>0</v>
      </c>
      <c r="R493">
        <v>0</v>
      </c>
      <c r="S493">
        <v>0</v>
      </c>
      <c r="T493">
        <v>0</v>
      </c>
    </row>
    <row r="494" spans="1:20">
      <c r="A494" t="s">
        <v>99</v>
      </c>
      <c r="B494" t="s">
        <v>99</v>
      </c>
      <c r="C494" t="s">
        <v>99</v>
      </c>
      <c r="D494">
        <v>0</v>
      </c>
      <c r="E494">
        <v>0</v>
      </c>
      <c r="F494">
        <v>0</v>
      </c>
      <c r="G494">
        <v>0</v>
      </c>
      <c r="H494">
        <v>0</v>
      </c>
      <c r="I494">
        <v>0</v>
      </c>
      <c r="J494">
        <v>0</v>
      </c>
      <c r="K494">
        <v>0</v>
      </c>
      <c r="L494">
        <v>0</v>
      </c>
      <c r="M494">
        <v>0</v>
      </c>
      <c r="N494">
        <v>0</v>
      </c>
      <c r="O494">
        <v>0</v>
      </c>
      <c r="P494">
        <v>0</v>
      </c>
      <c r="Q494">
        <v>0</v>
      </c>
      <c r="R494">
        <v>0</v>
      </c>
      <c r="S494">
        <v>0</v>
      </c>
      <c r="T494">
        <v>0</v>
      </c>
    </row>
    <row r="495" spans="1:20">
      <c r="A495" t="s">
        <v>99</v>
      </c>
      <c r="B495" t="s">
        <v>99</v>
      </c>
      <c r="C495" t="s">
        <v>99</v>
      </c>
      <c r="D495">
        <v>0</v>
      </c>
      <c r="E495">
        <v>0</v>
      </c>
      <c r="F495">
        <v>0</v>
      </c>
      <c r="G495">
        <v>0</v>
      </c>
      <c r="H495">
        <v>0</v>
      </c>
      <c r="I495">
        <v>0</v>
      </c>
      <c r="J495">
        <v>0</v>
      </c>
      <c r="K495">
        <v>0</v>
      </c>
      <c r="L495">
        <v>0</v>
      </c>
      <c r="M495">
        <v>0</v>
      </c>
      <c r="N495">
        <v>0</v>
      </c>
      <c r="O495">
        <v>0</v>
      </c>
      <c r="P495">
        <v>0</v>
      </c>
      <c r="Q495">
        <v>0</v>
      </c>
      <c r="R495">
        <v>0</v>
      </c>
      <c r="S495">
        <v>0</v>
      </c>
      <c r="T495">
        <v>0</v>
      </c>
    </row>
    <row r="496" spans="1:20">
      <c r="A496" t="s">
        <v>99</v>
      </c>
      <c r="B496" t="s">
        <v>99</v>
      </c>
      <c r="C496" t="s">
        <v>99</v>
      </c>
      <c r="D496">
        <v>0</v>
      </c>
      <c r="E496">
        <v>0</v>
      </c>
      <c r="F496">
        <v>0</v>
      </c>
      <c r="G496">
        <v>0</v>
      </c>
      <c r="H496">
        <v>0</v>
      </c>
      <c r="I496">
        <v>0</v>
      </c>
      <c r="J496">
        <v>0</v>
      </c>
      <c r="K496">
        <v>0</v>
      </c>
      <c r="L496">
        <v>0</v>
      </c>
      <c r="M496">
        <v>0</v>
      </c>
      <c r="N496">
        <v>0</v>
      </c>
      <c r="O496">
        <v>0</v>
      </c>
      <c r="P496">
        <v>0</v>
      </c>
      <c r="Q496">
        <v>0</v>
      </c>
      <c r="R496">
        <v>0</v>
      </c>
      <c r="S496">
        <v>0</v>
      </c>
      <c r="T496">
        <v>0</v>
      </c>
    </row>
    <row r="497" spans="1:20">
      <c r="A497" t="s">
        <v>99</v>
      </c>
      <c r="B497" t="s">
        <v>99</v>
      </c>
      <c r="C497" t="s">
        <v>99</v>
      </c>
      <c r="D497">
        <v>0</v>
      </c>
      <c r="E497">
        <v>0</v>
      </c>
      <c r="F497">
        <v>0</v>
      </c>
      <c r="G497">
        <v>0</v>
      </c>
      <c r="H497">
        <v>0</v>
      </c>
      <c r="I497">
        <v>0</v>
      </c>
      <c r="J497">
        <v>0</v>
      </c>
      <c r="K497">
        <v>0</v>
      </c>
      <c r="L497">
        <v>0</v>
      </c>
      <c r="M497">
        <v>0</v>
      </c>
      <c r="N497">
        <v>0</v>
      </c>
      <c r="O497">
        <v>0</v>
      </c>
      <c r="P497">
        <v>0</v>
      </c>
      <c r="Q497">
        <v>0</v>
      </c>
      <c r="R497">
        <v>0</v>
      </c>
      <c r="S497">
        <v>0</v>
      </c>
      <c r="T497">
        <v>0</v>
      </c>
    </row>
    <row r="498" spans="1:20">
      <c r="A498" t="s">
        <v>99</v>
      </c>
      <c r="B498" t="s">
        <v>99</v>
      </c>
      <c r="C498" t="s">
        <v>99</v>
      </c>
      <c r="D498">
        <v>0</v>
      </c>
      <c r="E498">
        <v>0</v>
      </c>
      <c r="F498">
        <v>0</v>
      </c>
      <c r="G498">
        <v>0</v>
      </c>
      <c r="H498">
        <v>0</v>
      </c>
      <c r="I498">
        <v>0</v>
      </c>
      <c r="J498">
        <v>0</v>
      </c>
      <c r="K498">
        <v>0</v>
      </c>
      <c r="L498">
        <v>0</v>
      </c>
      <c r="M498">
        <v>0</v>
      </c>
      <c r="N498">
        <v>0</v>
      </c>
      <c r="O498">
        <v>0</v>
      </c>
      <c r="P498">
        <v>0</v>
      </c>
      <c r="Q498">
        <v>0</v>
      </c>
      <c r="R498">
        <v>0</v>
      </c>
      <c r="S498">
        <v>0</v>
      </c>
      <c r="T498">
        <v>0</v>
      </c>
    </row>
    <row r="499" spans="1:20">
      <c r="A499" t="s">
        <v>99</v>
      </c>
      <c r="B499" t="s">
        <v>99</v>
      </c>
      <c r="C499" t="s">
        <v>99</v>
      </c>
      <c r="D499">
        <v>0</v>
      </c>
      <c r="E499">
        <v>0</v>
      </c>
      <c r="F499">
        <v>0</v>
      </c>
      <c r="G499">
        <v>0</v>
      </c>
      <c r="H499">
        <v>0</v>
      </c>
      <c r="I499">
        <v>0</v>
      </c>
      <c r="J499">
        <v>0</v>
      </c>
      <c r="K499">
        <v>0</v>
      </c>
      <c r="L499">
        <v>0</v>
      </c>
      <c r="M499">
        <v>0</v>
      </c>
      <c r="N499">
        <v>0</v>
      </c>
      <c r="O499">
        <v>0</v>
      </c>
      <c r="P499">
        <v>0</v>
      </c>
      <c r="Q499">
        <v>0</v>
      </c>
      <c r="R499">
        <v>0</v>
      </c>
      <c r="S499">
        <v>0</v>
      </c>
      <c r="T499">
        <v>0</v>
      </c>
    </row>
    <row r="500" spans="1:20">
      <c r="A500" t="s">
        <v>99</v>
      </c>
      <c r="B500" t="s">
        <v>99</v>
      </c>
      <c r="C500" t="s">
        <v>99</v>
      </c>
      <c r="D500">
        <v>0</v>
      </c>
      <c r="E500">
        <v>0</v>
      </c>
      <c r="F500">
        <v>0</v>
      </c>
      <c r="G500">
        <v>0</v>
      </c>
      <c r="H500">
        <v>0</v>
      </c>
      <c r="I500">
        <v>0</v>
      </c>
      <c r="J500">
        <v>0</v>
      </c>
      <c r="K500">
        <v>0</v>
      </c>
      <c r="L500">
        <v>0</v>
      </c>
      <c r="M500">
        <v>0</v>
      </c>
      <c r="N500">
        <v>0</v>
      </c>
      <c r="O500">
        <v>0</v>
      </c>
      <c r="P500">
        <v>0</v>
      </c>
      <c r="Q500">
        <v>0</v>
      </c>
      <c r="R500">
        <v>0</v>
      </c>
      <c r="S500">
        <v>0</v>
      </c>
      <c r="T500">
        <v>0</v>
      </c>
    </row>
    <row r="501" spans="1:20">
      <c r="A501" t="s">
        <v>99</v>
      </c>
      <c r="B501" t="s">
        <v>99</v>
      </c>
      <c r="C501" t="s">
        <v>99</v>
      </c>
      <c r="D501">
        <v>0</v>
      </c>
      <c r="E501">
        <v>0</v>
      </c>
      <c r="F501">
        <v>0</v>
      </c>
      <c r="G501">
        <v>0</v>
      </c>
      <c r="H501">
        <v>0</v>
      </c>
      <c r="I501">
        <v>0</v>
      </c>
      <c r="J501">
        <v>0</v>
      </c>
      <c r="K501">
        <v>0</v>
      </c>
      <c r="L501">
        <v>0</v>
      </c>
      <c r="M501">
        <v>0</v>
      </c>
      <c r="N501">
        <v>0</v>
      </c>
      <c r="O501">
        <v>0</v>
      </c>
      <c r="P501">
        <v>0</v>
      </c>
      <c r="Q501">
        <v>0</v>
      </c>
      <c r="R501">
        <v>0</v>
      </c>
      <c r="S501">
        <v>0</v>
      </c>
      <c r="T501">
        <v>0</v>
      </c>
    </row>
    <row r="502" spans="1:20">
      <c r="A502" t="s">
        <v>99</v>
      </c>
      <c r="B502" t="s">
        <v>99</v>
      </c>
      <c r="C502" t="s">
        <v>99</v>
      </c>
      <c r="D502">
        <v>0</v>
      </c>
      <c r="E502">
        <v>0</v>
      </c>
      <c r="F502">
        <v>0</v>
      </c>
      <c r="G502">
        <v>0</v>
      </c>
      <c r="H502">
        <v>0</v>
      </c>
      <c r="I502">
        <v>0</v>
      </c>
      <c r="J502">
        <v>0</v>
      </c>
      <c r="K502">
        <v>0</v>
      </c>
      <c r="L502">
        <v>0</v>
      </c>
      <c r="M502">
        <v>0</v>
      </c>
      <c r="N502">
        <v>0</v>
      </c>
      <c r="O502">
        <v>0</v>
      </c>
      <c r="P502">
        <v>0</v>
      </c>
      <c r="Q502">
        <v>0</v>
      </c>
      <c r="R502">
        <v>0</v>
      </c>
      <c r="S502">
        <v>0</v>
      </c>
      <c r="T502">
        <v>0</v>
      </c>
    </row>
    <row r="503" spans="1:20">
      <c r="A503" t="s">
        <v>99</v>
      </c>
      <c r="B503" t="s">
        <v>99</v>
      </c>
      <c r="C503" t="s">
        <v>99</v>
      </c>
      <c r="D503">
        <v>0</v>
      </c>
      <c r="E503">
        <v>0</v>
      </c>
      <c r="F503">
        <v>0</v>
      </c>
      <c r="G503">
        <v>0</v>
      </c>
      <c r="H503">
        <v>0</v>
      </c>
      <c r="I503">
        <v>0</v>
      </c>
      <c r="J503">
        <v>0</v>
      </c>
      <c r="K503">
        <v>0</v>
      </c>
      <c r="L503">
        <v>0</v>
      </c>
      <c r="M503">
        <v>0</v>
      </c>
      <c r="N503">
        <v>0</v>
      </c>
      <c r="O503">
        <v>0</v>
      </c>
      <c r="P503">
        <v>0</v>
      </c>
      <c r="Q503">
        <v>0</v>
      </c>
      <c r="R503">
        <v>0</v>
      </c>
      <c r="S503">
        <v>0</v>
      </c>
      <c r="T503">
        <v>0</v>
      </c>
    </row>
    <row r="504" spans="1:20">
      <c r="A504" t="s">
        <v>99</v>
      </c>
      <c r="B504" t="s">
        <v>99</v>
      </c>
      <c r="C504" t="s">
        <v>99</v>
      </c>
      <c r="D504">
        <v>0</v>
      </c>
      <c r="E504">
        <v>0</v>
      </c>
      <c r="F504">
        <v>0</v>
      </c>
      <c r="G504">
        <v>0</v>
      </c>
      <c r="H504">
        <v>0</v>
      </c>
      <c r="I504">
        <v>0</v>
      </c>
      <c r="J504">
        <v>0</v>
      </c>
      <c r="K504">
        <v>0</v>
      </c>
      <c r="L504">
        <v>0</v>
      </c>
      <c r="M504">
        <v>0</v>
      </c>
      <c r="N504">
        <v>0</v>
      </c>
      <c r="O504">
        <v>0</v>
      </c>
      <c r="P504">
        <v>0</v>
      </c>
      <c r="Q504">
        <v>0</v>
      </c>
      <c r="R504">
        <v>0</v>
      </c>
      <c r="S504">
        <v>0</v>
      </c>
      <c r="T504">
        <v>0</v>
      </c>
    </row>
    <row r="505" spans="1:20">
      <c r="A505" t="s">
        <v>99</v>
      </c>
      <c r="B505" t="s">
        <v>99</v>
      </c>
      <c r="C505" t="s">
        <v>99</v>
      </c>
      <c r="D505">
        <v>0</v>
      </c>
      <c r="E505">
        <v>0</v>
      </c>
      <c r="F505">
        <v>0</v>
      </c>
      <c r="G505">
        <v>0</v>
      </c>
      <c r="H505">
        <v>0</v>
      </c>
      <c r="I505">
        <v>0</v>
      </c>
      <c r="J505">
        <v>0</v>
      </c>
      <c r="K505">
        <v>0</v>
      </c>
      <c r="L505">
        <v>0</v>
      </c>
      <c r="M505">
        <v>0</v>
      </c>
      <c r="N505">
        <v>0</v>
      </c>
      <c r="O505">
        <v>0</v>
      </c>
      <c r="P505">
        <v>0</v>
      </c>
      <c r="Q505">
        <v>0</v>
      </c>
      <c r="R505">
        <v>0</v>
      </c>
      <c r="S505">
        <v>0</v>
      </c>
      <c r="T505">
        <v>0</v>
      </c>
    </row>
    <row r="506" spans="1:20">
      <c r="A506" t="s">
        <v>99</v>
      </c>
      <c r="B506" t="s">
        <v>99</v>
      </c>
      <c r="C506" t="s">
        <v>99</v>
      </c>
      <c r="D506">
        <v>0</v>
      </c>
      <c r="E506">
        <v>0</v>
      </c>
      <c r="F506">
        <v>0</v>
      </c>
      <c r="G506">
        <v>0</v>
      </c>
      <c r="H506">
        <v>0</v>
      </c>
      <c r="I506">
        <v>0</v>
      </c>
      <c r="J506">
        <v>0</v>
      </c>
      <c r="K506">
        <v>0</v>
      </c>
      <c r="L506">
        <v>0</v>
      </c>
      <c r="M506">
        <v>0</v>
      </c>
      <c r="N506">
        <v>0</v>
      </c>
      <c r="O506">
        <v>0</v>
      </c>
      <c r="P506">
        <v>0</v>
      </c>
      <c r="Q506">
        <v>0</v>
      </c>
      <c r="R506">
        <v>0</v>
      </c>
      <c r="S506">
        <v>0</v>
      </c>
      <c r="T506">
        <v>0</v>
      </c>
    </row>
    <row r="507" spans="1:20">
      <c r="A507" t="s">
        <v>99</v>
      </c>
      <c r="B507" t="s">
        <v>99</v>
      </c>
      <c r="C507" t="s">
        <v>99</v>
      </c>
      <c r="D507">
        <v>0</v>
      </c>
      <c r="E507">
        <v>0</v>
      </c>
      <c r="F507">
        <v>0</v>
      </c>
      <c r="G507">
        <v>0</v>
      </c>
      <c r="H507">
        <v>0</v>
      </c>
      <c r="I507">
        <v>0</v>
      </c>
      <c r="J507">
        <v>0</v>
      </c>
      <c r="K507">
        <v>0</v>
      </c>
      <c r="L507">
        <v>0</v>
      </c>
      <c r="M507">
        <v>0</v>
      </c>
      <c r="N507">
        <v>0</v>
      </c>
      <c r="O507">
        <v>0</v>
      </c>
      <c r="P507">
        <v>0</v>
      </c>
      <c r="Q507">
        <v>0</v>
      </c>
      <c r="R507">
        <v>0</v>
      </c>
      <c r="S507">
        <v>0</v>
      </c>
      <c r="T507">
        <v>0</v>
      </c>
    </row>
    <row r="508" spans="1:20">
      <c r="A508" t="s">
        <v>99</v>
      </c>
      <c r="B508" t="s">
        <v>99</v>
      </c>
      <c r="C508" t="s">
        <v>99</v>
      </c>
      <c r="D508">
        <v>0</v>
      </c>
      <c r="E508">
        <v>0</v>
      </c>
      <c r="F508">
        <v>0</v>
      </c>
      <c r="G508">
        <v>0</v>
      </c>
      <c r="H508">
        <v>0</v>
      </c>
      <c r="I508">
        <v>0</v>
      </c>
      <c r="J508">
        <v>0</v>
      </c>
      <c r="K508">
        <v>0</v>
      </c>
      <c r="L508">
        <v>0</v>
      </c>
      <c r="M508">
        <v>0</v>
      </c>
      <c r="N508">
        <v>0</v>
      </c>
      <c r="O508">
        <v>0</v>
      </c>
      <c r="P508">
        <v>0</v>
      </c>
      <c r="Q508">
        <v>0</v>
      </c>
      <c r="R508">
        <v>0</v>
      </c>
      <c r="S508">
        <v>0</v>
      </c>
      <c r="T508">
        <v>0</v>
      </c>
    </row>
    <row r="509" spans="1:20">
      <c r="A509" t="s">
        <v>99</v>
      </c>
      <c r="B509" t="s">
        <v>99</v>
      </c>
      <c r="C509" t="s">
        <v>99</v>
      </c>
      <c r="D509">
        <v>0</v>
      </c>
      <c r="E509">
        <v>0</v>
      </c>
      <c r="F509">
        <v>0</v>
      </c>
      <c r="G509">
        <v>0</v>
      </c>
      <c r="H509">
        <v>0</v>
      </c>
      <c r="I509">
        <v>0</v>
      </c>
      <c r="J509">
        <v>0</v>
      </c>
      <c r="K509">
        <v>0</v>
      </c>
      <c r="L509">
        <v>0</v>
      </c>
      <c r="M509">
        <v>0</v>
      </c>
      <c r="N509">
        <v>0</v>
      </c>
      <c r="O509">
        <v>0</v>
      </c>
      <c r="P509">
        <v>0</v>
      </c>
      <c r="Q509">
        <v>0</v>
      </c>
      <c r="R509">
        <v>0</v>
      </c>
      <c r="S509">
        <v>0</v>
      </c>
      <c r="T509">
        <v>0</v>
      </c>
    </row>
    <row r="510" spans="1:20">
      <c r="A510" t="s">
        <v>99</v>
      </c>
      <c r="B510" t="s">
        <v>99</v>
      </c>
      <c r="C510" t="s">
        <v>99</v>
      </c>
      <c r="D510">
        <v>0</v>
      </c>
      <c r="E510">
        <v>0</v>
      </c>
      <c r="F510">
        <v>0</v>
      </c>
      <c r="G510">
        <v>0</v>
      </c>
      <c r="H510">
        <v>0</v>
      </c>
      <c r="I510">
        <v>0</v>
      </c>
      <c r="J510">
        <v>0</v>
      </c>
      <c r="K510">
        <v>0</v>
      </c>
      <c r="L510">
        <v>0</v>
      </c>
      <c r="M510">
        <v>0</v>
      </c>
      <c r="N510">
        <v>0</v>
      </c>
      <c r="O510">
        <v>0</v>
      </c>
      <c r="P510">
        <v>0</v>
      </c>
      <c r="Q510">
        <v>0</v>
      </c>
      <c r="R510">
        <v>0</v>
      </c>
      <c r="S510">
        <v>0</v>
      </c>
      <c r="T510">
        <v>0</v>
      </c>
    </row>
    <row r="511" spans="1:20">
      <c r="A511" t="s">
        <v>99</v>
      </c>
      <c r="B511" t="s">
        <v>99</v>
      </c>
      <c r="C511" t="s">
        <v>99</v>
      </c>
      <c r="D511">
        <v>0</v>
      </c>
      <c r="E511">
        <v>0</v>
      </c>
      <c r="F511">
        <v>0</v>
      </c>
      <c r="G511">
        <v>0</v>
      </c>
      <c r="H511">
        <v>0</v>
      </c>
      <c r="I511">
        <v>0</v>
      </c>
      <c r="J511">
        <v>0</v>
      </c>
      <c r="K511">
        <v>0</v>
      </c>
      <c r="L511">
        <v>0</v>
      </c>
      <c r="M511">
        <v>0</v>
      </c>
      <c r="N511">
        <v>0</v>
      </c>
      <c r="O511">
        <v>0</v>
      </c>
      <c r="P511">
        <v>0</v>
      </c>
      <c r="Q511">
        <v>0</v>
      </c>
      <c r="R511">
        <v>0</v>
      </c>
      <c r="S511">
        <v>0</v>
      </c>
      <c r="T511">
        <v>0</v>
      </c>
    </row>
    <row r="512" spans="1:20">
      <c r="A512" t="s">
        <v>99</v>
      </c>
      <c r="B512" t="s">
        <v>99</v>
      </c>
      <c r="C512" t="s">
        <v>99</v>
      </c>
      <c r="D512">
        <v>0</v>
      </c>
      <c r="E512">
        <v>0</v>
      </c>
      <c r="F512">
        <v>0</v>
      </c>
      <c r="G512">
        <v>0</v>
      </c>
      <c r="H512">
        <v>0</v>
      </c>
      <c r="I512">
        <v>0</v>
      </c>
      <c r="J512">
        <v>0</v>
      </c>
      <c r="K512">
        <v>0</v>
      </c>
      <c r="L512">
        <v>0</v>
      </c>
      <c r="M512">
        <v>0</v>
      </c>
      <c r="N512">
        <v>0</v>
      </c>
      <c r="O512">
        <v>0</v>
      </c>
      <c r="P512">
        <v>0</v>
      </c>
      <c r="Q512">
        <v>0</v>
      </c>
      <c r="R512">
        <v>0</v>
      </c>
      <c r="S512">
        <v>0</v>
      </c>
      <c r="T512">
        <v>0</v>
      </c>
    </row>
    <row r="513" spans="1:20">
      <c r="A513" t="s">
        <v>99</v>
      </c>
      <c r="B513" t="s">
        <v>99</v>
      </c>
      <c r="C513" t="s">
        <v>99</v>
      </c>
      <c r="D513">
        <v>0</v>
      </c>
      <c r="E513">
        <v>0</v>
      </c>
      <c r="F513">
        <v>0</v>
      </c>
      <c r="G513">
        <v>0</v>
      </c>
      <c r="H513">
        <v>0</v>
      </c>
      <c r="I513">
        <v>0</v>
      </c>
      <c r="J513">
        <v>0</v>
      </c>
      <c r="K513">
        <v>0</v>
      </c>
      <c r="L513">
        <v>0</v>
      </c>
      <c r="M513">
        <v>0</v>
      </c>
      <c r="N513">
        <v>0</v>
      </c>
      <c r="O513">
        <v>0</v>
      </c>
      <c r="P513">
        <v>0</v>
      </c>
      <c r="Q513">
        <v>0</v>
      </c>
      <c r="R513">
        <v>0</v>
      </c>
      <c r="S513">
        <v>0</v>
      </c>
      <c r="T513">
        <v>0</v>
      </c>
    </row>
    <row r="514" spans="1:20">
      <c r="A514" t="s">
        <v>99</v>
      </c>
      <c r="B514" t="s">
        <v>99</v>
      </c>
      <c r="C514" t="s">
        <v>99</v>
      </c>
      <c r="D514">
        <v>0</v>
      </c>
      <c r="E514">
        <v>0</v>
      </c>
      <c r="F514">
        <v>0</v>
      </c>
      <c r="G514">
        <v>0</v>
      </c>
      <c r="H514">
        <v>0</v>
      </c>
      <c r="I514">
        <v>0</v>
      </c>
      <c r="J514">
        <v>0</v>
      </c>
      <c r="K514">
        <v>0</v>
      </c>
      <c r="L514">
        <v>0</v>
      </c>
      <c r="M514">
        <v>0</v>
      </c>
      <c r="N514">
        <v>0</v>
      </c>
      <c r="O514">
        <v>0</v>
      </c>
      <c r="P514">
        <v>0</v>
      </c>
      <c r="Q514">
        <v>0</v>
      </c>
      <c r="R514">
        <v>0</v>
      </c>
      <c r="S514">
        <v>0</v>
      </c>
      <c r="T514">
        <v>0</v>
      </c>
    </row>
    <row r="515" spans="1:20">
      <c r="A515" t="s">
        <v>99</v>
      </c>
      <c r="B515" t="s">
        <v>99</v>
      </c>
      <c r="C515" t="s">
        <v>99</v>
      </c>
      <c r="D515">
        <v>0</v>
      </c>
      <c r="E515">
        <v>0</v>
      </c>
      <c r="F515">
        <v>0</v>
      </c>
      <c r="G515">
        <v>0</v>
      </c>
      <c r="H515">
        <v>0</v>
      </c>
      <c r="I515">
        <v>0</v>
      </c>
      <c r="J515">
        <v>0</v>
      </c>
      <c r="K515">
        <v>0</v>
      </c>
      <c r="L515">
        <v>0</v>
      </c>
      <c r="M515">
        <v>0</v>
      </c>
      <c r="N515">
        <v>0</v>
      </c>
      <c r="O515">
        <v>0</v>
      </c>
      <c r="P515">
        <v>0</v>
      </c>
      <c r="Q515">
        <v>0</v>
      </c>
      <c r="R515">
        <v>0</v>
      </c>
      <c r="S515">
        <v>0</v>
      </c>
      <c r="T515">
        <v>0</v>
      </c>
    </row>
    <row r="516" spans="1:20">
      <c r="A516" t="s">
        <v>99</v>
      </c>
      <c r="B516" t="s">
        <v>99</v>
      </c>
      <c r="C516" t="s">
        <v>99</v>
      </c>
      <c r="D516">
        <v>0</v>
      </c>
      <c r="E516">
        <v>0</v>
      </c>
      <c r="F516">
        <v>0</v>
      </c>
      <c r="G516">
        <v>0</v>
      </c>
      <c r="H516">
        <v>0</v>
      </c>
      <c r="I516">
        <v>0</v>
      </c>
      <c r="J516">
        <v>0</v>
      </c>
      <c r="K516">
        <v>0</v>
      </c>
      <c r="L516">
        <v>0</v>
      </c>
      <c r="M516">
        <v>0</v>
      </c>
      <c r="N516">
        <v>0</v>
      </c>
      <c r="O516">
        <v>0</v>
      </c>
      <c r="P516">
        <v>0</v>
      </c>
      <c r="Q516">
        <v>0</v>
      </c>
      <c r="R516">
        <v>0</v>
      </c>
      <c r="S516">
        <v>0</v>
      </c>
      <c r="T516">
        <v>0</v>
      </c>
    </row>
    <row r="517" spans="1:20">
      <c r="A517" t="s">
        <v>99</v>
      </c>
      <c r="B517" t="s">
        <v>99</v>
      </c>
      <c r="C517" t="s">
        <v>99</v>
      </c>
      <c r="D517">
        <v>0</v>
      </c>
      <c r="E517">
        <v>0</v>
      </c>
      <c r="F517">
        <v>0</v>
      </c>
      <c r="G517">
        <v>0</v>
      </c>
      <c r="H517">
        <v>0</v>
      </c>
      <c r="I517">
        <v>0</v>
      </c>
      <c r="J517">
        <v>0</v>
      </c>
      <c r="K517">
        <v>0</v>
      </c>
      <c r="L517">
        <v>0</v>
      </c>
      <c r="M517">
        <v>0</v>
      </c>
      <c r="N517">
        <v>0</v>
      </c>
      <c r="O517">
        <v>0</v>
      </c>
      <c r="P517">
        <v>0</v>
      </c>
      <c r="Q517">
        <v>0</v>
      </c>
      <c r="R517">
        <v>0</v>
      </c>
      <c r="S517">
        <v>0</v>
      </c>
      <c r="T517">
        <v>0</v>
      </c>
    </row>
    <row r="518" spans="1:20">
      <c r="A518" t="s">
        <v>99</v>
      </c>
      <c r="B518" t="s">
        <v>99</v>
      </c>
      <c r="C518" t="s">
        <v>99</v>
      </c>
      <c r="D518">
        <v>0</v>
      </c>
      <c r="E518">
        <v>0</v>
      </c>
      <c r="F518">
        <v>0</v>
      </c>
      <c r="G518">
        <v>0</v>
      </c>
      <c r="H518">
        <v>0</v>
      </c>
      <c r="I518">
        <v>0</v>
      </c>
      <c r="J518">
        <v>0</v>
      </c>
      <c r="K518">
        <v>0</v>
      </c>
      <c r="L518">
        <v>0</v>
      </c>
      <c r="M518">
        <v>0</v>
      </c>
      <c r="N518">
        <v>0</v>
      </c>
      <c r="O518">
        <v>0</v>
      </c>
      <c r="P518">
        <v>0</v>
      </c>
      <c r="Q518">
        <v>0</v>
      </c>
      <c r="R518">
        <v>0</v>
      </c>
      <c r="S518">
        <v>0</v>
      </c>
      <c r="T518">
        <v>0</v>
      </c>
    </row>
    <row r="519" spans="1:20">
      <c r="A519" t="s">
        <v>99</v>
      </c>
      <c r="B519" t="s">
        <v>99</v>
      </c>
      <c r="C519" t="s">
        <v>99</v>
      </c>
      <c r="D519">
        <v>0</v>
      </c>
      <c r="E519">
        <v>0</v>
      </c>
      <c r="F519">
        <v>0</v>
      </c>
      <c r="G519">
        <v>0</v>
      </c>
      <c r="H519">
        <v>0</v>
      </c>
      <c r="I519">
        <v>0</v>
      </c>
      <c r="J519">
        <v>0</v>
      </c>
      <c r="K519">
        <v>0</v>
      </c>
      <c r="L519">
        <v>0</v>
      </c>
      <c r="M519">
        <v>0</v>
      </c>
      <c r="N519">
        <v>0</v>
      </c>
      <c r="O519">
        <v>0</v>
      </c>
      <c r="P519">
        <v>0</v>
      </c>
      <c r="Q519">
        <v>0</v>
      </c>
      <c r="R519">
        <v>0</v>
      </c>
      <c r="S519">
        <v>0</v>
      </c>
      <c r="T519">
        <v>0</v>
      </c>
    </row>
    <row r="520" spans="1:20">
      <c r="A520" t="s">
        <v>99</v>
      </c>
      <c r="B520" t="s">
        <v>99</v>
      </c>
      <c r="C520" t="s">
        <v>99</v>
      </c>
      <c r="D520">
        <v>0</v>
      </c>
      <c r="E520">
        <v>0</v>
      </c>
      <c r="F520">
        <v>0</v>
      </c>
      <c r="G520">
        <v>0</v>
      </c>
      <c r="H520">
        <v>0</v>
      </c>
      <c r="I520">
        <v>0</v>
      </c>
      <c r="J520">
        <v>0</v>
      </c>
      <c r="K520">
        <v>0</v>
      </c>
      <c r="L520">
        <v>0</v>
      </c>
      <c r="M520">
        <v>0</v>
      </c>
      <c r="N520">
        <v>0</v>
      </c>
      <c r="O520">
        <v>0</v>
      </c>
      <c r="P520">
        <v>0</v>
      </c>
      <c r="Q520">
        <v>0</v>
      </c>
      <c r="R520">
        <v>0</v>
      </c>
      <c r="S520">
        <v>0</v>
      </c>
      <c r="T520">
        <v>0</v>
      </c>
    </row>
    <row r="521" spans="1:20">
      <c r="A521" t="s">
        <v>99</v>
      </c>
      <c r="B521" t="s">
        <v>99</v>
      </c>
      <c r="C521" t="s">
        <v>99</v>
      </c>
      <c r="D521">
        <v>0</v>
      </c>
      <c r="E521">
        <v>0</v>
      </c>
      <c r="F521">
        <v>0</v>
      </c>
      <c r="G521">
        <v>0</v>
      </c>
      <c r="H521">
        <v>0</v>
      </c>
      <c r="I521">
        <v>0</v>
      </c>
      <c r="J521">
        <v>0</v>
      </c>
      <c r="K521">
        <v>0</v>
      </c>
      <c r="L521">
        <v>0</v>
      </c>
      <c r="M521">
        <v>0</v>
      </c>
      <c r="N521">
        <v>0</v>
      </c>
      <c r="O521">
        <v>0</v>
      </c>
      <c r="P521">
        <v>0</v>
      </c>
      <c r="Q521">
        <v>0</v>
      </c>
      <c r="R521">
        <v>0</v>
      </c>
      <c r="S521">
        <v>0</v>
      </c>
      <c r="T521">
        <v>0</v>
      </c>
    </row>
    <row r="522" spans="1:20">
      <c r="A522" t="s">
        <v>99</v>
      </c>
      <c r="B522" t="s">
        <v>99</v>
      </c>
      <c r="C522" t="s">
        <v>99</v>
      </c>
      <c r="D522">
        <v>0</v>
      </c>
      <c r="E522">
        <v>0</v>
      </c>
      <c r="F522">
        <v>0</v>
      </c>
      <c r="G522">
        <v>0</v>
      </c>
      <c r="H522">
        <v>0</v>
      </c>
      <c r="I522">
        <v>0</v>
      </c>
      <c r="J522">
        <v>0</v>
      </c>
      <c r="K522">
        <v>0</v>
      </c>
      <c r="L522">
        <v>0</v>
      </c>
      <c r="M522">
        <v>0</v>
      </c>
      <c r="N522">
        <v>0</v>
      </c>
      <c r="O522">
        <v>0</v>
      </c>
      <c r="P522">
        <v>0</v>
      </c>
      <c r="Q522">
        <v>0</v>
      </c>
      <c r="R522">
        <v>0</v>
      </c>
      <c r="S522">
        <v>0</v>
      </c>
      <c r="T522">
        <v>0</v>
      </c>
    </row>
    <row r="523" spans="1:20">
      <c r="A523" t="s">
        <v>99</v>
      </c>
      <c r="B523" t="s">
        <v>99</v>
      </c>
      <c r="C523" t="s">
        <v>99</v>
      </c>
      <c r="D523">
        <v>0</v>
      </c>
      <c r="E523">
        <v>0</v>
      </c>
      <c r="F523">
        <v>0</v>
      </c>
      <c r="G523">
        <v>0</v>
      </c>
      <c r="H523">
        <v>0</v>
      </c>
      <c r="I523">
        <v>0</v>
      </c>
      <c r="J523">
        <v>0</v>
      </c>
      <c r="K523">
        <v>0</v>
      </c>
      <c r="L523">
        <v>0</v>
      </c>
      <c r="M523">
        <v>0</v>
      </c>
      <c r="N523">
        <v>0</v>
      </c>
      <c r="O523">
        <v>0</v>
      </c>
      <c r="P523">
        <v>0</v>
      </c>
      <c r="Q523">
        <v>0</v>
      </c>
      <c r="R523">
        <v>0</v>
      </c>
      <c r="S523">
        <v>0</v>
      </c>
      <c r="T523">
        <v>0</v>
      </c>
    </row>
    <row r="524" spans="1:20">
      <c r="A524" t="s">
        <v>99</v>
      </c>
      <c r="B524" t="s">
        <v>99</v>
      </c>
      <c r="C524" t="s">
        <v>99</v>
      </c>
      <c r="D524">
        <v>0</v>
      </c>
      <c r="E524">
        <v>0</v>
      </c>
      <c r="F524">
        <v>0</v>
      </c>
      <c r="G524">
        <v>0</v>
      </c>
      <c r="H524">
        <v>0</v>
      </c>
      <c r="I524">
        <v>0</v>
      </c>
      <c r="J524">
        <v>0</v>
      </c>
      <c r="K524">
        <v>0</v>
      </c>
      <c r="L524">
        <v>0</v>
      </c>
      <c r="M524">
        <v>0</v>
      </c>
      <c r="N524">
        <v>0</v>
      </c>
      <c r="O524">
        <v>0</v>
      </c>
      <c r="P524">
        <v>0</v>
      </c>
      <c r="Q524">
        <v>0</v>
      </c>
      <c r="R524">
        <v>0</v>
      </c>
      <c r="S524">
        <v>0</v>
      </c>
      <c r="T524">
        <v>0</v>
      </c>
    </row>
    <row r="525" spans="1:20">
      <c r="A525" t="s">
        <v>99</v>
      </c>
      <c r="B525" t="s">
        <v>99</v>
      </c>
      <c r="C525" t="s">
        <v>99</v>
      </c>
      <c r="D525">
        <v>0</v>
      </c>
      <c r="E525">
        <v>0</v>
      </c>
      <c r="F525">
        <v>0</v>
      </c>
      <c r="G525">
        <v>0</v>
      </c>
      <c r="H525">
        <v>0</v>
      </c>
      <c r="I525">
        <v>0</v>
      </c>
      <c r="J525">
        <v>0</v>
      </c>
      <c r="K525">
        <v>0</v>
      </c>
      <c r="L525">
        <v>0</v>
      </c>
      <c r="M525">
        <v>0</v>
      </c>
      <c r="N525">
        <v>0</v>
      </c>
      <c r="O525">
        <v>0</v>
      </c>
      <c r="P525">
        <v>0</v>
      </c>
      <c r="Q525">
        <v>0</v>
      </c>
      <c r="R525">
        <v>0</v>
      </c>
      <c r="S525">
        <v>0</v>
      </c>
      <c r="T525">
        <v>0</v>
      </c>
    </row>
    <row r="526" spans="1:20">
      <c r="A526" t="s">
        <v>99</v>
      </c>
      <c r="B526" t="s">
        <v>99</v>
      </c>
      <c r="C526" t="s">
        <v>99</v>
      </c>
      <c r="D526">
        <v>0</v>
      </c>
      <c r="E526">
        <v>0</v>
      </c>
      <c r="F526">
        <v>0</v>
      </c>
      <c r="G526">
        <v>0</v>
      </c>
      <c r="H526">
        <v>0</v>
      </c>
      <c r="I526">
        <v>0</v>
      </c>
      <c r="J526">
        <v>0</v>
      </c>
      <c r="K526">
        <v>0</v>
      </c>
      <c r="L526">
        <v>0</v>
      </c>
      <c r="M526">
        <v>0</v>
      </c>
      <c r="N526">
        <v>0</v>
      </c>
      <c r="O526">
        <v>0</v>
      </c>
      <c r="P526">
        <v>0</v>
      </c>
      <c r="Q526">
        <v>0</v>
      </c>
      <c r="R526">
        <v>0</v>
      </c>
      <c r="S526">
        <v>0</v>
      </c>
      <c r="T526">
        <v>0</v>
      </c>
    </row>
    <row r="527" spans="1:20">
      <c r="A527" t="s">
        <v>99</v>
      </c>
      <c r="B527" t="s">
        <v>99</v>
      </c>
      <c r="C527" t="s">
        <v>99</v>
      </c>
      <c r="D527">
        <v>0</v>
      </c>
      <c r="E527">
        <v>0</v>
      </c>
      <c r="F527">
        <v>0</v>
      </c>
      <c r="G527">
        <v>0</v>
      </c>
      <c r="H527">
        <v>0</v>
      </c>
      <c r="I527">
        <v>0</v>
      </c>
      <c r="J527">
        <v>0</v>
      </c>
      <c r="K527">
        <v>0</v>
      </c>
      <c r="L527">
        <v>0</v>
      </c>
      <c r="M527">
        <v>0</v>
      </c>
      <c r="N527">
        <v>0</v>
      </c>
      <c r="O527">
        <v>0</v>
      </c>
      <c r="P527">
        <v>0</v>
      </c>
      <c r="Q527">
        <v>0</v>
      </c>
      <c r="R527">
        <v>0</v>
      </c>
      <c r="S527">
        <v>0</v>
      </c>
      <c r="T527">
        <v>0</v>
      </c>
    </row>
    <row r="528" spans="1:20">
      <c r="A528" t="s">
        <v>99</v>
      </c>
      <c r="B528" t="s">
        <v>99</v>
      </c>
      <c r="C528" t="s">
        <v>99</v>
      </c>
      <c r="D528">
        <v>0</v>
      </c>
      <c r="E528">
        <v>0</v>
      </c>
      <c r="F528">
        <v>0</v>
      </c>
      <c r="G528">
        <v>0</v>
      </c>
      <c r="H528">
        <v>0</v>
      </c>
      <c r="I528">
        <v>0</v>
      </c>
      <c r="J528">
        <v>0</v>
      </c>
      <c r="K528">
        <v>0</v>
      </c>
      <c r="L528">
        <v>0</v>
      </c>
      <c r="M528">
        <v>0</v>
      </c>
      <c r="N528">
        <v>0</v>
      </c>
      <c r="O528">
        <v>0</v>
      </c>
      <c r="P528">
        <v>0</v>
      </c>
      <c r="Q528">
        <v>0</v>
      </c>
      <c r="R528">
        <v>0</v>
      </c>
      <c r="S528">
        <v>0</v>
      </c>
      <c r="T528">
        <v>0</v>
      </c>
    </row>
    <row r="529" spans="1:20">
      <c r="A529" t="s">
        <v>99</v>
      </c>
      <c r="B529" t="s">
        <v>99</v>
      </c>
      <c r="C529" t="s">
        <v>99</v>
      </c>
      <c r="D529">
        <v>0</v>
      </c>
      <c r="E529">
        <v>0</v>
      </c>
      <c r="F529">
        <v>0</v>
      </c>
      <c r="G529">
        <v>0</v>
      </c>
      <c r="H529">
        <v>0</v>
      </c>
      <c r="I529">
        <v>0</v>
      </c>
      <c r="J529">
        <v>0</v>
      </c>
      <c r="K529">
        <v>0</v>
      </c>
      <c r="L529">
        <v>0</v>
      </c>
      <c r="M529">
        <v>0</v>
      </c>
      <c r="N529">
        <v>0</v>
      </c>
      <c r="O529">
        <v>0</v>
      </c>
      <c r="P529">
        <v>0</v>
      </c>
      <c r="Q529">
        <v>0</v>
      </c>
      <c r="R529">
        <v>0</v>
      </c>
      <c r="S529">
        <v>0</v>
      </c>
      <c r="T529">
        <v>0</v>
      </c>
    </row>
    <row r="530" spans="1:20">
      <c r="A530" t="s">
        <v>99</v>
      </c>
      <c r="B530" t="s">
        <v>99</v>
      </c>
      <c r="C530" t="s">
        <v>99</v>
      </c>
      <c r="D530">
        <v>0</v>
      </c>
      <c r="E530">
        <v>0</v>
      </c>
      <c r="F530">
        <v>0</v>
      </c>
      <c r="G530">
        <v>0</v>
      </c>
      <c r="H530">
        <v>0</v>
      </c>
      <c r="I530">
        <v>0</v>
      </c>
      <c r="J530">
        <v>0</v>
      </c>
      <c r="K530">
        <v>0</v>
      </c>
      <c r="L530">
        <v>0</v>
      </c>
      <c r="M530">
        <v>0</v>
      </c>
      <c r="N530">
        <v>0</v>
      </c>
      <c r="O530">
        <v>0</v>
      </c>
      <c r="P530">
        <v>0</v>
      </c>
      <c r="Q530">
        <v>0</v>
      </c>
      <c r="R530">
        <v>0</v>
      </c>
      <c r="S530">
        <v>0</v>
      </c>
      <c r="T530">
        <v>0</v>
      </c>
    </row>
    <row r="531" spans="1:20">
      <c r="A531" t="s">
        <v>99</v>
      </c>
      <c r="B531" t="s">
        <v>99</v>
      </c>
      <c r="C531" t="s">
        <v>99</v>
      </c>
      <c r="D531">
        <v>0</v>
      </c>
      <c r="E531">
        <v>0</v>
      </c>
      <c r="F531">
        <v>0</v>
      </c>
      <c r="G531">
        <v>0</v>
      </c>
      <c r="H531">
        <v>0</v>
      </c>
      <c r="I531">
        <v>0</v>
      </c>
      <c r="J531">
        <v>0</v>
      </c>
      <c r="K531">
        <v>0</v>
      </c>
      <c r="L531">
        <v>0</v>
      </c>
      <c r="M531">
        <v>0</v>
      </c>
      <c r="N531">
        <v>0</v>
      </c>
      <c r="O531">
        <v>0</v>
      </c>
      <c r="P531">
        <v>0</v>
      </c>
      <c r="Q531">
        <v>0</v>
      </c>
      <c r="R531">
        <v>0</v>
      </c>
      <c r="S531">
        <v>0</v>
      </c>
      <c r="T531">
        <v>0</v>
      </c>
    </row>
    <row r="532" spans="1:20">
      <c r="A532" t="s">
        <v>99</v>
      </c>
      <c r="B532" t="s">
        <v>99</v>
      </c>
      <c r="C532" t="s">
        <v>99</v>
      </c>
      <c r="D532">
        <v>0</v>
      </c>
      <c r="E532">
        <v>0</v>
      </c>
      <c r="F532">
        <v>0</v>
      </c>
      <c r="G532">
        <v>0</v>
      </c>
      <c r="H532">
        <v>0</v>
      </c>
      <c r="I532">
        <v>0</v>
      </c>
      <c r="J532">
        <v>0</v>
      </c>
      <c r="K532">
        <v>0</v>
      </c>
      <c r="L532">
        <v>0</v>
      </c>
      <c r="M532">
        <v>0</v>
      </c>
      <c r="N532">
        <v>0</v>
      </c>
      <c r="O532">
        <v>0</v>
      </c>
      <c r="P532">
        <v>0</v>
      </c>
      <c r="Q532">
        <v>0</v>
      </c>
      <c r="R532">
        <v>0</v>
      </c>
      <c r="S532">
        <v>0</v>
      </c>
      <c r="T532">
        <v>0</v>
      </c>
    </row>
    <row r="533" spans="1:20">
      <c r="A533" t="s">
        <v>99</v>
      </c>
      <c r="B533" t="s">
        <v>99</v>
      </c>
      <c r="C533" t="s">
        <v>99</v>
      </c>
      <c r="D533">
        <v>0</v>
      </c>
      <c r="E533">
        <v>0</v>
      </c>
      <c r="F533">
        <v>0</v>
      </c>
      <c r="G533">
        <v>0</v>
      </c>
      <c r="H533">
        <v>0</v>
      </c>
      <c r="I533">
        <v>0</v>
      </c>
      <c r="J533">
        <v>0</v>
      </c>
      <c r="K533">
        <v>0</v>
      </c>
      <c r="L533">
        <v>0</v>
      </c>
      <c r="M533">
        <v>0</v>
      </c>
      <c r="N533">
        <v>0</v>
      </c>
      <c r="O533">
        <v>0</v>
      </c>
      <c r="P533">
        <v>0</v>
      </c>
      <c r="Q533">
        <v>0</v>
      </c>
      <c r="R533">
        <v>0</v>
      </c>
      <c r="S533">
        <v>0</v>
      </c>
      <c r="T533">
        <v>0</v>
      </c>
    </row>
    <row r="534" spans="1:20">
      <c r="A534" t="s">
        <v>99</v>
      </c>
      <c r="B534" t="s">
        <v>99</v>
      </c>
      <c r="C534" t="s">
        <v>99</v>
      </c>
      <c r="D534">
        <v>0</v>
      </c>
      <c r="E534">
        <v>0</v>
      </c>
      <c r="F534">
        <v>0</v>
      </c>
      <c r="G534">
        <v>0</v>
      </c>
      <c r="H534">
        <v>0</v>
      </c>
      <c r="I534">
        <v>0</v>
      </c>
      <c r="J534">
        <v>0</v>
      </c>
      <c r="K534">
        <v>0</v>
      </c>
      <c r="L534">
        <v>0</v>
      </c>
      <c r="M534">
        <v>0</v>
      </c>
      <c r="N534">
        <v>0</v>
      </c>
      <c r="O534">
        <v>0</v>
      </c>
      <c r="P534">
        <v>0</v>
      </c>
      <c r="Q534">
        <v>0</v>
      </c>
      <c r="R534">
        <v>0</v>
      </c>
      <c r="S534">
        <v>0</v>
      </c>
      <c r="T534">
        <v>0</v>
      </c>
    </row>
    <row r="535" spans="1:20">
      <c r="A535" t="s">
        <v>99</v>
      </c>
      <c r="B535" t="s">
        <v>99</v>
      </c>
      <c r="C535" t="s">
        <v>99</v>
      </c>
      <c r="D535">
        <v>0</v>
      </c>
      <c r="E535">
        <v>0</v>
      </c>
      <c r="F535">
        <v>0</v>
      </c>
      <c r="G535">
        <v>0</v>
      </c>
      <c r="H535">
        <v>0</v>
      </c>
      <c r="I535">
        <v>0</v>
      </c>
      <c r="J535">
        <v>0</v>
      </c>
      <c r="K535">
        <v>0</v>
      </c>
      <c r="L535">
        <v>0</v>
      </c>
      <c r="M535">
        <v>0</v>
      </c>
      <c r="N535">
        <v>0</v>
      </c>
      <c r="O535">
        <v>0</v>
      </c>
      <c r="P535">
        <v>0</v>
      </c>
      <c r="Q535">
        <v>0</v>
      </c>
      <c r="R535">
        <v>0</v>
      </c>
      <c r="S535">
        <v>0</v>
      </c>
      <c r="T535">
        <v>0</v>
      </c>
    </row>
    <row r="536" spans="1:20">
      <c r="A536" t="s">
        <v>99</v>
      </c>
      <c r="B536" t="s">
        <v>99</v>
      </c>
      <c r="C536" t="s">
        <v>99</v>
      </c>
      <c r="D536">
        <v>0</v>
      </c>
      <c r="E536">
        <v>0</v>
      </c>
      <c r="F536">
        <v>0</v>
      </c>
      <c r="G536">
        <v>0</v>
      </c>
      <c r="H536">
        <v>0</v>
      </c>
      <c r="I536">
        <v>0</v>
      </c>
      <c r="J536">
        <v>0</v>
      </c>
      <c r="K536">
        <v>0</v>
      </c>
      <c r="L536">
        <v>0</v>
      </c>
      <c r="M536">
        <v>0</v>
      </c>
      <c r="N536">
        <v>0</v>
      </c>
      <c r="O536">
        <v>0</v>
      </c>
      <c r="P536">
        <v>0</v>
      </c>
      <c r="Q536">
        <v>0</v>
      </c>
      <c r="R536">
        <v>0</v>
      </c>
      <c r="S536">
        <v>0</v>
      </c>
      <c r="T536">
        <v>0</v>
      </c>
    </row>
    <row r="537" spans="1:20">
      <c r="A537" t="s">
        <v>99</v>
      </c>
      <c r="B537" t="s">
        <v>99</v>
      </c>
      <c r="C537" t="s">
        <v>99</v>
      </c>
      <c r="D537">
        <v>0</v>
      </c>
      <c r="E537">
        <v>0</v>
      </c>
      <c r="F537">
        <v>0</v>
      </c>
      <c r="G537">
        <v>0</v>
      </c>
      <c r="H537">
        <v>0</v>
      </c>
      <c r="I537">
        <v>0</v>
      </c>
      <c r="J537">
        <v>0</v>
      </c>
      <c r="K537">
        <v>0</v>
      </c>
      <c r="L537">
        <v>0</v>
      </c>
      <c r="M537">
        <v>0</v>
      </c>
      <c r="N537">
        <v>0</v>
      </c>
      <c r="O537">
        <v>0</v>
      </c>
      <c r="P537">
        <v>0</v>
      </c>
      <c r="Q537">
        <v>0</v>
      </c>
      <c r="R537">
        <v>0</v>
      </c>
      <c r="S537">
        <v>0</v>
      </c>
      <c r="T537">
        <v>0</v>
      </c>
    </row>
    <row r="538" spans="1:20">
      <c r="A538" t="s">
        <v>99</v>
      </c>
      <c r="B538" t="s">
        <v>99</v>
      </c>
      <c r="C538" t="s">
        <v>99</v>
      </c>
      <c r="D538">
        <v>0</v>
      </c>
      <c r="E538">
        <v>0</v>
      </c>
      <c r="F538">
        <v>0</v>
      </c>
      <c r="G538">
        <v>0</v>
      </c>
      <c r="H538">
        <v>0</v>
      </c>
      <c r="I538">
        <v>0</v>
      </c>
      <c r="J538">
        <v>0</v>
      </c>
      <c r="K538">
        <v>0</v>
      </c>
      <c r="L538">
        <v>0</v>
      </c>
      <c r="M538">
        <v>0</v>
      </c>
      <c r="N538">
        <v>0</v>
      </c>
      <c r="O538">
        <v>0</v>
      </c>
      <c r="P538">
        <v>0</v>
      </c>
      <c r="Q538">
        <v>0</v>
      </c>
      <c r="R538">
        <v>0</v>
      </c>
      <c r="S538">
        <v>0</v>
      </c>
      <c r="T538">
        <v>0</v>
      </c>
    </row>
    <row r="539" spans="1:20">
      <c r="A539" t="s">
        <v>99</v>
      </c>
      <c r="B539" t="s">
        <v>99</v>
      </c>
      <c r="C539" t="s">
        <v>99</v>
      </c>
      <c r="D539">
        <v>0</v>
      </c>
      <c r="E539">
        <v>0</v>
      </c>
      <c r="F539">
        <v>0</v>
      </c>
      <c r="G539">
        <v>0</v>
      </c>
      <c r="H539">
        <v>0</v>
      </c>
      <c r="I539">
        <v>0</v>
      </c>
      <c r="J539">
        <v>0</v>
      </c>
      <c r="K539">
        <v>0</v>
      </c>
      <c r="L539">
        <v>0</v>
      </c>
      <c r="M539">
        <v>0</v>
      </c>
      <c r="N539">
        <v>0</v>
      </c>
      <c r="O539">
        <v>0</v>
      </c>
      <c r="P539">
        <v>0</v>
      </c>
      <c r="Q539">
        <v>0</v>
      </c>
      <c r="R539">
        <v>0</v>
      </c>
      <c r="S539">
        <v>0</v>
      </c>
      <c r="T539">
        <v>0</v>
      </c>
    </row>
    <row r="540" spans="1:20">
      <c r="A540" t="s">
        <v>99</v>
      </c>
      <c r="B540" t="s">
        <v>99</v>
      </c>
      <c r="C540" t="s">
        <v>99</v>
      </c>
      <c r="D540">
        <v>0</v>
      </c>
      <c r="E540">
        <v>0</v>
      </c>
      <c r="F540">
        <v>0</v>
      </c>
      <c r="G540">
        <v>0</v>
      </c>
      <c r="H540">
        <v>0</v>
      </c>
      <c r="I540">
        <v>0</v>
      </c>
      <c r="J540">
        <v>0</v>
      </c>
      <c r="K540">
        <v>0</v>
      </c>
      <c r="L540">
        <v>0</v>
      </c>
      <c r="M540">
        <v>0</v>
      </c>
      <c r="N540">
        <v>0</v>
      </c>
      <c r="O540">
        <v>0</v>
      </c>
      <c r="P540">
        <v>0</v>
      </c>
      <c r="Q540">
        <v>0</v>
      </c>
      <c r="R540">
        <v>0</v>
      </c>
      <c r="S540">
        <v>0</v>
      </c>
      <c r="T540">
        <v>0</v>
      </c>
    </row>
    <row r="541" spans="1:20">
      <c r="A541" t="s">
        <v>99</v>
      </c>
      <c r="B541" t="s">
        <v>99</v>
      </c>
      <c r="C541" t="s">
        <v>99</v>
      </c>
      <c r="D541">
        <v>0</v>
      </c>
      <c r="E541">
        <v>0</v>
      </c>
      <c r="F541">
        <v>0</v>
      </c>
      <c r="G541">
        <v>0</v>
      </c>
      <c r="H541">
        <v>0</v>
      </c>
      <c r="I541">
        <v>0</v>
      </c>
      <c r="J541">
        <v>0</v>
      </c>
      <c r="K541">
        <v>0</v>
      </c>
      <c r="L541">
        <v>0</v>
      </c>
      <c r="M541">
        <v>0</v>
      </c>
      <c r="N541">
        <v>0</v>
      </c>
      <c r="O541">
        <v>0</v>
      </c>
      <c r="P541">
        <v>0</v>
      </c>
      <c r="Q541">
        <v>0</v>
      </c>
      <c r="R541">
        <v>0</v>
      </c>
      <c r="S541">
        <v>0</v>
      </c>
      <c r="T541">
        <v>0</v>
      </c>
    </row>
    <row r="542" spans="1:20">
      <c r="A542" t="s">
        <v>99</v>
      </c>
      <c r="B542" t="s">
        <v>99</v>
      </c>
      <c r="C542" t="s">
        <v>99</v>
      </c>
      <c r="D542">
        <v>0</v>
      </c>
      <c r="E542">
        <v>0</v>
      </c>
      <c r="F542">
        <v>0</v>
      </c>
      <c r="G542">
        <v>0</v>
      </c>
      <c r="H542">
        <v>0</v>
      </c>
      <c r="I542">
        <v>0</v>
      </c>
      <c r="J542">
        <v>0</v>
      </c>
      <c r="K542">
        <v>0</v>
      </c>
      <c r="L542">
        <v>0</v>
      </c>
      <c r="M542">
        <v>0</v>
      </c>
      <c r="N542">
        <v>0</v>
      </c>
      <c r="O542">
        <v>0</v>
      </c>
      <c r="P542">
        <v>0</v>
      </c>
      <c r="Q542">
        <v>0</v>
      </c>
      <c r="R542">
        <v>0</v>
      </c>
      <c r="S542">
        <v>0</v>
      </c>
      <c r="T542">
        <v>0</v>
      </c>
    </row>
    <row r="543" spans="1:20">
      <c r="A543" t="s">
        <v>99</v>
      </c>
      <c r="B543" t="s">
        <v>99</v>
      </c>
      <c r="C543" t="s">
        <v>99</v>
      </c>
      <c r="D543">
        <v>0</v>
      </c>
      <c r="E543">
        <v>0</v>
      </c>
      <c r="F543">
        <v>0</v>
      </c>
      <c r="G543">
        <v>0</v>
      </c>
      <c r="H543">
        <v>0</v>
      </c>
      <c r="I543">
        <v>0</v>
      </c>
      <c r="J543">
        <v>0</v>
      </c>
      <c r="K543">
        <v>0</v>
      </c>
      <c r="L543">
        <v>0</v>
      </c>
      <c r="M543">
        <v>0</v>
      </c>
      <c r="N543">
        <v>0</v>
      </c>
      <c r="O543">
        <v>0</v>
      </c>
      <c r="P543">
        <v>0</v>
      </c>
      <c r="Q543">
        <v>0</v>
      </c>
      <c r="R543">
        <v>0</v>
      </c>
      <c r="S543">
        <v>0</v>
      </c>
      <c r="T543">
        <v>0</v>
      </c>
    </row>
    <row r="544" spans="1:20">
      <c r="A544" t="s">
        <v>99</v>
      </c>
      <c r="B544" t="s">
        <v>99</v>
      </c>
      <c r="C544" t="s">
        <v>99</v>
      </c>
      <c r="D544">
        <v>0</v>
      </c>
      <c r="E544">
        <v>0</v>
      </c>
      <c r="F544">
        <v>0</v>
      </c>
      <c r="G544">
        <v>0</v>
      </c>
      <c r="H544">
        <v>0</v>
      </c>
      <c r="I544">
        <v>0</v>
      </c>
      <c r="J544">
        <v>0</v>
      </c>
      <c r="K544">
        <v>0</v>
      </c>
      <c r="L544">
        <v>0</v>
      </c>
      <c r="M544">
        <v>0</v>
      </c>
      <c r="N544">
        <v>0</v>
      </c>
      <c r="O544">
        <v>0</v>
      </c>
      <c r="P544">
        <v>0</v>
      </c>
      <c r="Q544">
        <v>0</v>
      </c>
      <c r="R544">
        <v>0</v>
      </c>
      <c r="S544">
        <v>0</v>
      </c>
      <c r="T544">
        <v>0</v>
      </c>
    </row>
    <row r="545" spans="1:20">
      <c r="A545" t="s">
        <v>99</v>
      </c>
      <c r="B545" t="s">
        <v>99</v>
      </c>
      <c r="C545" t="s">
        <v>99</v>
      </c>
      <c r="D545">
        <v>0</v>
      </c>
      <c r="E545">
        <v>0</v>
      </c>
      <c r="F545">
        <v>0</v>
      </c>
      <c r="G545">
        <v>0</v>
      </c>
      <c r="H545">
        <v>0</v>
      </c>
      <c r="I545">
        <v>0</v>
      </c>
      <c r="J545">
        <v>0</v>
      </c>
      <c r="K545">
        <v>0</v>
      </c>
      <c r="L545">
        <v>0</v>
      </c>
      <c r="M545">
        <v>0</v>
      </c>
      <c r="N545">
        <v>0</v>
      </c>
      <c r="O545">
        <v>0</v>
      </c>
      <c r="P545">
        <v>0</v>
      </c>
      <c r="Q545">
        <v>0</v>
      </c>
      <c r="R545">
        <v>0</v>
      </c>
      <c r="S545">
        <v>0</v>
      </c>
      <c r="T545">
        <v>0</v>
      </c>
    </row>
    <row r="546" spans="1:20">
      <c r="A546" t="s">
        <v>99</v>
      </c>
      <c r="B546" t="s">
        <v>99</v>
      </c>
      <c r="C546" t="s">
        <v>99</v>
      </c>
      <c r="D546">
        <v>0</v>
      </c>
      <c r="E546">
        <v>0</v>
      </c>
      <c r="F546">
        <v>0</v>
      </c>
      <c r="G546">
        <v>0</v>
      </c>
      <c r="H546">
        <v>0</v>
      </c>
      <c r="I546">
        <v>0</v>
      </c>
      <c r="J546">
        <v>0</v>
      </c>
      <c r="K546">
        <v>0</v>
      </c>
      <c r="L546">
        <v>0</v>
      </c>
      <c r="M546">
        <v>0</v>
      </c>
      <c r="N546">
        <v>0</v>
      </c>
      <c r="O546">
        <v>0</v>
      </c>
      <c r="P546">
        <v>0</v>
      </c>
      <c r="Q546">
        <v>0</v>
      </c>
      <c r="R546">
        <v>0</v>
      </c>
      <c r="S546">
        <v>0</v>
      </c>
      <c r="T546">
        <v>0</v>
      </c>
    </row>
    <row r="547" spans="1:20">
      <c r="A547" t="s">
        <v>99</v>
      </c>
      <c r="B547" t="s">
        <v>99</v>
      </c>
      <c r="C547" t="s">
        <v>99</v>
      </c>
      <c r="D547">
        <v>0</v>
      </c>
      <c r="E547">
        <v>0</v>
      </c>
      <c r="F547">
        <v>0</v>
      </c>
      <c r="G547">
        <v>0</v>
      </c>
      <c r="H547">
        <v>0</v>
      </c>
      <c r="I547">
        <v>0</v>
      </c>
      <c r="J547">
        <v>0</v>
      </c>
      <c r="K547">
        <v>0</v>
      </c>
      <c r="L547">
        <v>0</v>
      </c>
      <c r="M547">
        <v>0</v>
      </c>
      <c r="N547">
        <v>0</v>
      </c>
      <c r="O547">
        <v>0</v>
      </c>
      <c r="P547">
        <v>0</v>
      </c>
      <c r="Q547">
        <v>0</v>
      </c>
      <c r="R547">
        <v>0</v>
      </c>
      <c r="S547">
        <v>0</v>
      </c>
      <c r="T547">
        <v>0</v>
      </c>
    </row>
    <row r="548" spans="1:20">
      <c r="A548" t="s">
        <v>99</v>
      </c>
      <c r="B548" t="s">
        <v>99</v>
      </c>
      <c r="C548" t="s">
        <v>99</v>
      </c>
      <c r="D548">
        <v>0</v>
      </c>
      <c r="E548">
        <v>0</v>
      </c>
      <c r="F548">
        <v>0</v>
      </c>
      <c r="G548">
        <v>0</v>
      </c>
      <c r="H548">
        <v>0</v>
      </c>
      <c r="I548">
        <v>0</v>
      </c>
      <c r="J548">
        <v>0</v>
      </c>
      <c r="K548">
        <v>0</v>
      </c>
      <c r="L548">
        <v>0</v>
      </c>
      <c r="M548">
        <v>0</v>
      </c>
      <c r="N548">
        <v>0</v>
      </c>
      <c r="O548">
        <v>0</v>
      </c>
      <c r="P548">
        <v>0</v>
      </c>
      <c r="Q548">
        <v>0</v>
      </c>
      <c r="R548">
        <v>0</v>
      </c>
      <c r="S548">
        <v>0</v>
      </c>
      <c r="T548">
        <v>0</v>
      </c>
    </row>
    <row r="549" spans="1:20">
      <c r="A549" t="s">
        <v>99</v>
      </c>
      <c r="B549" t="s">
        <v>99</v>
      </c>
      <c r="C549" t="s">
        <v>99</v>
      </c>
      <c r="D549">
        <v>0</v>
      </c>
      <c r="E549">
        <v>0</v>
      </c>
      <c r="F549">
        <v>0</v>
      </c>
      <c r="G549">
        <v>0</v>
      </c>
      <c r="H549">
        <v>0</v>
      </c>
      <c r="I549">
        <v>0</v>
      </c>
      <c r="J549">
        <v>0</v>
      </c>
      <c r="K549">
        <v>0</v>
      </c>
      <c r="L549">
        <v>0</v>
      </c>
      <c r="M549">
        <v>0</v>
      </c>
      <c r="N549">
        <v>0</v>
      </c>
      <c r="O549">
        <v>0</v>
      </c>
      <c r="P549">
        <v>0</v>
      </c>
      <c r="Q549">
        <v>0</v>
      </c>
      <c r="R549">
        <v>0</v>
      </c>
      <c r="S549">
        <v>0</v>
      </c>
      <c r="T549">
        <v>0</v>
      </c>
    </row>
    <row r="550" spans="1:20">
      <c r="A550" t="s">
        <v>99</v>
      </c>
      <c r="B550" t="s">
        <v>99</v>
      </c>
      <c r="C550" t="s">
        <v>99</v>
      </c>
      <c r="D550">
        <v>0</v>
      </c>
      <c r="E550">
        <v>0</v>
      </c>
      <c r="F550">
        <v>0</v>
      </c>
      <c r="G550">
        <v>0</v>
      </c>
      <c r="H550">
        <v>0</v>
      </c>
      <c r="I550">
        <v>0</v>
      </c>
      <c r="J550">
        <v>0</v>
      </c>
      <c r="K550">
        <v>0</v>
      </c>
      <c r="L550">
        <v>0</v>
      </c>
      <c r="M550">
        <v>0</v>
      </c>
      <c r="N550">
        <v>0</v>
      </c>
      <c r="O550">
        <v>0</v>
      </c>
      <c r="P550">
        <v>0</v>
      </c>
      <c r="Q550">
        <v>0</v>
      </c>
      <c r="R550">
        <v>0</v>
      </c>
      <c r="S550">
        <v>0</v>
      </c>
      <c r="T550">
        <v>0</v>
      </c>
    </row>
    <row r="551" spans="1:20">
      <c r="A551" t="s">
        <v>99</v>
      </c>
      <c r="B551" t="s">
        <v>99</v>
      </c>
      <c r="C551" t="s">
        <v>99</v>
      </c>
      <c r="D551">
        <v>0</v>
      </c>
      <c r="E551">
        <v>0</v>
      </c>
      <c r="F551">
        <v>0</v>
      </c>
      <c r="G551">
        <v>0</v>
      </c>
      <c r="H551">
        <v>0</v>
      </c>
      <c r="I551">
        <v>0</v>
      </c>
      <c r="J551">
        <v>0</v>
      </c>
      <c r="K551">
        <v>0</v>
      </c>
      <c r="L551">
        <v>0</v>
      </c>
      <c r="M551">
        <v>0</v>
      </c>
      <c r="N551">
        <v>0</v>
      </c>
      <c r="O551">
        <v>0</v>
      </c>
      <c r="P551">
        <v>0</v>
      </c>
      <c r="Q551">
        <v>0</v>
      </c>
      <c r="R551">
        <v>0</v>
      </c>
      <c r="S551">
        <v>0</v>
      </c>
      <c r="T551">
        <v>0</v>
      </c>
    </row>
    <row r="552" spans="1:20">
      <c r="A552" t="s">
        <v>99</v>
      </c>
      <c r="B552" t="s">
        <v>99</v>
      </c>
      <c r="C552" t="s">
        <v>99</v>
      </c>
      <c r="D552">
        <v>0</v>
      </c>
      <c r="E552">
        <v>0</v>
      </c>
      <c r="F552">
        <v>0</v>
      </c>
      <c r="G552">
        <v>0</v>
      </c>
      <c r="H552">
        <v>0</v>
      </c>
      <c r="I552">
        <v>0</v>
      </c>
      <c r="J552">
        <v>0</v>
      </c>
      <c r="K552">
        <v>0</v>
      </c>
      <c r="L552">
        <v>0</v>
      </c>
      <c r="M552">
        <v>0</v>
      </c>
      <c r="N552">
        <v>0</v>
      </c>
      <c r="O552">
        <v>0</v>
      </c>
      <c r="P552">
        <v>0</v>
      </c>
      <c r="Q552">
        <v>0</v>
      </c>
      <c r="R552">
        <v>0</v>
      </c>
      <c r="S552">
        <v>0</v>
      </c>
      <c r="T552">
        <v>0</v>
      </c>
    </row>
    <row r="553" spans="1:20">
      <c r="A553" t="s">
        <v>99</v>
      </c>
      <c r="B553" t="s">
        <v>99</v>
      </c>
      <c r="C553" t="s">
        <v>99</v>
      </c>
      <c r="D553">
        <v>0</v>
      </c>
      <c r="E553">
        <v>0</v>
      </c>
      <c r="F553">
        <v>0</v>
      </c>
      <c r="G553">
        <v>0</v>
      </c>
      <c r="H553">
        <v>0</v>
      </c>
      <c r="I553">
        <v>0</v>
      </c>
      <c r="J553">
        <v>0</v>
      </c>
      <c r="K553">
        <v>0</v>
      </c>
      <c r="L553">
        <v>0</v>
      </c>
      <c r="M553">
        <v>0</v>
      </c>
      <c r="N553">
        <v>0</v>
      </c>
      <c r="O553">
        <v>0</v>
      </c>
      <c r="P553">
        <v>0</v>
      </c>
      <c r="Q553">
        <v>0</v>
      </c>
      <c r="R553">
        <v>0</v>
      </c>
      <c r="S553">
        <v>0</v>
      </c>
      <c r="T553">
        <v>0</v>
      </c>
    </row>
    <row r="554" spans="1:20">
      <c r="A554" t="s">
        <v>99</v>
      </c>
      <c r="B554" t="s">
        <v>99</v>
      </c>
      <c r="C554" t="s">
        <v>99</v>
      </c>
      <c r="D554">
        <v>0</v>
      </c>
      <c r="E554">
        <v>0</v>
      </c>
      <c r="F554">
        <v>0</v>
      </c>
      <c r="G554">
        <v>0</v>
      </c>
      <c r="H554">
        <v>0</v>
      </c>
      <c r="I554">
        <v>0</v>
      </c>
      <c r="J554">
        <v>0</v>
      </c>
      <c r="K554">
        <v>0</v>
      </c>
      <c r="L554">
        <v>0</v>
      </c>
      <c r="M554">
        <v>0</v>
      </c>
      <c r="N554">
        <v>0</v>
      </c>
      <c r="O554">
        <v>0</v>
      </c>
      <c r="P554">
        <v>0</v>
      </c>
      <c r="Q554">
        <v>0</v>
      </c>
      <c r="R554">
        <v>0</v>
      </c>
      <c r="S554">
        <v>0</v>
      </c>
      <c r="T554">
        <v>0</v>
      </c>
    </row>
    <row r="555" spans="1:20">
      <c r="A555" t="s">
        <v>99</v>
      </c>
      <c r="B555" t="s">
        <v>99</v>
      </c>
      <c r="C555" t="s">
        <v>99</v>
      </c>
      <c r="D555">
        <v>0</v>
      </c>
      <c r="E555">
        <v>0</v>
      </c>
      <c r="F555">
        <v>0</v>
      </c>
      <c r="G555">
        <v>0</v>
      </c>
      <c r="H555">
        <v>0</v>
      </c>
      <c r="I555">
        <v>0</v>
      </c>
      <c r="J555">
        <v>0</v>
      </c>
      <c r="K555">
        <v>0</v>
      </c>
      <c r="L555">
        <v>0</v>
      </c>
      <c r="M555">
        <v>0</v>
      </c>
      <c r="N555">
        <v>0</v>
      </c>
      <c r="O555">
        <v>0</v>
      </c>
      <c r="P555">
        <v>0</v>
      </c>
      <c r="Q555">
        <v>0</v>
      </c>
      <c r="R555">
        <v>0</v>
      </c>
      <c r="S555">
        <v>0</v>
      </c>
      <c r="T555">
        <v>0</v>
      </c>
    </row>
    <row r="556" spans="1:20">
      <c r="A556" t="s">
        <v>99</v>
      </c>
      <c r="B556" t="s">
        <v>99</v>
      </c>
      <c r="C556" t="s">
        <v>99</v>
      </c>
      <c r="D556">
        <v>0</v>
      </c>
      <c r="E556">
        <v>0</v>
      </c>
      <c r="F556">
        <v>0</v>
      </c>
      <c r="G556">
        <v>0</v>
      </c>
      <c r="H556">
        <v>0</v>
      </c>
      <c r="I556">
        <v>0</v>
      </c>
      <c r="J556">
        <v>0</v>
      </c>
      <c r="K556">
        <v>0</v>
      </c>
      <c r="L556">
        <v>0</v>
      </c>
      <c r="M556">
        <v>0</v>
      </c>
      <c r="N556">
        <v>0</v>
      </c>
      <c r="O556">
        <v>0</v>
      </c>
      <c r="P556">
        <v>0</v>
      </c>
      <c r="Q556">
        <v>0</v>
      </c>
      <c r="R556">
        <v>0</v>
      </c>
      <c r="S556">
        <v>0</v>
      </c>
      <c r="T556">
        <v>0</v>
      </c>
    </row>
    <row r="557" spans="1:20">
      <c r="A557" t="s">
        <v>99</v>
      </c>
      <c r="B557" t="s">
        <v>99</v>
      </c>
      <c r="C557" t="s">
        <v>99</v>
      </c>
      <c r="D557">
        <v>0</v>
      </c>
      <c r="E557">
        <v>0</v>
      </c>
      <c r="F557">
        <v>0</v>
      </c>
      <c r="G557">
        <v>0</v>
      </c>
      <c r="H557">
        <v>0</v>
      </c>
      <c r="I557">
        <v>0</v>
      </c>
      <c r="J557">
        <v>0</v>
      </c>
      <c r="K557">
        <v>0</v>
      </c>
      <c r="L557">
        <v>0</v>
      </c>
      <c r="M557">
        <v>0</v>
      </c>
      <c r="N557">
        <v>0</v>
      </c>
      <c r="O557">
        <v>0</v>
      </c>
      <c r="P557">
        <v>0</v>
      </c>
      <c r="Q557">
        <v>0</v>
      </c>
      <c r="R557">
        <v>0</v>
      </c>
      <c r="S557">
        <v>0</v>
      </c>
      <c r="T557">
        <v>0</v>
      </c>
    </row>
    <row r="558" spans="1:20">
      <c r="A558" t="s">
        <v>99</v>
      </c>
      <c r="B558" t="s">
        <v>99</v>
      </c>
      <c r="C558" t="s">
        <v>99</v>
      </c>
      <c r="D558">
        <v>0</v>
      </c>
      <c r="E558">
        <v>0</v>
      </c>
      <c r="F558">
        <v>0</v>
      </c>
      <c r="G558">
        <v>0</v>
      </c>
      <c r="H558">
        <v>0</v>
      </c>
      <c r="I558">
        <v>0</v>
      </c>
      <c r="J558">
        <v>0</v>
      </c>
      <c r="K558">
        <v>0</v>
      </c>
      <c r="L558">
        <v>0</v>
      </c>
      <c r="M558">
        <v>0</v>
      </c>
      <c r="N558">
        <v>0</v>
      </c>
      <c r="O558">
        <v>0</v>
      </c>
      <c r="P558">
        <v>0</v>
      </c>
      <c r="Q558">
        <v>0</v>
      </c>
      <c r="R558">
        <v>0</v>
      </c>
      <c r="S558">
        <v>0</v>
      </c>
      <c r="T558">
        <v>0</v>
      </c>
    </row>
    <row r="559" spans="1:20">
      <c r="A559" t="s">
        <v>99</v>
      </c>
      <c r="B559" t="s">
        <v>99</v>
      </c>
      <c r="C559" t="s">
        <v>99</v>
      </c>
      <c r="D559">
        <v>0</v>
      </c>
      <c r="E559">
        <v>0</v>
      </c>
      <c r="F559">
        <v>0</v>
      </c>
      <c r="G559">
        <v>0</v>
      </c>
      <c r="H559">
        <v>0</v>
      </c>
      <c r="I559">
        <v>0</v>
      </c>
      <c r="J559">
        <v>0</v>
      </c>
      <c r="K559">
        <v>0</v>
      </c>
      <c r="L559">
        <v>0</v>
      </c>
      <c r="M559">
        <v>0</v>
      </c>
      <c r="N559">
        <v>0</v>
      </c>
      <c r="O559">
        <v>0</v>
      </c>
      <c r="P559">
        <v>0</v>
      </c>
      <c r="Q559">
        <v>0</v>
      </c>
      <c r="R559">
        <v>0</v>
      </c>
      <c r="S559">
        <v>0</v>
      </c>
      <c r="T559">
        <v>0</v>
      </c>
    </row>
    <row r="560" spans="1:20">
      <c r="A560" t="s">
        <v>99</v>
      </c>
      <c r="B560" t="s">
        <v>99</v>
      </c>
      <c r="C560" t="s">
        <v>99</v>
      </c>
      <c r="D560">
        <v>0</v>
      </c>
      <c r="E560">
        <v>0</v>
      </c>
      <c r="F560">
        <v>0</v>
      </c>
      <c r="G560">
        <v>0</v>
      </c>
      <c r="H560">
        <v>0</v>
      </c>
      <c r="I560">
        <v>0</v>
      </c>
      <c r="J560">
        <v>0</v>
      </c>
      <c r="K560">
        <v>0</v>
      </c>
      <c r="L560">
        <v>0</v>
      </c>
      <c r="M560">
        <v>0</v>
      </c>
      <c r="N560">
        <v>0</v>
      </c>
      <c r="O560">
        <v>0</v>
      </c>
      <c r="P560">
        <v>0</v>
      </c>
      <c r="Q560">
        <v>0</v>
      </c>
      <c r="R560">
        <v>0</v>
      </c>
      <c r="S560">
        <v>0</v>
      </c>
      <c r="T560">
        <v>0</v>
      </c>
    </row>
    <row r="561" spans="1:20">
      <c r="A561" t="s">
        <v>99</v>
      </c>
      <c r="B561" t="s">
        <v>99</v>
      </c>
      <c r="C561" t="s">
        <v>99</v>
      </c>
      <c r="D561">
        <v>0</v>
      </c>
      <c r="E561">
        <v>0</v>
      </c>
      <c r="F561">
        <v>0</v>
      </c>
      <c r="G561">
        <v>0</v>
      </c>
      <c r="H561">
        <v>0</v>
      </c>
      <c r="I561">
        <v>0</v>
      </c>
      <c r="J561">
        <v>0</v>
      </c>
      <c r="K561">
        <v>0</v>
      </c>
      <c r="L561">
        <v>0</v>
      </c>
      <c r="M561">
        <v>0</v>
      </c>
      <c r="N561">
        <v>0</v>
      </c>
      <c r="O561">
        <v>0</v>
      </c>
      <c r="P561">
        <v>0</v>
      </c>
      <c r="Q561">
        <v>0</v>
      </c>
      <c r="R561">
        <v>0</v>
      </c>
      <c r="S561">
        <v>0</v>
      </c>
      <c r="T561">
        <v>0</v>
      </c>
    </row>
    <row r="562" spans="1:20">
      <c r="A562" t="s">
        <v>99</v>
      </c>
      <c r="B562" t="s">
        <v>99</v>
      </c>
      <c r="C562" t="s">
        <v>99</v>
      </c>
      <c r="D562">
        <v>0</v>
      </c>
      <c r="E562">
        <v>0</v>
      </c>
      <c r="F562">
        <v>0</v>
      </c>
      <c r="G562">
        <v>0</v>
      </c>
      <c r="H562">
        <v>0</v>
      </c>
      <c r="I562">
        <v>0</v>
      </c>
      <c r="J562">
        <v>0</v>
      </c>
      <c r="K562">
        <v>0</v>
      </c>
      <c r="L562">
        <v>0</v>
      </c>
      <c r="M562">
        <v>0</v>
      </c>
      <c r="N562">
        <v>0</v>
      </c>
      <c r="O562">
        <v>0</v>
      </c>
      <c r="P562">
        <v>0</v>
      </c>
      <c r="Q562">
        <v>0</v>
      </c>
      <c r="R562">
        <v>0</v>
      </c>
      <c r="S562">
        <v>0</v>
      </c>
      <c r="T562">
        <v>0</v>
      </c>
    </row>
    <row r="563" spans="1:20">
      <c r="A563" t="s">
        <v>99</v>
      </c>
      <c r="B563" t="s">
        <v>99</v>
      </c>
      <c r="C563" t="s">
        <v>99</v>
      </c>
      <c r="D563">
        <v>0</v>
      </c>
      <c r="E563">
        <v>0</v>
      </c>
      <c r="F563">
        <v>0</v>
      </c>
      <c r="G563">
        <v>0</v>
      </c>
      <c r="H563">
        <v>0</v>
      </c>
      <c r="I563">
        <v>0</v>
      </c>
      <c r="J563">
        <v>0</v>
      </c>
      <c r="K563">
        <v>0</v>
      </c>
      <c r="L563">
        <v>0</v>
      </c>
      <c r="M563">
        <v>0</v>
      </c>
      <c r="N563">
        <v>0</v>
      </c>
      <c r="O563">
        <v>0</v>
      </c>
      <c r="P563">
        <v>0</v>
      </c>
      <c r="Q563">
        <v>0</v>
      </c>
      <c r="R563">
        <v>0</v>
      </c>
      <c r="S563">
        <v>0</v>
      </c>
      <c r="T563">
        <v>0</v>
      </c>
    </row>
    <row r="564" spans="1:20">
      <c r="A564" t="s">
        <v>99</v>
      </c>
      <c r="B564" t="s">
        <v>99</v>
      </c>
      <c r="C564" t="s">
        <v>99</v>
      </c>
      <c r="D564">
        <v>0</v>
      </c>
      <c r="E564">
        <v>0</v>
      </c>
      <c r="F564">
        <v>0</v>
      </c>
      <c r="G564">
        <v>0</v>
      </c>
      <c r="H564">
        <v>0</v>
      </c>
      <c r="I564">
        <v>0</v>
      </c>
      <c r="J564">
        <v>0</v>
      </c>
      <c r="K564">
        <v>0</v>
      </c>
      <c r="L564">
        <v>0</v>
      </c>
      <c r="M564">
        <v>0</v>
      </c>
      <c r="N564">
        <v>0</v>
      </c>
      <c r="O564">
        <v>0</v>
      </c>
      <c r="P564">
        <v>0</v>
      </c>
      <c r="Q564">
        <v>0</v>
      </c>
      <c r="R564">
        <v>0</v>
      </c>
      <c r="S564">
        <v>0</v>
      </c>
      <c r="T564">
        <v>0</v>
      </c>
    </row>
    <row r="565" spans="1:20">
      <c r="A565" t="s">
        <v>99</v>
      </c>
      <c r="B565" t="s">
        <v>99</v>
      </c>
      <c r="C565" t="s">
        <v>99</v>
      </c>
      <c r="D565">
        <v>0</v>
      </c>
      <c r="E565">
        <v>0</v>
      </c>
      <c r="F565">
        <v>0</v>
      </c>
      <c r="G565">
        <v>0</v>
      </c>
      <c r="H565">
        <v>0</v>
      </c>
      <c r="I565">
        <v>0</v>
      </c>
      <c r="J565">
        <v>0</v>
      </c>
      <c r="K565">
        <v>0</v>
      </c>
      <c r="L565">
        <v>0</v>
      </c>
      <c r="M565">
        <v>0</v>
      </c>
      <c r="N565">
        <v>0</v>
      </c>
      <c r="O565">
        <v>0</v>
      </c>
      <c r="P565">
        <v>0</v>
      </c>
      <c r="Q565">
        <v>0</v>
      </c>
      <c r="R565">
        <v>0</v>
      </c>
      <c r="S565">
        <v>0</v>
      </c>
      <c r="T565">
        <v>0</v>
      </c>
    </row>
    <row r="566" spans="1:20">
      <c r="A566" t="s">
        <v>99</v>
      </c>
      <c r="B566" t="s">
        <v>99</v>
      </c>
      <c r="C566" t="s">
        <v>99</v>
      </c>
      <c r="D566">
        <v>0</v>
      </c>
      <c r="E566">
        <v>0</v>
      </c>
      <c r="F566">
        <v>0</v>
      </c>
      <c r="G566">
        <v>0</v>
      </c>
      <c r="H566">
        <v>0</v>
      </c>
      <c r="I566">
        <v>0</v>
      </c>
      <c r="J566">
        <v>0</v>
      </c>
      <c r="K566">
        <v>0</v>
      </c>
      <c r="L566">
        <v>0</v>
      </c>
      <c r="M566">
        <v>0</v>
      </c>
      <c r="N566">
        <v>0</v>
      </c>
      <c r="O566">
        <v>0</v>
      </c>
      <c r="P566">
        <v>0</v>
      </c>
      <c r="Q566">
        <v>0</v>
      </c>
      <c r="R566">
        <v>0</v>
      </c>
      <c r="S566">
        <v>0</v>
      </c>
      <c r="T566">
        <v>0</v>
      </c>
    </row>
    <row r="567" spans="1:20">
      <c r="A567" t="s">
        <v>99</v>
      </c>
      <c r="B567" t="s">
        <v>99</v>
      </c>
      <c r="C567" t="s">
        <v>99</v>
      </c>
      <c r="D567">
        <v>0</v>
      </c>
      <c r="E567">
        <v>0</v>
      </c>
      <c r="F567">
        <v>0</v>
      </c>
      <c r="G567">
        <v>0</v>
      </c>
      <c r="H567">
        <v>0</v>
      </c>
      <c r="I567">
        <v>0</v>
      </c>
      <c r="J567">
        <v>0</v>
      </c>
      <c r="K567">
        <v>0</v>
      </c>
      <c r="L567">
        <v>0</v>
      </c>
      <c r="M567">
        <v>0</v>
      </c>
      <c r="N567">
        <v>0</v>
      </c>
      <c r="O567">
        <v>0</v>
      </c>
      <c r="P567">
        <v>0</v>
      </c>
      <c r="Q567">
        <v>0</v>
      </c>
      <c r="R567">
        <v>0</v>
      </c>
      <c r="S567">
        <v>0</v>
      </c>
      <c r="T567">
        <v>0</v>
      </c>
    </row>
    <row r="568" spans="1:20">
      <c r="A568" t="s">
        <v>99</v>
      </c>
      <c r="B568" t="s">
        <v>99</v>
      </c>
      <c r="C568" t="s">
        <v>99</v>
      </c>
      <c r="D568">
        <v>0</v>
      </c>
      <c r="E568">
        <v>0</v>
      </c>
      <c r="F568">
        <v>0</v>
      </c>
      <c r="G568">
        <v>0</v>
      </c>
      <c r="H568">
        <v>0</v>
      </c>
      <c r="I568">
        <v>0</v>
      </c>
      <c r="J568">
        <v>0</v>
      </c>
      <c r="K568">
        <v>0</v>
      </c>
      <c r="L568">
        <v>0</v>
      </c>
      <c r="M568">
        <v>0</v>
      </c>
      <c r="N568">
        <v>0</v>
      </c>
      <c r="O568">
        <v>0</v>
      </c>
      <c r="P568">
        <v>0</v>
      </c>
      <c r="Q568">
        <v>0</v>
      </c>
      <c r="R568">
        <v>0</v>
      </c>
      <c r="S568">
        <v>0</v>
      </c>
      <c r="T568">
        <v>0</v>
      </c>
    </row>
    <row r="569" spans="1:20">
      <c r="A569" t="s">
        <v>99</v>
      </c>
      <c r="B569" t="s">
        <v>99</v>
      </c>
      <c r="C569" t="s">
        <v>99</v>
      </c>
      <c r="D569">
        <v>0</v>
      </c>
      <c r="E569">
        <v>0</v>
      </c>
      <c r="F569">
        <v>0</v>
      </c>
      <c r="G569">
        <v>0</v>
      </c>
      <c r="H569">
        <v>0</v>
      </c>
      <c r="I569">
        <v>0</v>
      </c>
      <c r="J569">
        <v>0</v>
      </c>
      <c r="K569">
        <v>0</v>
      </c>
      <c r="L569">
        <v>0</v>
      </c>
      <c r="M569">
        <v>0</v>
      </c>
      <c r="N569">
        <v>0</v>
      </c>
      <c r="O569">
        <v>0</v>
      </c>
      <c r="P569">
        <v>0</v>
      </c>
      <c r="Q569">
        <v>0</v>
      </c>
      <c r="R569">
        <v>0</v>
      </c>
      <c r="S569">
        <v>0</v>
      </c>
      <c r="T569">
        <v>0</v>
      </c>
    </row>
    <row r="570" spans="1:20">
      <c r="A570" t="s">
        <v>99</v>
      </c>
      <c r="B570" t="s">
        <v>99</v>
      </c>
      <c r="C570" t="s">
        <v>99</v>
      </c>
      <c r="D570">
        <v>0</v>
      </c>
      <c r="E570">
        <v>0</v>
      </c>
      <c r="F570">
        <v>0</v>
      </c>
      <c r="G570">
        <v>0</v>
      </c>
      <c r="H570">
        <v>0</v>
      </c>
      <c r="I570">
        <v>0</v>
      </c>
      <c r="J570">
        <v>0</v>
      </c>
      <c r="K570">
        <v>0</v>
      </c>
      <c r="L570">
        <v>0</v>
      </c>
      <c r="M570">
        <v>0</v>
      </c>
      <c r="N570">
        <v>0</v>
      </c>
      <c r="O570">
        <v>0</v>
      </c>
      <c r="P570">
        <v>0</v>
      </c>
      <c r="Q570">
        <v>0</v>
      </c>
      <c r="R570">
        <v>0</v>
      </c>
      <c r="S570">
        <v>0</v>
      </c>
      <c r="T570">
        <v>0</v>
      </c>
    </row>
    <row r="571" spans="1:20">
      <c r="A571" t="s">
        <v>99</v>
      </c>
      <c r="B571" t="s">
        <v>99</v>
      </c>
      <c r="C571" t="s">
        <v>99</v>
      </c>
      <c r="D571">
        <v>0</v>
      </c>
      <c r="E571">
        <v>0</v>
      </c>
      <c r="F571">
        <v>0</v>
      </c>
      <c r="G571">
        <v>0</v>
      </c>
      <c r="H571">
        <v>0</v>
      </c>
      <c r="I571">
        <v>0</v>
      </c>
      <c r="J571">
        <v>0</v>
      </c>
      <c r="K571">
        <v>0</v>
      </c>
      <c r="L571">
        <v>0</v>
      </c>
      <c r="M571">
        <v>0</v>
      </c>
      <c r="N571">
        <v>0</v>
      </c>
      <c r="O571">
        <v>0</v>
      </c>
      <c r="P571">
        <v>0</v>
      </c>
      <c r="Q571">
        <v>0</v>
      </c>
      <c r="R571">
        <v>0</v>
      </c>
      <c r="S571">
        <v>0</v>
      </c>
      <c r="T571">
        <v>0</v>
      </c>
    </row>
    <row r="572" spans="1:20">
      <c r="A572" t="s">
        <v>99</v>
      </c>
      <c r="B572" t="s">
        <v>99</v>
      </c>
      <c r="C572" t="s">
        <v>99</v>
      </c>
      <c r="D572">
        <v>0</v>
      </c>
      <c r="E572">
        <v>0</v>
      </c>
      <c r="F572">
        <v>0</v>
      </c>
      <c r="G572">
        <v>0</v>
      </c>
      <c r="H572">
        <v>0</v>
      </c>
      <c r="I572">
        <v>0</v>
      </c>
      <c r="J572">
        <v>0</v>
      </c>
      <c r="K572">
        <v>0</v>
      </c>
      <c r="L572">
        <v>0</v>
      </c>
      <c r="M572">
        <v>0</v>
      </c>
      <c r="N572">
        <v>0</v>
      </c>
      <c r="O572">
        <v>0</v>
      </c>
      <c r="P572">
        <v>0</v>
      </c>
      <c r="Q572">
        <v>0</v>
      </c>
      <c r="R572">
        <v>0</v>
      </c>
      <c r="S572">
        <v>0</v>
      </c>
      <c r="T572">
        <v>0</v>
      </c>
    </row>
    <row r="573" spans="1:20">
      <c r="A573" t="s">
        <v>99</v>
      </c>
      <c r="B573" t="s">
        <v>99</v>
      </c>
      <c r="C573" t="s">
        <v>99</v>
      </c>
      <c r="D573">
        <v>0</v>
      </c>
      <c r="E573">
        <v>0</v>
      </c>
      <c r="F573">
        <v>0</v>
      </c>
      <c r="G573">
        <v>0</v>
      </c>
      <c r="H573">
        <v>0</v>
      </c>
      <c r="I573">
        <v>0</v>
      </c>
      <c r="J573">
        <v>0</v>
      </c>
      <c r="K573">
        <v>0</v>
      </c>
      <c r="L573">
        <v>0</v>
      </c>
      <c r="M573">
        <v>0</v>
      </c>
      <c r="N573">
        <v>0</v>
      </c>
      <c r="O573">
        <v>0</v>
      </c>
      <c r="P573">
        <v>0</v>
      </c>
      <c r="Q573">
        <v>0</v>
      </c>
      <c r="R573">
        <v>0</v>
      </c>
      <c r="S573">
        <v>0</v>
      </c>
      <c r="T573">
        <v>0</v>
      </c>
    </row>
    <row r="574" spans="1:20">
      <c r="A574" t="s">
        <v>99</v>
      </c>
      <c r="B574" t="s">
        <v>99</v>
      </c>
      <c r="C574" t="s">
        <v>99</v>
      </c>
      <c r="D574">
        <v>0</v>
      </c>
      <c r="E574">
        <v>0</v>
      </c>
      <c r="F574">
        <v>0</v>
      </c>
      <c r="G574">
        <v>0</v>
      </c>
      <c r="H574">
        <v>0</v>
      </c>
      <c r="I574">
        <v>0</v>
      </c>
      <c r="J574">
        <v>0</v>
      </c>
      <c r="K574">
        <v>0</v>
      </c>
      <c r="L574">
        <v>0</v>
      </c>
      <c r="M574">
        <v>0</v>
      </c>
      <c r="N574">
        <v>0</v>
      </c>
      <c r="O574">
        <v>0</v>
      </c>
      <c r="P574">
        <v>0</v>
      </c>
      <c r="Q574">
        <v>0</v>
      </c>
      <c r="R574">
        <v>0</v>
      </c>
      <c r="S574">
        <v>0</v>
      </c>
      <c r="T574">
        <v>0</v>
      </c>
    </row>
    <row r="575" spans="1:20">
      <c r="A575" t="s">
        <v>99</v>
      </c>
      <c r="B575" t="s">
        <v>99</v>
      </c>
      <c r="C575" t="s">
        <v>99</v>
      </c>
      <c r="D575">
        <v>0</v>
      </c>
      <c r="E575">
        <v>0</v>
      </c>
      <c r="F575">
        <v>0</v>
      </c>
      <c r="G575">
        <v>0</v>
      </c>
      <c r="H575">
        <v>0</v>
      </c>
      <c r="I575">
        <v>0</v>
      </c>
      <c r="J575">
        <v>0</v>
      </c>
      <c r="K575">
        <v>0</v>
      </c>
      <c r="L575">
        <v>0</v>
      </c>
      <c r="M575">
        <v>0</v>
      </c>
      <c r="N575">
        <v>0</v>
      </c>
      <c r="O575">
        <v>0</v>
      </c>
      <c r="P575">
        <v>0</v>
      </c>
      <c r="Q575">
        <v>0</v>
      </c>
      <c r="R575">
        <v>0</v>
      </c>
      <c r="S575">
        <v>0</v>
      </c>
      <c r="T575">
        <v>0</v>
      </c>
    </row>
    <row r="576" spans="1:20">
      <c r="A576" t="s">
        <v>99</v>
      </c>
      <c r="B576" t="s">
        <v>99</v>
      </c>
      <c r="C576" t="s">
        <v>99</v>
      </c>
      <c r="D576">
        <v>0</v>
      </c>
      <c r="E576">
        <v>0</v>
      </c>
      <c r="F576">
        <v>0</v>
      </c>
      <c r="G576">
        <v>0</v>
      </c>
      <c r="H576">
        <v>0</v>
      </c>
      <c r="I576">
        <v>0</v>
      </c>
      <c r="J576">
        <v>0</v>
      </c>
      <c r="K576">
        <v>0</v>
      </c>
      <c r="L576">
        <v>0</v>
      </c>
      <c r="M576">
        <v>0</v>
      </c>
      <c r="N576">
        <v>0</v>
      </c>
      <c r="O576">
        <v>0</v>
      </c>
      <c r="P576">
        <v>0</v>
      </c>
      <c r="Q576">
        <v>0</v>
      </c>
      <c r="R576">
        <v>0</v>
      </c>
      <c r="S576">
        <v>0</v>
      </c>
      <c r="T576">
        <v>0</v>
      </c>
    </row>
    <row r="577" spans="1:20">
      <c r="A577" t="s">
        <v>99</v>
      </c>
      <c r="B577" t="s">
        <v>99</v>
      </c>
      <c r="C577" t="s">
        <v>99</v>
      </c>
      <c r="D577">
        <v>0</v>
      </c>
      <c r="E577">
        <v>0</v>
      </c>
      <c r="F577">
        <v>0</v>
      </c>
      <c r="G577">
        <v>0</v>
      </c>
      <c r="H577">
        <v>0</v>
      </c>
      <c r="I577">
        <v>0</v>
      </c>
      <c r="J577">
        <v>0</v>
      </c>
      <c r="K577">
        <v>0</v>
      </c>
      <c r="L577">
        <v>0</v>
      </c>
      <c r="M577">
        <v>0</v>
      </c>
      <c r="N577">
        <v>0</v>
      </c>
      <c r="O577">
        <v>0</v>
      </c>
      <c r="P577">
        <v>0</v>
      </c>
      <c r="Q577">
        <v>0</v>
      </c>
      <c r="R577">
        <v>0</v>
      </c>
      <c r="S577">
        <v>0</v>
      </c>
      <c r="T577">
        <v>0</v>
      </c>
    </row>
    <row r="578" spans="1:20">
      <c r="A578" t="s">
        <v>99</v>
      </c>
      <c r="B578" t="s">
        <v>99</v>
      </c>
      <c r="C578" t="s">
        <v>99</v>
      </c>
      <c r="D578">
        <v>0</v>
      </c>
      <c r="E578">
        <v>0</v>
      </c>
      <c r="F578">
        <v>0</v>
      </c>
      <c r="G578">
        <v>0</v>
      </c>
      <c r="H578">
        <v>0</v>
      </c>
      <c r="I578">
        <v>0</v>
      </c>
      <c r="J578">
        <v>0</v>
      </c>
      <c r="K578">
        <v>0</v>
      </c>
      <c r="L578">
        <v>0</v>
      </c>
      <c r="M578">
        <v>0</v>
      </c>
      <c r="N578">
        <v>0</v>
      </c>
      <c r="O578">
        <v>0</v>
      </c>
      <c r="P578">
        <v>0</v>
      </c>
      <c r="Q578">
        <v>0</v>
      </c>
      <c r="R578">
        <v>0</v>
      </c>
      <c r="S578">
        <v>0</v>
      </c>
      <c r="T578">
        <v>0</v>
      </c>
    </row>
    <row r="579" spans="1:20">
      <c r="A579" t="s">
        <v>99</v>
      </c>
      <c r="B579" t="s">
        <v>99</v>
      </c>
      <c r="C579" t="s">
        <v>99</v>
      </c>
      <c r="D579">
        <v>0</v>
      </c>
      <c r="E579">
        <v>0</v>
      </c>
      <c r="F579">
        <v>0</v>
      </c>
      <c r="G579">
        <v>0</v>
      </c>
      <c r="H579">
        <v>0</v>
      </c>
      <c r="I579">
        <v>0</v>
      </c>
      <c r="J579">
        <v>0</v>
      </c>
      <c r="K579">
        <v>0</v>
      </c>
      <c r="L579">
        <v>0</v>
      </c>
      <c r="M579">
        <v>0</v>
      </c>
      <c r="N579">
        <v>0</v>
      </c>
      <c r="O579">
        <v>0</v>
      </c>
      <c r="P579">
        <v>0</v>
      </c>
      <c r="Q579">
        <v>0</v>
      </c>
      <c r="R579">
        <v>0</v>
      </c>
      <c r="S579">
        <v>0</v>
      </c>
      <c r="T579">
        <v>0</v>
      </c>
    </row>
    <row r="580" spans="1:20">
      <c r="A580" t="s">
        <v>99</v>
      </c>
      <c r="B580" t="s">
        <v>99</v>
      </c>
      <c r="C580" t="s">
        <v>99</v>
      </c>
      <c r="D580">
        <v>0</v>
      </c>
      <c r="E580">
        <v>0</v>
      </c>
      <c r="F580">
        <v>0</v>
      </c>
      <c r="G580">
        <v>0</v>
      </c>
      <c r="H580">
        <v>0</v>
      </c>
      <c r="I580">
        <v>0</v>
      </c>
      <c r="J580">
        <v>0</v>
      </c>
      <c r="K580">
        <v>0</v>
      </c>
      <c r="L580">
        <v>0</v>
      </c>
      <c r="M580">
        <v>0</v>
      </c>
      <c r="N580">
        <v>0</v>
      </c>
      <c r="O580">
        <v>0</v>
      </c>
      <c r="P580">
        <v>0</v>
      </c>
      <c r="Q580">
        <v>0</v>
      </c>
      <c r="R580">
        <v>0</v>
      </c>
      <c r="S580">
        <v>0</v>
      </c>
      <c r="T580">
        <v>0</v>
      </c>
    </row>
    <row r="581" spans="1:20">
      <c r="A581" t="s">
        <v>99</v>
      </c>
      <c r="B581" t="s">
        <v>99</v>
      </c>
      <c r="C581" t="s">
        <v>99</v>
      </c>
      <c r="D581">
        <v>0</v>
      </c>
      <c r="E581">
        <v>0</v>
      </c>
      <c r="F581">
        <v>0</v>
      </c>
      <c r="G581">
        <v>0</v>
      </c>
      <c r="H581">
        <v>0</v>
      </c>
      <c r="I581">
        <v>0</v>
      </c>
      <c r="J581">
        <v>0</v>
      </c>
      <c r="K581">
        <v>0</v>
      </c>
      <c r="L581">
        <v>0</v>
      </c>
      <c r="M581">
        <v>0</v>
      </c>
      <c r="N581">
        <v>0</v>
      </c>
      <c r="O581">
        <v>0</v>
      </c>
      <c r="P581">
        <v>0</v>
      </c>
      <c r="Q581">
        <v>0</v>
      </c>
      <c r="R581">
        <v>0</v>
      </c>
      <c r="S581">
        <v>0</v>
      </c>
      <c r="T581">
        <v>0</v>
      </c>
    </row>
    <row r="582" spans="1:20">
      <c r="A582" t="s">
        <v>99</v>
      </c>
      <c r="B582" t="s">
        <v>99</v>
      </c>
      <c r="C582" t="s">
        <v>99</v>
      </c>
      <c r="D582">
        <v>0</v>
      </c>
      <c r="E582">
        <v>0</v>
      </c>
      <c r="F582">
        <v>0</v>
      </c>
      <c r="G582">
        <v>0</v>
      </c>
      <c r="H582">
        <v>0</v>
      </c>
      <c r="I582">
        <v>0</v>
      </c>
      <c r="J582">
        <v>0</v>
      </c>
      <c r="K582">
        <v>0</v>
      </c>
      <c r="L582">
        <v>0</v>
      </c>
      <c r="M582">
        <v>0</v>
      </c>
      <c r="N582">
        <v>0</v>
      </c>
      <c r="O582">
        <v>0</v>
      </c>
      <c r="P582">
        <v>0</v>
      </c>
      <c r="Q582">
        <v>0</v>
      </c>
      <c r="R582">
        <v>0</v>
      </c>
      <c r="S582">
        <v>0</v>
      </c>
      <c r="T582">
        <v>0</v>
      </c>
    </row>
    <row r="583" spans="1:20">
      <c r="A583" t="s">
        <v>99</v>
      </c>
      <c r="B583" t="s">
        <v>99</v>
      </c>
      <c r="C583" t="s">
        <v>99</v>
      </c>
      <c r="D583">
        <v>0</v>
      </c>
      <c r="E583">
        <v>0</v>
      </c>
      <c r="F583">
        <v>0</v>
      </c>
      <c r="G583">
        <v>0</v>
      </c>
      <c r="H583">
        <v>0</v>
      </c>
      <c r="I583">
        <v>0</v>
      </c>
      <c r="J583">
        <v>0</v>
      </c>
      <c r="K583">
        <v>0</v>
      </c>
      <c r="L583">
        <v>0</v>
      </c>
      <c r="M583">
        <v>0</v>
      </c>
      <c r="N583">
        <v>0</v>
      </c>
      <c r="O583">
        <v>0</v>
      </c>
      <c r="P583">
        <v>0</v>
      </c>
      <c r="Q583">
        <v>0</v>
      </c>
      <c r="R583">
        <v>0</v>
      </c>
      <c r="S583">
        <v>0</v>
      </c>
      <c r="T583">
        <v>0</v>
      </c>
    </row>
    <row r="584" spans="1:20">
      <c r="A584" t="s">
        <v>99</v>
      </c>
      <c r="B584" t="s">
        <v>99</v>
      </c>
      <c r="C584" t="s">
        <v>99</v>
      </c>
      <c r="D584">
        <v>0</v>
      </c>
      <c r="E584">
        <v>0</v>
      </c>
      <c r="F584">
        <v>0</v>
      </c>
      <c r="G584">
        <v>0</v>
      </c>
      <c r="H584">
        <v>0</v>
      </c>
      <c r="I584">
        <v>0</v>
      </c>
      <c r="J584">
        <v>0</v>
      </c>
      <c r="K584">
        <v>0</v>
      </c>
      <c r="L584">
        <v>0</v>
      </c>
      <c r="M584">
        <v>0</v>
      </c>
      <c r="N584">
        <v>0</v>
      </c>
      <c r="O584">
        <v>0</v>
      </c>
      <c r="P584">
        <v>0</v>
      </c>
      <c r="Q584">
        <v>0</v>
      </c>
      <c r="R584">
        <v>0</v>
      </c>
      <c r="S584">
        <v>0</v>
      </c>
      <c r="T584">
        <v>0</v>
      </c>
    </row>
    <row r="585" spans="1:20">
      <c r="A585" t="s">
        <v>99</v>
      </c>
      <c r="B585" t="s">
        <v>99</v>
      </c>
      <c r="C585" t="s">
        <v>99</v>
      </c>
      <c r="D585">
        <v>0</v>
      </c>
      <c r="E585">
        <v>0</v>
      </c>
      <c r="F585">
        <v>0</v>
      </c>
      <c r="G585">
        <v>0</v>
      </c>
      <c r="H585">
        <v>0</v>
      </c>
      <c r="I585">
        <v>0</v>
      </c>
      <c r="J585">
        <v>0</v>
      </c>
      <c r="K585">
        <v>0</v>
      </c>
      <c r="L585">
        <v>0</v>
      </c>
      <c r="M585">
        <v>0</v>
      </c>
      <c r="N585">
        <v>0</v>
      </c>
      <c r="O585">
        <v>0</v>
      </c>
      <c r="P585">
        <v>0</v>
      </c>
      <c r="Q585">
        <v>0</v>
      </c>
      <c r="R585">
        <v>0</v>
      </c>
      <c r="S585">
        <v>0</v>
      </c>
      <c r="T585">
        <v>0</v>
      </c>
    </row>
    <row r="586" spans="1:20">
      <c r="A586" t="s">
        <v>99</v>
      </c>
      <c r="B586" t="s">
        <v>99</v>
      </c>
      <c r="C586" t="s">
        <v>99</v>
      </c>
      <c r="D586">
        <v>0</v>
      </c>
      <c r="E586">
        <v>0</v>
      </c>
      <c r="F586">
        <v>0</v>
      </c>
      <c r="G586">
        <v>0</v>
      </c>
      <c r="H586">
        <v>0</v>
      </c>
      <c r="I586">
        <v>0</v>
      </c>
      <c r="J586">
        <v>0</v>
      </c>
      <c r="K586">
        <v>0</v>
      </c>
      <c r="L586">
        <v>0</v>
      </c>
      <c r="M586">
        <v>0</v>
      </c>
      <c r="N586">
        <v>0</v>
      </c>
      <c r="O586">
        <v>0</v>
      </c>
      <c r="P586">
        <v>0</v>
      </c>
      <c r="Q586">
        <v>0</v>
      </c>
      <c r="R586">
        <v>0</v>
      </c>
      <c r="S586">
        <v>0</v>
      </c>
      <c r="T586">
        <v>0</v>
      </c>
    </row>
    <row r="587" spans="1:20">
      <c r="A587" t="s">
        <v>99</v>
      </c>
      <c r="B587" t="s">
        <v>99</v>
      </c>
      <c r="C587" t="s">
        <v>99</v>
      </c>
      <c r="D587">
        <v>0</v>
      </c>
      <c r="E587">
        <v>0</v>
      </c>
      <c r="F587">
        <v>0</v>
      </c>
      <c r="G587">
        <v>0</v>
      </c>
      <c r="H587">
        <v>0</v>
      </c>
      <c r="I587">
        <v>0</v>
      </c>
      <c r="J587">
        <v>0</v>
      </c>
      <c r="K587">
        <v>0</v>
      </c>
      <c r="L587">
        <v>0</v>
      </c>
      <c r="M587">
        <v>0</v>
      </c>
      <c r="N587">
        <v>0</v>
      </c>
      <c r="O587">
        <v>0</v>
      </c>
      <c r="P587">
        <v>0</v>
      </c>
      <c r="Q587">
        <v>0</v>
      </c>
      <c r="R587">
        <v>0</v>
      </c>
      <c r="S587">
        <v>0</v>
      </c>
      <c r="T587">
        <v>0</v>
      </c>
    </row>
    <row r="588" spans="1:20">
      <c r="A588" t="s">
        <v>99</v>
      </c>
      <c r="B588" t="s">
        <v>99</v>
      </c>
      <c r="C588" t="s">
        <v>99</v>
      </c>
      <c r="D588">
        <v>0</v>
      </c>
      <c r="E588">
        <v>0</v>
      </c>
      <c r="F588">
        <v>0</v>
      </c>
      <c r="G588">
        <v>0</v>
      </c>
      <c r="H588">
        <v>0</v>
      </c>
      <c r="I588">
        <v>0</v>
      </c>
      <c r="J588">
        <v>0</v>
      </c>
      <c r="K588">
        <v>0</v>
      </c>
      <c r="L588">
        <v>0</v>
      </c>
      <c r="M588">
        <v>0</v>
      </c>
      <c r="N588">
        <v>0</v>
      </c>
      <c r="O588">
        <v>0</v>
      </c>
      <c r="P588">
        <v>0</v>
      </c>
      <c r="Q588">
        <v>0</v>
      </c>
      <c r="R588">
        <v>0</v>
      </c>
      <c r="S588">
        <v>0</v>
      </c>
      <c r="T588">
        <v>0</v>
      </c>
    </row>
    <row r="589" spans="1:20">
      <c r="A589" t="s">
        <v>99</v>
      </c>
      <c r="B589" t="s">
        <v>99</v>
      </c>
      <c r="C589" t="s">
        <v>99</v>
      </c>
      <c r="D589">
        <v>0</v>
      </c>
      <c r="E589">
        <v>0</v>
      </c>
      <c r="F589">
        <v>0</v>
      </c>
      <c r="G589">
        <v>0</v>
      </c>
      <c r="H589">
        <v>0</v>
      </c>
      <c r="I589">
        <v>0</v>
      </c>
      <c r="J589">
        <v>0</v>
      </c>
      <c r="K589">
        <v>0</v>
      </c>
      <c r="L589">
        <v>0</v>
      </c>
      <c r="M589">
        <v>0</v>
      </c>
      <c r="N589">
        <v>0</v>
      </c>
      <c r="O589">
        <v>0</v>
      </c>
      <c r="P589">
        <v>0</v>
      </c>
      <c r="Q589">
        <v>0</v>
      </c>
      <c r="R589">
        <v>0</v>
      </c>
      <c r="S589">
        <v>0</v>
      </c>
      <c r="T589">
        <v>0</v>
      </c>
    </row>
    <row r="590" spans="1:20">
      <c r="A590" t="s">
        <v>99</v>
      </c>
      <c r="B590" t="s">
        <v>99</v>
      </c>
      <c r="C590" t="s">
        <v>99</v>
      </c>
      <c r="D590">
        <v>0</v>
      </c>
      <c r="E590">
        <v>0</v>
      </c>
      <c r="F590">
        <v>0</v>
      </c>
      <c r="G590">
        <v>0</v>
      </c>
      <c r="H590">
        <v>0</v>
      </c>
      <c r="I590">
        <v>0</v>
      </c>
      <c r="J590">
        <v>0</v>
      </c>
      <c r="K590">
        <v>0</v>
      </c>
      <c r="L590">
        <v>0</v>
      </c>
      <c r="M590">
        <v>0</v>
      </c>
      <c r="N590">
        <v>0</v>
      </c>
      <c r="O590">
        <v>0</v>
      </c>
      <c r="P590">
        <v>0</v>
      </c>
      <c r="Q590">
        <v>0</v>
      </c>
      <c r="R590">
        <v>0</v>
      </c>
      <c r="S590">
        <v>0</v>
      </c>
      <c r="T590">
        <v>0</v>
      </c>
    </row>
    <row r="591" spans="1:20">
      <c r="A591" t="s">
        <v>99</v>
      </c>
      <c r="B591" t="s">
        <v>99</v>
      </c>
      <c r="C591" t="s">
        <v>99</v>
      </c>
      <c r="D591">
        <v>0</v>
      </c>
      <c r="E591">
        <v>0</v>
      </c>
      <c r="F591">
        <v>0</v>
      </c>
      <c r="G591">
        <v>0</v>
      </c>
      <c r="H591">
        <v>0</v>
      </c>
      <c r="I591">
        <v>0</v>
      </c>
      <c r="J591">
        <v>0</v>
      </c>
      <c r="K591">
        <v>0</v>
      </c>
      <c r="L591">
        <v>0</v>
      </c>
      <c r="M591">
        <v>0</v>
      </c>
      <c r="N591">
        <v>0</v>
      </c>
      <c r="O591">
        <v>0</v>
      </c>
      <c r="P591">
        <v>0</v>
      </c>
      <c r="Q591">
        <v>0</v>
      </c>
      <c r="R591">
        <v>0</v>
      </c>
      <c r="S591">
        <v>0</v>
      </c>
      <c r="T591">
        <v>0</v>
      </c>
    </row>
    <row r="592" spans="1:20">
      <c r="A592" t="s">
        <v>99</v>
      </c>
      <c r="B592" t="s">
        <v>99</v>
      </c>
      <c r="C592" t="s">
        <v>99</v>
      </c>
      <c r="D592">
        <v>0</v>
      </c>
      <c r="E592">
        <v>0</v>
      </c>
      <c r="F592">
        <v>0</v>
      </c>
      <c r="G592">
        <v>0</v>
      </c>
      <c r="H592">
        <v>0</v>
      </c>
      <c r="I592">
        <v>0</v>
      </c>
      <c r="J592">
        <v>0</v>
      </c>
      <c r="K592">
        <v>0</v>
      </c>
      <c r="L592">
        <v>0</v>
      </c>
      <c r="M592">
        <v>0</v>
      </c>
      <c r="N592">
        <v>0</v>
      </c>
      <c r="O592">
        <v>0</v>
      </c>
      <c r="P592">
        <v>0</v>
      </c>
      <c r="Q592">
        <v>0</v>
      </c>
      <c r="R592">
        <v>0</v>
      </c>
      <c r="S592">
        <v>0</v>
      </c>
      <c r="T592">
        <v>0</v>
      </c>
    </row>
    <row r="593" spans="1:20">
      <c r="A593" t="s">
        <v>99</v>
      </c>
      <c r="B593" t="s">
        <v>99</v>
      </c>
      <c r="C593" t="s">
        <v>99</v>
      </c>
      <c r="D593">
        <v>0</v>
      </c>
      <c r="E593">
        <v>0</v>
      </c>
      <c r="F593">
        <v>0</v>
      </c>
      <c r="G593">
        <v>0</v>
      </c>
      <c r="H593">
        <v>0</v>
      </c>
      <c r="I593">
        <v>0</v>
      </c>
      <c r="J593">
        <v>0</v>
      </c>
      <c r="K593">
        <v>0</v>
      </c>
      <c r="L593">
        <v>0</v>
      </c>
      <c r="M593">
        <v>0</v>
      </c>
      <c r="N593">
        <v>0</v>
      </c>
      <c r="O593">
        <v>0</v>
      </c>
      <c r="P593">
        <v>0</v>
      </c>
      <c r="Q593">
        <v>0</v>
      </c>
      <c r="R593">
        <v>0</v>
      </c>
      <c r="S593">
        <v>0</v>
      </c>
      <c r="T593">
        <v>0</v>
      </c>
    </row>
    <row r="594" spans="1:20">
      <c r="A594" t="s">
        <v>99</v>
      </c>
      <c r="B594" t="s">
        <v>99</v>
      </c>
      <c r="C594" t="s">
        <v>99</v>
      </c>
      <c r="D594">
        <v>0</v>
      </c>
      <c r="E594">
        <v>0</v>
      </c>
      <c r="F594">
        <v>0</v>
      </c>
      <c r="G594">
        <v>0</v>
      </c>
      <c r="H594">
        <v>0</v>
      </c>
      <c r="I594">
        <v>0</v>
      </c>
      <c r="J594">
        <v>0</v>
      </c>
      <c r="K594">
        <v>0</v>
      </c>
      <c r="L594">
        <v>0</v>
      </c>
      <c r="M594">
        <v>0</v>
      </c>
      <c r="N594">
        <v>0</v>
      </c>
      <c r="O594">
        <v>0</v>
      </c>
      <c r="P594">
        <v>0</v>
      </c>
      <c r="Q594">
        <v>0</v>
      </c>
      <c r="R594">
        <v>0</v>
      </c>
      <c r="S594">
        <v>0</v>
      </c>
      <c r="T594">
        <v>0</v>
      </c>
    </row>
    <row r="595" spans="1:20">
      <c r="A595" t="s">
        <v>99</v>
      </c>
      <c r="B595" t="s">
        <v>99</v>
      </c>
      <c r="C595" t="s">
        <v>99</v>
      </c>
      <c r="D595">
        <v>0</v>
      </c>
      <c r="E595">
        <v>0</v>
      </c>
      <c r="F595">
        <v>0</v>
      </c>
      <c r="G595">
        <v>0</v>
      </c>
      <c r="H595">
        <v>0</v>
      </c>
      <c r="I595">
        <v>0</v>
      </c>
      <c r="J595">
        <v>0</v>
      </c>
      <c r="K595">
        <v>0</v>
      </c>
      <c r="L595">
        <v>0</v>
      </c>
      <c r="M595">
        <v>0</v>
      </c>
      <c r="N595">
        <v>0</v>
      </c>
      <c r="O595">
        <v>0</v>
      </c>
      <c r="P595">
        <v>0</v>
      </c>
      <c r="Q595">
        <v>0</v>
      </c>
      <c r="R595">
        <v>0</v>
      </c>
      <c r="S595">
        <v>0</v>
      </c>
      <c r="T595">
        <v>0</v>
      </c>
    </row>
    <row r="596" spans="1:20">
      <c r="A596" t="s">
        <v>99</v>
      </c>
      <c r="B596" t="s">
        <v>99</v>
      </c>
      <c r="C596" t="s">
        <v>99</v>
      </c>
      <c r="D596">
        <v>0</v>
      </c>
      <c r="E596">
        <v>0</v>
      </c>
      <c r="F596">
        <v>0</v>
      </c>
      <c r="G596">
        <v>0</v>
      </c>
      <c r="H596">
        <v>0</v>
      </c>
      <c r="I596">
        <v>0</v>
      </c>
      <c r="J596">
        <v>0</v>
      </c>
      <c r="K596">
        <v>0</v>
      </c>
      <c r="L596">
        <v>0</v>
      </c>
      <c r="M596">
        <v>0</v>
      </c>
      <c r="N596">
        <v>0</v>
      </c>
      <c r="O596">
        <v>0</v>
      </c>
      <c r="P596">
        <v>0</v>
      </c>
      <c r="Q596">
        <v>0</v>
      </c>
      <c r="R596">
        <v>0</v>
      </c>
      <c r="S596">
        <v>0</v>
      </c>
      <c r="T596">
        <v>0</v>
      </c>
    </row>
    <row r="597" spans="1:20">
      <c r="A597" t="s">
        <v>99</v>
      </c>
      <c r="B597" t="s">
        <v>99</v>
      </c>
      <c r="C597" t="s">
        <v>99</v>
      </c>
      <c r="D597">
        <v>0</v>
      </c>
      <c r="E597">
        <v>0</v>
      </c>
      <c r="F597">
        <v>0</v>
      </c>
      <c r="G597">
        <v>0</v>
      </c>
      <c r="H597">
        <v>0</v>
      </c>
      <c r="I597">
        <v>0</v>
      </c>
      <c r="J597">
        <v>0</v>
      </c>
      <c r="K597">
        <v>0</v>
      </c>
      <c r="L597">
        <v>0</v>
      </c>
      <c r="M597">
        <v>0</v>
      </c>
      <c r="N597">
        <v>0</v>
      </c>
      <c r="O597">
        <v>0</v>
      </c>
      <c r="P597">
        <v>0</v>
      </c>
      <c r="Q597">
        <v>0</v>
      </c>
      <c r="R597">
        <v>0</v>
      </c>
      <c r="S597">
        <v>0</v>
      </c>
      <c r="T597">
        <v>0</v>
      </c>
    </row>
    <row r="598" spans="1:20">
      <c r="A598" t="s">
        <v>99</v>
      </c>
      <c r="B598" t="s">
        <v>99</v>
      </c>
      <c r="C598" t="s">
        <v>99</v>
      </c>
      <c r="D598">
        <v>0</v>
      </c>
      <c r="E598">
        <v>0</v>
      </c>
      <c r="F598">
        <v>0</v>
      </c>
      <c r="G598">
        <v>0</v>
      </c>
      <c r="H598">
        <v>0</v>
      </c>
      <c r="I598">
        <v>0</v>
      </c>
      <c r="J598">
        <v>0</v>
      </c>
      <c r="K598">
        <v>0</v>
      </c>
      <c r="L598">
        <v>0</v>
      </c>
      <c r="M598">
        <v>0</v>
      </c>
      <c r="N598">
        <v>0</v>
      </c>
      <c r="O598">
        <v>0</v>
      </c>
      <c r="P598">
        <v>0</v>
      </c>
      <c r="Q598">
        <v>0</v>
      </c>
      <c r="R598">
        <v>0</v>
      </c>
      <c r="S598">
        <v>0</v>
      </c>
      <c r="T598">
        <v>0</v>
      </c>
    </row>
    <row r="599" spans="1:20">
      <c r="A599" t="s">
        <v>99</v>
      </c>
      <c r="B599" t="s">
        <v>99</v>
      </c>
      <c r="C599" t="s">
        <v>99</v>
      </c>
      <c r="D599">
        <v>0</v>
      </c>
      <c r="E599">
        <v>0</v>
      </c>
      <c r="F599">
        <v>0</v>
      </c>
      <c r="G599">
        <v>0</v>
      </c>
      <c r="H599">
        <v>0</v>
      </c>
      <c r="I599">
        <v>0</v>
      </c>
      <c r="J599">
        <v>0</v>
      </c>
      <c r="K599">
        <v>0</v>
      </c>
      <c r="L599">
        <v>0</v>
      </c>
      <c r="M599">
        <v>0</v>
      </c>
      <c r="N599">
        <v>0</v>
      </c>
      <c r="O599">
        <v>0</v>
      </c>
      <c r="P599">
        <v>0</v>
      </c>
      <c r="Q599">
        <v>0</v>
      </c>
      <c r="R599">
        <v>0</v>
      </c>
      <c r="S599">
        <v>0</v>
      </c>
      <c r="T599">
        <v>0</v>
      </c>
    </row>
    <row r="600" spans="1:20">
      <c r="A600" t="s">
        <v>99</v>
      </c>
      <c r="B600" t="s">
        <v>99</v>
      </c>
      <c r="C600" t="s">
        <v>99</v>
      </c>
      <c r="D600">
        <v>0</v>
      </c>
      <c r="E600">
        <v>0</v>
      </c>
      <c r="F600">
        <v>0</v>
      </c>
      <c r="G600">
        <v>0</v>
      </c>
      <c r="H600">
        <v>0</v>
      </c>
      <c r="I600">
        <v>0</v>
      </c>
      <c r="J600">
        <v>0</v>
      </c>
      <c r="K600">
        <v>0</v>
      </c>
      <c r="L600">
        <v>0</v>
      </c>
      <c r="M600">
        <v>0</v>
      </c>
      <c r="N600">
        <v>0</v>
      </c>
      <c r="O600">
        <v>0</v>
      </c>
      <c r="P600">
        <v>0</v>
      </c>
      <c r="Q600">
        <v>0</v>
      </c>
      <c r="R600">
        <v>0</v>
      </c>
      <c r="S600">
        <v>0</v>
      </c>
      <c r="T600">
        <v>0</v>
      </c>
    </row>
    <row r="601" spans="1:20">
      <c r="A601" t="s">
        <v>99</v>
      </c>
      <c r="B601" t="s">
        <v>99</v>
      </c>
      <c r="C601" t="s">
        <v>99</v>
      </c>
      <c r="D601">
        <v>0</v>
      </c>
      <c r="E601">
        <v>0</v>
      </c>
      <c r="F601">
        <v>0</v>
      </c>
      <c r="G601">
        <v>0</v>
      </c>
      <c r="H601">
        <v>0</v>
      </c>
      <c r="I601">
        <v>0</v>
      </c>
      <c r="J601">
        <v>0</v>
      </c>
      <c r="K601">
        <v>0</v>
      </c>
      <c r="L601">
        <v>0</v>
      </c>
      <c r="M601">
        <v>0</v>
      </c>
      <c r="N601">
        <v>0</v>
      </c>
      <c r="O601">
        <v>0</v>
      </c>
      <c r="P601">
        <v>0</v>
      </c>
      <c r="Q601">
        <v>0</v>
      </c>
      <c r="R601">
        <v>0</v>
      </c>
      <c r="S601">
        <v>0</v>
      </c>
      <c r="T601">
        <v>0</v>
      </c>
    </row>
    <row r="602" spans="1:20">
      <c r="A602" t="s">
        <v>99</v>
      </c>
      <c r="B602" t="s">
        <v>99</v>
      </c>
      <c r="C602" t="s">
        <v>99</v>
      </c>
      <c r="D602">
        <v>0</v>
      </c>
      <c r="E602">
        <v>0</v>
      </c>
      <c r="F602">
        <v>0</v>
      </c>
      <c r="G602">
        <v>0</v>
      </c>
      <c r="H602">
        <v>0</v>
      </c>
      <c r="I602">
        <v>0</v>
      </c>
      <c r="J602">
        <v>0</v>
      </c>
      <c r="K602">
        <v>0</v>
      </c>
      <c r="L602">
        <v>0</v>
      </c>
      <c r="M602">
        <v>0</v>
      </c>
      <c r="N602">
        <v>0</v>
      </c>
      <c r="O602">
        <v>0</v>
      </c>
      <c r="P602">
        <v>0</v>
      </c>
      <c r="Q602">
        <v>0</v>
      </c>
      <c r="R602">
        <v>0</v>
      </c>
      <c r="S602">
        <v>0</v>
      </c>
      <c r="T602">
        <v>0</v>
      </c>
    </row>
    <row r="603" spans="1:20">
      <c r="A603" t="s">
        <v>99</v>
      </c>
      <c r="B603" t="s">
        <v>99</v>
      </c>
      <c r="C603" t="s">
        <v>99</v>
      </c>
      <c r="D603">
        <v>0</v>
      </c>
      <c r="E603">
        <v>0</v>
      </c>
      <c r="F603">
        <v>0</v>
      </c>
      <c r="G603">
        <v>0</v>
      </c>
      <c r="H603">
        <v>0</v>
      </c>
      <c r="I603">
        <v>0</v>
      </c>
      <c r="J603">
        <v>0</v>
      </c>
      <c r="K603">
        <v>0</v>
      </c>
      <c r="L603">
        <v>0</v>
      </c>
      <c r="M603">
        <v>0</v>
      </c>
      <c r="N603">
        <v>0</v>
      </c>
      <c r="O603">
        <v>0</v>
      </c>
      <c r="P603">
        <v>0</v>
      </c>
      <c r="Q603">
        <v>0</v>
      </c>
      <c r="R603">
        <v>0</v>
      </c>
      <c r="S603">
        <v>0</v>
      </c>
      <c r="T603">
        <v>0</v>
      </c>
    </row>
    <row r="604" spans="1:20">
      <c r="A604" t="s">
        <v>99</v>
      </c>
      <c r="B604" t="s">
        <v>99</v>
      </c>
      <c r="C604" t="s">
        <v>99</v>
      </c>
      <c r="D604">
        <v>0</v>
      </c>
      <c r="E604">
        <v>0</v>
      </c>
      <c r="F604">
        <v>0</v>
      </c>
      <c r="G604">
        <v>0</v>
      </c>
      <c r="H604">
        <v>0</v>
      </c>
      <c r="I604">
        <v>0</v>
      </c>
      <c r="J604">
        <v>0</v>
      </c>
      <c r="K604">
        <v>0</v>
      </c>
      <c r="L604">
        <v>0</v>
      </c>
      <c r="M604">
        <v>0</v>
      </c>
      <c r="N604">
        <v>0</v>
      </c>
      <c r="O604">
        <v>0</v>
      </c>
      <c r="P604">
        <v>0</v>
      </c>
      <c r="Q604">
        <v>0</v>
      </c>
      <c r="R604">
        <v>0</v>
      </c>
      <c r="S604">
        <v>0</v>
      </c>
      <c r="T604">
        <v>0</v>
      </c>
    </row>
    <row r="605" spans="1:20">
      <c r="A605" t="s">
        <v>99</v>
      </c>
      <c r="B605" t="s">
        <v>99</v>
      </c>
      <c r="C605" t="s">
        <v>99</v>
      </c>
      <c r="D605">
        <v>0</v>
      </c>
      <c r="E605">
        <v>0</v>
      </c>
      <c r="F605">
        <v>0</v>
      </c>
      <c r="G605">
        <v>0</v>
      </c>
      <c r="H605">
        <v>0</v>
      </c>
      <c r="I605">
        <v>0</v>
      </c>
      <c r="J605">
        <v>0</v>
      </c>
      <c r="K605">
        <v>0</v>
      </c>
      <c r="L605">
        <v>0</v>
      </c>
      <c r="M605">
        <v>0</v>
      </c>
      <c r="N605">
        <v>0</v>
      </c>
      <c r="O605">
        <v>0</v>
      </c>
      <c r="P605">
        <v>0</v>
      </c>
      <c r="Q605">
        <v>0</v>
      </c>
      <c r="R605">
        <v>0</v>
      </c>
      <c r="S605">
        <v>0</v>
      </c>
      <c r="T605">
        <v>0</v>
      </c>
    </row>
    <row r="606" spans="1:20">
      <c r="A606" t="s">
        <v>99</v>
      </c>
      <c r="B606" t="s">
        <v>99</v>
      </c>
      <c r="C606" t="s">
        <v>99</v>
      </c>
      <c r="D606">
        <v>0</v>
      </c>
      <c r="E606">
        <v>0</v>
      </c>
      <c r="F606">
        <v>0</v>
      </c>
      <c r="G606">
        <v>0</v>
      </c>
      <c r="H606">
        <v>0</v>
      </c>
      <c r="I606">
        <v>0</v>
      </c>
      <c r="J606">
        <v>0</v>
      </c>
      <c r="K606">
        <v>0</v>
      </c>
      <c r="L606">
        <v>0</v>
      </c>
      <c r="M606">
        <v>0</v>
      </c>
      <c r="N606">
        <v>0</v>
      </c>
      <c r="O606">
        <v>0</v>
      </c>
      <c r="P606">
        <v>0</v>
      </c>
      <c r="Q606">
        <v>0</v>
      </c>
      <c r="R606">
        <v>0</v>
      </c>
      <c r="S606">
        <v>0</v>
      </c>
      <c r="T606">
        <v>0</v>
      </c>
    </row>
    <row r="607" spans="1:20">
      <c r="A607" t="s">
        <v>99</v>
      </c>
      <c r="B607" t="s">
        <v>99</v>
      </c>
      <c r="C607" t="s">
        <v>99</v>
      </c>
      <c r="D607">
        <v>0</v>
      </c>
      <c r="E607">
        <v>0</v>
      </c>
      <c r="F607">
        <v>0</v>
      </c>
      <c r="G607">
        <v>0</v>
      </c>
      <c r="H607">
        <v>0</v>
      </c>
      <c r="I607">
        <v>0</v>
      </c>
      <c r="J607">
        <v>0</v>
      </c>
      <c r="K607">
        <v>0</v>
      </c>
      <c r="L607">
        <v>0</v>
      </c>
      <c r="M607">
        <v>0</v>
      </c>
      <c r="N607">
        <v>0</v>
      </c>
      <c r="O607">
        <v>0</v>
      </c>
      <c r="P607">
        <v>0</v>
      </c>
      <c r="Q607">
        <v>0</v>
      </c>
      <c r="R607">
        <v>0</v>
      </c>
      <c r="S607">
        <v>0</v>
      </c>
      <c r="T607">
        <v>0</v>
      </c>
    </row>
    <row r="608" spans="1:20">
      <c r="A608" t="s">
        <v>99</v>
      </c>
      <c r="B608" t="s">
        <v>99</v>
      </c>
      <c r="C608" t="s">
        <v>99</v>
      </c>
      <c r="D608">
        <v>0</v>
      </c>
      <c r="E608">
        <v>0</v>
      </c>
      <c r="F608">
        <v>0</v>
      </c>
      <c r="G608">
        <v>0</v>
      </c>
      <c r="H608">
        <v>0</v>
      </c>
      <c r="I608">
        <v>0</v>
      </c>
      <c r="J608">
        <v>0</v>
      </c>
      <c r="K608">
        <v>0</v>
      </c>
      <c r="L608">
        <v>0</v>
      </c>
      <c r="M608">
        <v>0</v>
      </c>
      <c r="N608">
        <v>0</v>
      </c>
      <c r="O608">
        <v>0</v>
      </c>
      <c r="P608">
        <v>0</v>
      </c>
      <c r="Q608">
        <v>0</v>
      </c>
      <c r="R608">
        <v>0</v>
      </c>
      <c r="S608">
        <v>0</v>
      </c>
      <c r="T608">
        <v>0</v>
      </c>
    </row>
    <row r="609" spans="1:20">
      <c r="A609" t="s">
        <v>99</v>
      </c>
      <c r="B609" t="s">
        <v>99</v>
      </c>
      <c r="C609" t="s">
        <v>99</v>
      </c>
      <c r="D609">
        <v>0</v>
      </c>
      <c r="E609">
        <v>0</v>
      </c>
      <c r="F609">
        <v>0</v>
      </c>
      <c r="G609">
        <v>0</v>
      </c>
      <c r="H609">
        <v>0</v>
      </c>
      <c r="I609">
        <v>0</v>
      </c>
      <c r="J609">
        <v>0</v>
      </c>
      <c r="K609">
        <v>0</v>
      </c>
      <c r="L609">
        <v>0</v>
      </c>
      <c r="M609">
        <v>0</v>
      </c>
      <c r="N609">
        <v>0</v>
      </c>
      <c r="O609">
        <v>0</v>
      </c>
      <c r="P609">
        <v>0</v>
      </c>
      <c r="Q609">
        <v>0</v>
      </c>
      <c r="R609">
        <v>0</v>
      </c>
      <c r="S609">
        <v>0</v>
      </c>
      <c r="T609">
        <v>0</v>
      </c>
    </row>
    <row r="610" spans="1:20">
      <c r="A610" t="s">
        <v>99</v>
      </c>
      <c r="B610" t="s">
        <v>99</v>
      </c>
      <c r="C610" t="s">
        <v>99</v>
      </c>
      <c r="D610">
        <v>0</v>
      </c>
      <c r="E610">
        <v>0</v>
      </c>
      <c r="F610">
        <v>0</v>
      </c>
      <c r="G610">
        <v>0</v>
      </c>
      <c r="H610">
        <v>0</v>
      </c>
      <c r="I610">
        <v>0</v>
      </c>
      <c r="J610">
        <v>0</v>
      </c>
      <c r="K610">
        <v>0</v>
      </c>
      <c r="L610">
        <v>0</v>
      </c>
      <c r="M610">
        <v>0</v>
      </c>
      <c r="N610">
        <v>0</v>
      </c>
      <c r="O610">
        <v>0</v>
      </c>
      <c r="P610">
        <v>0</v>
      </c>
      <c r="Q610">
        <v>0</v>
      </c>
      <c r="R610">
        <v>0</v>
      </c>
      <c r="S610">
        <v>0</v>
      </c>
      <c r="T610">
        <v>0</v>
      </c>
    </row>
    <row r="611" spans="1:20">
      <c r="A611" t="s">
        <v>99</v>
      </c>
      <c r="B611" t="s">
        <v>99</v>
      </c>
      <c r="C611" t="s">
        <v>99</v>
      </c>
      <c r="D611">
        <v>0</v>
      </c>
      <c r="E611">
        <v>0</v>
      </c>
      <c r="F611">
        <v>0</v>
      </c>
      <c r="G611">
        <v>0</v>
      </c>
      <c r="H611">
        <v>0</v>
      </c>
      <c r="I611">
        <v>0</v>
      </c>
      <c r="J611">
        <v>0</v>
      </c>
      <c r="K611">
        <v>0</v>
      </c>
      <c r="L611">
        <v>0</v>
      </c>
      <c r="M611">
        <v>0</v>
      </c>
      <c r="N611">
        <v>0</v>
      </c>
      <c r="O611">
        <v>0</v>
      </c>
      <c r="P611">
        <v>0</v>
      </c>
      <c r="Q611">
        <v>0</v>
      </c>
      <c r="R611">
        <v>0</v>
      </c>
      <c r="S611">
        <v>0</v>
      </c>
      <c r="T611">
        <v>0</v>
      </c>
    </row>
    <row r="612" spans="1:20">
      <c r="A612" t="s">
        <v>99</v>
      </c>
      <c r="B612" t="s">
        <v>99</v>
      </c>
      <c r="C612" t="s">
        <v>99</v>
      </c>
      <c r="D612">
        <v>0</v>
      </c>
      <c r="E612">
        <v>0</v>
      </c>
      <c r="F612">
        <v>0</v>
      </c>
      <c r="G612">
        <v>0</v>
      </c>
      <c r="H612">
        <v>0</v>
      </c>
      <c r="I612">
        <v>0</v>
      </c>
      <c r="J612">
        <v>0</v>
      </c>
      <c r="K612">
        <v>0</v>
      </c>
      <c r="L612">
        <v>0</v>
      </c>
      <c r="M612">
        <v>0</v>
      </c>
      <c r="N612">
        <v>0</v>
      </c>
      <c r="O612">
        <v>0</v>
      </c>
      <c r="P612">
        <v>0</v>
      </c>
      <c r="Q612">
        <v>0</v>
      </c>
      <c r="R612">
        <v>0</v>
      </c>
      <c r="S612">
        <v>0</v>
      </c>
      <c r="T612">
        <v>0</v>
      </c>
    </row>
    <row r="613" spans="1:20">
      <c r="A613" t="s">
        <v>99</v>
      </c>
      <c r="B613" t="s">
        <v>99</v>
      </c>
      <c r="C613" t="s">
        <v>99</v>
      </c>
      <c r="D613">
        <v>0</v>
      </c>
      <c r="E613">
        <v>0</v>
      </c>
      <c r="F613">
        <v>0</v>
      </c>
      <c r="G613">
        <v>0</v>
      </c>
      <c r="H613">
        <v>0</v>
      </c>
      <c r="I613">
        <v>0</v>
      </c>
      <c r="J613">
        <v>0</v>
      </c>
      <c r="K613">
        <v>0</v>
      </c>
      <c r="L613">
        <v>0</v>
      </c>
      <c r="M613">
        <v>0</v>
      </c>
      <c r="N613">
        <v>0</v>
      </c>
      <c r="O613">
        <v>0</v>
      </c>
      <c r="P613">
        <v>0</v>
      </c>
      <c r="Q613">
        <v>0</v>
      </c>
      <c r="R613">
        <v>0</v>
      </c>
      <c r="S613">
        <v>0</v>
      </c>
      <c r="T613">
        <v>0</v>
      </c>
    </row>
    <row r="614" spans="1:20">
      <c r="A614" t="s">
        <v>99</v>
      </c>
      <c r="B614" t="s">
        <v>99</v>
      </c>
      <c r="C614" t="s">
        <v>99</v>
      </c>
      <c r="D614">
        <v>0</v>
      </c>
      <c r="E614">
        <v>0</v>
      </c>
      <c r="F614">
        <v>0</v>
      </c>
      <c r="G614">
        <v>0</v>
      </c>
      <c r="H614">
        <v>0</v>
      </c>
      <c r="I614">
        <v>0</v>
      </c>
      <c r="J614">
        <v>0</v>
      </c>
      <c r="K614">
        <v>0</v>
      </c>
      <c r="L614">
        <v>0</v>
      </c>
      <c r="M614">
        <v>0</v>
      </c>
      <c r="N614">
        <v>0</v>
      </c>
      <c r="O614">
        <v>0</v>
      </c>
      <c r="P614">
        <v>0</v>
      </c>
      <c r="Q614">
        <v>0</v>
      </c>
      <c r="R614">
        <v>0</v>
      </c>
      <c r="S614">
        <v>0</v>
      </c>
      <c r="T614">
        <v>0</v>
      </c>
    </row>
    <row r="615" spans="1:20">
      <c r="A615" t="s">
        <v>99</v>
      </c>
      <c r="B615" t="s">
        <v>99</v>
      </c>
      <c r="C615" t="s">
        <v>99</v>
      </c>
      <c r="D615">
        <v>0</v>
      </c>
      <c r="E615">
        <v>0</v>
      </c>
      <c r="F615">
        <v>0</v>
      </c>
      <c r="G615">
        <v>0</v>
      </c>
      <c r="H615">
        <v>0</v>
      </c>
      <c r="I615">
        <v>0</v>
      </c>
      <c r="J615">
        <v>0</v>
      </c>
      <c r="K615">
        <v>0</v>
      </c>
      <c r="L615">
        <v>0</v>
      </c>
      <c r="M615">
        <v>0</v>
      </c>
      <c r="N615">
        <v>0</v>
      </c>
      <c r="O615">
        <v>0</v>
      </c>
      <c r="P615">
        <v>0</v>
      </c>
      <c r="Q615">
        <v>0</v>
      </c>
      <c r="R615">
        <v>0</v>
      </c>
      <c r="S615">
        <v>0</v>
      </c>
      <c r="T615">
        <v>0</v>
      </c>
    </row>
    <row r="616" spans="1:20">
      <c r="A616" t="s">
        <v>99</v>
      </c>
      <c r="B616" t="s">
        <v>99</v>
      </c>
      <c r="C616" t="s">
        <v>99</v>
      </c>
      <c r="D616">
        <v>0</v>
      </c>
      <c r="E616">
        <v>0</v>
      </c>
      <c r="F616">
        <v>0</v>
      </c>
      <c r="G616">
        <v>0</v>
      </c>
      <c r="H616">
        <v>0</v>
      </c>
      <c r="I616">
        <v>0</v>
      </c>
      <c r="J616">
        <v>0</v>
      </c>
      <c r="K616">
        <v>0</v>
      </c>
      <c r="L616">
        <v>0</v>
      </c>
      <c r="M616">
        <v>0</v>
      </c>
      <c r="N616">
        <v>0</v>
      </c>
      <c r="O616">
        <v>0</v>
      </c>
      <c r="P616">
        <v>0</v>
      </c>
      <c r="Q616">
        <v>0</v>
      </c>
      <c r="R616">
        <v>0</v>
      </c>
      <c r="S616">
        <v>0</v>
      </c>
      <c r="T616">
        <v>0</v>
      </c>
    </row>
    <row r="617" spans="1:20">
      <c r="A617" t="s">
        <v>99</v>
      </c>
      <c r="B617" t="s">
        <v>99</v>
      </c>
      <c r="C617" t="s">
        <v>99</v>
      </c>
      <c r="D617">
        <v>0</v>
      </c>
      <c r="E617">
        <v>0</v>
      </c>
      <c r="F617">
        <v>0</v>
      </c>
      <c r="G617">
        <v>0</v>
      </c>
      <c r="H617">
        <v>0</v>
      </c>
      <c r="I617">
        <v>0</v>
      </c>
      <c r="J617">
        <v>0</v>
      </c>
      <c r="K617">
        <v>0</v>
      </c>
      <c r="L617">
        <v>0</v>
      </c>
      <c r="M617">
        <v>0</v>
      </c>
      <c r="N617">
        <v>0</v>
      </c>
      <c r="O617">
        <v>0</v>
      </c>
      <c r="P617">
        <v>0</v>
      </c>
      <c r="Q617">
        <v>0</v>
      </c>
      <c r="R617">
        <v>0</v>
      </c>
      <c r="S617">
        <v>0</v>
      </c>
      <c r="T617">
        <v>0</v>
      </c>
    </row>
    <row r="618" spans="1:20">
      <c r="A618" t="s">
        <v>99</v>
      </c>
      <c r="B618" t="s">
        <v>99</v>
      </c>
      <c r="C618" t="s">
        <v>99</v>
      </c>
      <c r="D618">
        <v>0</v>
      </c>
      <c r="E618">
        <v>0</v>
      </c>
      <c r="F618">
        <v>0</v>
      </c>
      <c r="G618">
        <v>0</v>
      </c>
      <c r="H618">
        <v>0</v>
      </c>
      <c r="I618">
        <v>0</v>
      </c>
      <c r="J618">
        <v>0</v>
      </c>
      <c r="K618">
        <v>0</v>
      </c>
      <c r="L618">
        <v>0</v>
      </c>
      <c r="M618">
        <v>0</v>
      </c>
      <c r="N618">
        <v>0</v>
      </c>
      <c r="O618">
        <v>0</v>
      </c>
      <c r="P618">
        <v>0</v>
      </c>
      <c r="Q618">
        <v>0</v>
      </c>
      <c r="R618">
        <v>0</v>
      </c>
      <c r="S618">
        <v>0</v>
      </c>
      <c r="T618">
        <v>0</v>
      </c>
    </row>
    <row r="619" spans="1:20">
      <c r="A619" t="s">
        <v>99</v>
      </c>
      <c r="B619" t="s">
        <v>99</v>
      </c>
      <c r="C619" t="s">
        <v>99</v>
      </c>
      <c r="D619">
        <v>0</v>
      </c>
      <c r="E619">
        <v>0</v>
      </c>
      <c r="F619">
        <v>0</v>
      </c>
      <c r="G619">
        <v>0</v>
      </c>
      <c r="H619">
        <v>0</v>
      </c>
      <c r="I619">
        <v>0</v>
      </c>
      <c r="J619">
        <v>0</v>
      </c>
      <c r="K619">
        <v>0</v>
      </c>
      <c r="L619">
        <v>0</v>
      </c>
      <c r="M619">
        <v>0</v>
      </c>
      <c r="N619">
        <v>0</v>
      </c>
      <c r="O619">
        <v>0</v>
      </c>
      <c r="P619">
        <v>0</v>
      </c>
      <c r="Q619">
        <v>0</v>
      </c>
      <c r="R619">
        <v>0</v>
      </c>
      <c r="S619">
        <v>0</v>
      </c>
      <c r="T619">
        <v>0</v>
      </c>
    </row>
    <row r="620" spans="1:20">
      <c r="A620" t="s">
        <v>99</v>
      </c>
      <c r="B620" t="s">
        <v>99</v>
      </c>
      <c r="C620" t="s">
        <v>99</v>
      </c>
      <c r="D620">
        <v>0</v>
      </c>
      <c r="E620">
        <v>0</v>
      </c>
      <c r="F620">
        <v>0</v>
      </c>
      <c r="G620">
        <v>0</v>
      </c>
      <c r="H620">
        <v>0</v>
      </c>
      <c r="I620">
        <v>0</v>
      </c>
      <c r="J620">
        <v>0</v>
      </c>
      <c r="K620">
        <v>0</v>
      </c>
      <c r="L620">
        <v>0</v>
      </c>
      <c r="M620">
        <v>0</v>
      </c>
      <c r="N620">
        <v>0</v>
      </c>
      <c r="O620">
        <v>0</v>
      </c>
      <c r="P620">
        <v>0</v>
      </c>
      <c r="Q620">
        <v>0</v>
      </c>
      <c r="R620">
        <v>0</v>
      </c>
      <c r="S620">
        <v>0</v>
      </c>
      <c r="T620">
        <v>0</v>
      </c>
    </row>
    <row r="621" spans="1:20">
      <c r="A621" t="s">
        <v>99</v>
      </c>
      <c r="B621" t="s">
        <v>99</v>
      </c>
      <c r="C621" t="s">
        <v>99</v>
      </c>
      <c r="D621">
        <v>0</v>
      </c>
      <c r="E621">
        <v>0</v>
      </c>
      <c r="F621">
        <v>0</v>
      </c>
      <c r="G621">
        <v>0</v>
      </c>
      <c r="H621">
        <v>0</v>
      </c>
      <c r="I621">
        <v>0</v>
      </c>
      <c r="J621">
        <v>0</v>
      </c>
      <c r="K621">
        <v>0</v>
      </c>
      <c r="L621">
        <v>0</v>
      </c>
      <c r="M621">
        <v>0</v>
      </c>
      <c r="N621">
        <v>0</v>
      </c>
      <c r="O621">
        <v>0</v>
      </c>
      <c r="P621">
        <v>0</v>
      </c>
      <c r="Q621">
        <v>0</v>
      </c>
      <c r="R621">
        <v>0</v>
      </c>
      <c r="S621">
        <v>0</v>
      </c>
      <c r="T621">
        <v>0</v>
      </c>
    </row>
    <row r="622" spans="1:20">
      <c r="A622" t="s">
        <v>99</v>
      </c>
      <c r="B622" t="s">
        <v>99</v>
      </c>
      <c r="C622" t="s">
        <v>99</v>
      </c>
      <c r="D622">
        <v>0</v>
      </c>
      <c r="E622">
        <v>0</v>
      </c>
      <c r="F622">
        <v>0</v>
      </c>
      <c r="G622">
        <v>0</v>
      </c>
      <c r="H622">
        <v>0</v>
      </c>
      <c r="I622">
        <v>0</v>
      </c>
      <c r="J622">
        <v>0</v>
      </c>
      <c r="K622">
        <v>0</v>
      </c>
      <c r="L622">
        <v>0</v>
      </c>
      <c r="M622">
        <v>0</v>
      </c>
      <c r="N622">
        <v>0</v>
      </c>
      <c r="O622">
        <v>0</v>
      </c>
      <c r="P622">
        <v>0</v>
      </c>
      <c r="Q622">
        <v>0</v>
      </c>
      <c r="R622">
        <v>0</v>
      </c>
      <c r="S622">
        <v>0</v>
      </c>
      <c r="T622">
        <v>0</v>
      </c>
    </row>
    <row r="623" spans="1:20">
      <c r="A623" t="s">
        <v>99</v>
      </c>
      <c r="B623" t="s">
        <v>99</v>
      </c>
      <c r="C623" t="s">
        <v>99</v>
      </c>
      <c r="D623">
        <v>0</v>
      </c>
      <c r="E623">
        <v>0</v>
      </c>
      <c r="F623">
        <v>0</v>
      </c>
      <c r="G623">
        <v>0</v>
      </c>
      <c r="H623">
        <v>0</v>
      </c>
      <c r="I623">
        <v>0</v>
      </c>
      <c r="J623">
        <v>0</v>
      </c>
      <c r="K623">
        <v>0</v>
      </c>
      <c r="L623">
        <v>0</v>
      </c>
      <c r="M623">
        <v>0</v>
      </c>
      <c r="N623">
        <v>0</v>
      </c>
      <c r="O623">
        <v>0</v>
      </c>
      <c r="P623">
        <v>0</v>
      </c>
      <c r="Q623">
        <v>0</v>
      </c>
      <c r="R623">
        <v>0</v>
      </c>
      <c r="S623">
        <v>0</v>
      </c>
      <c r="T623">
        <v>0</v>
      </c>
    </row>
    <row r="624" spans="1:20">
      <c r="A624" t="s">
        <v>99</v>
      </c>
      <c r="B624" t="s">
        <v>99</v>
      </c>
      <c r="C624" t="s">
        <v>99</v>
      </c>
      <c r="D624">
        <v>0</v>
      </c>
      <c r="E624">
        <v>0</v>
      </c>
      <c r="F624">
        <v>0</v>
      </c>
      <c r="G624">
        <v>0</v>
      </c>
      <c r="H624">
        <v>0</v>
      </c>
      <c r="I624">
        <v>0</v>
      </c>
      <c r="J624">
        <v>0</v>
      </c>
      <c r="K624">
        <v>0</v>
      </c>
      <c r="L624">
        <v>0</v>
      </c>
      <c r="M624">
        <v>0</v>
      </c>
      <c r="N624">
        <v>0</v>
      </c>
      <c r="O624">
        <v>0</v>
      </c>
      <c r="P624">
        <v>0</v>
      </c>
      <c r="Q624">
        <v>0</v>
      </c>
      <c r="R624">
        <v>0</v>
      </c>
      <c r="S624">
        <v>0</v>
      </c>
      <c r="T624">
        <v>0</v>
      </c>
    </row>
    <row r="625" spans="1:20">
      <c r="A625" t="s">
        <v>99</v>
      </c>
      <c r="B625" t="s">
        <v>99</v>
      </c>
      <c r="C625" t="s">
        <v>99</v>
      </c>
      <c r="D625">
        <v>0</v>
      </c>
      <c r="E625">
        <v>0</v>
      </c>
      <c r="F625">
        <v>0</v>
      </c>
      <c r="G625">
        <v>0</v>
      </c>
      <c r="H625">
        <v>0</v>
      </c>
      <c r="I625">
        <v>0</v>
      </c>
      <c r="J625">
        <v>0</v>
      </c>
      <c r="K625">
        <v>0</v>
      </c>
      <c r="L625">
        <v>0</v>
      </c>
      <c r="M625">
        <v>0</v>
      </c>
      <c r="N625">
        <v>0</v>
      </c>
      <c r="O625">
        <v>0</v>
      </c>
      <c r="P625">
        <v>0</v>
      </c>
      <c r="Q625">
        <v>0</v>
      </c>
      <c r="R625">
        <v>0</v>
      </c>
      <c r="S625">
        <v>0</v>
      </c>
      <c r="T625">
        <v>0</v>
      </c>
    </row>
    <row r="626" spans="1:20">
      <c r="A626" t="s">
        <v>99</v>
      </c>
      <c r="B626" t="s">
        <v>99</v>
      </c>
      <c r="C626" t="s">
        <v>99</v>
      </c>
      <c r="D626">
        <v>0</v>
      </c>
      <c r="E626">
        <v>0</v>
      </c>
      <c r="F626">
        <v>0</v>
      </c>
      <c r="G626">
        <v>0</v>
      </c>
      <c r="H626">
        <v>0</v>
      </c>
      <c r="I626">
        <v>0</v>
      </c>
      <c r="J626">
        <v>0</v>
      </c>
      <c r="K626">
        <v>0</v>
      </c>
      <c r="L626">
        <v>0</v>
      </c>
      <c r="M626">
        <v>0</v>
      </c>
      <c r="N626">
        <v>0</v>
      </c>
      <c r="O626">
        <v>0</v>
      </c>
      <c r="P626">
        <v>0</v>
      </c>
      <c r="Q626">
        <v>0</v>
      </c>
      <c r="R626">
        <v>0</v>
      </c>
      <c r="S626">
        <v>0</v>
      </c>
      <c r="T626">
        <v>0</v>
      </c>
    </row>
    <row r="627" spans="1:20">
      <c r="A627" t="s">
        <v>99</v>
      </c>
      <c r="B627" t="s">
        <v>99</v>
      </c>
      <c r="C627" t="s">
        <v>99</v>
      </c>
      <c r="D627">
        <v>0</v>
      </c>
      <c r="E627">
        <v>0</v>
      </c>
      <c r="F627">
        <v>0</v>
      </c>
      <c r="G627">
        <v>0</v>
      </c>
      <c r="H627">
        <v>0</v>
      </c>
      <c r="I627">
        <v>0</v>
      </c>
      <c r="J627">
        <v>0</v>
      </c>
      <c r="K627">
        <v>0</v>
      </c>
      <c r="L627">
        <v>0</v>
      </c>
      <c r="M627">
        <v>0</v>
      </c>
      <c r="N627">
        <v>0</v>
      </c>
      <c r="O627">
        <v>0</v>
      </c>
      <c r="P627">
        <v>0</v>
      </c>
      <c r="Q627">
        <v>0</v>
      </c>
      <c r="R627">
        <v>0</v>
      </c>
      <c r="S627">
        <v>0</v>
      </c>
      <c r="T627">
        <v>0</v>
      </c>
    </row>
    <row r="628" spans="1:20">
      <c r="A628" t="s">
        <v>99</v>
      </c>
      <c r="B628" t="s">
        <v>99</v>
      </c>
      <c r="C628" t="s">
        <v>99</v>
      </c>
      <c r="D628">
        <v>0</v>
      </c>
      <c r="E628">
        <v>0</v>
      </c>
      <c r="F628">
        <v>0</v>
      </c>
      <c r="G628">
        <v>0</v>
      </c>
      <c r="H628">
        <v>0</v>
      </c>
      <c r="I628">
        <v>0</v>
      </c>
      <c r="J628">
        <v>0</v>
      </c>
      <c r="K628">
        <v>0</v>
      </c>
      <c r="L628">
        <v>0</v>
      </c>
      <c r="M628">
        <v>0</v>
      </c>
      <c r="N628">
        <v>0</v>
      </c>
      <c r="O628">
        <v>0</v>
      </c>
      <c r="P628">
        <v>0</v>
      </c>
      <c r="Q628">
        <v>0</v>
      </c>
      <c r="R628">
        <v>0</v>
      </c>
      <c r="S628">
        <v>0</v>
      </c>
      <c r="T628">
        <v>0</v>
      </c>
    </row>
    <row r="629" spans="1:20">
      <c r="A629" t="s">
        <v>99</v>
      </c>
      <c r="B629" t="s">
        <v>99</v>
      </c>
      <c r="C629" t="s">
        <v>99</v>
      </c>
      <c r="D629">
        <v>0</v>
      </c>
      <c r="E629">
        <v>0</v>
      </c>
      <c r="F629">
        <v>0</v>
      </c>
      <c r="G629">
        <v>0</v>
      </c>
      <c r="H629">
        <v>0</v>
      </c>
      <c r="I629">
        <v>0</v>
      </c>
      <c r="J629">
        <v>0</v>
      </c>
      <c r="K629">
        <v>0</v>
      </c>
      <c r="L629">
        <v>0</v>
      </c>
      <c r="M629">
        <v>0</v>
      </c>
      <c r="N629">
        <v>0</v>
      </c>
      <c r="O629">
        <v>0</v>
      </c>
      <c r="P629">
        <v>0</v>
      </c>
      <c r="Q629">
        <v>0</v>
      </c>
      <c r="R629">
        <v>0</v>
      </c>
      <c r="S629">
        <v>0</v>
      </c>
      <c r="T629">
        <v>0</v>
      </c>
    </row>
    <row r="630" spans="1:20">
      <c r="A630" t="s">
        <v>99</v>
      </c>
      <c r="B630" t="s">
        <v>99</v>
      </c>
      <c r="C630" t="s">
        <v>99</v>
      </c>
      <c r="D630">
        <v>0</v>
      </c>
      <c r="E630">
        <v>0</v>
      </c>
      <c r="F630">
        <v>0</v>
      </c>
      <c r="G630">
        <v>0</v>
      </c>
      <c r="H630">
        <v>0</v>
      </c>
      <c r="I630">
        <v>0</v>
      </c>
      <c r="J630">
        <v>0</v>
      </c>
      <c r="K630">
        <v>0</v>
      </c>
      <c r="L630">
        <v>0</v>
      </c>
      <c r="M630">
        <v>0</v>
      </c>
      <c r="N630">
        <v>0</v>
      </c>
      <c r="O630">
        <v>0</v>
      </c>
      <c r="P630">
        <v>0</v>
      </c>
      <c r="Q630">
        <v>0</v>
      </c>
      <c r="R630">
        <v>0</v>
      </c>
      <c r="S630">
        <v>0</v>
      </c>
      <c r="T630">
        <v>0</v>
      </c>
    </row>
    <row r="631" spans="1:20">
      <c r="A631" t="s">
        <v>99</v>
      </c>
      <c r="B631" t="s">
        <v>99</v>
      </c>
      <c r="C631" t="s">
        <v>99</v>
      </c>
      <c r="D631">
        <v>0</v>
      </c>
      <c r="E631">
        <v>0</v>
      </c>
      <c r="F631">
        <v>0</v>
      </c>
      <c r="G631">
        <v>0</v>
      </c>
      <c r="H631">
        <v>0</v>
      </c>
      <c r="I631">
        <v>0</v>
      </c>
      <c r="J631">
        <v>0</v>
      </c>
      <c r="K631">
        <v>0</v>
      </c>
      <c r="L631">
        <v>0</v>
      </c>
      <c r="M631">
        <v>0</v>
      </c>
      <c r="N631">
        <v>0</v>
      </c>
      <c r="O631">
        <v>0</v>
      </c>
      <c r="P631">
        <v>0</v>
      </c>
      <c r="Q631">
        <v>0</v>
      </c>
      <c r="R631">
        <v>0</v>
      </c>
      <c r="S631">
        <v>0</v>
      </c>
      <c r="T631">
        <v>0</v>
      </c>
    </row>
    <row r="632" spans="1:20">
      <c r="A632" t="s">
        <v>99</v>
      </c>
      <c r="B632" t="s">
        <v>99</v>
      </c>
      <c r="C632" t="s">
        <v>99</v>
      </c>
      <c r="D632">
        <v>0</v>
      </c>
      <c r="E632">
        <v>0</v>
      </c>
      <c r="F632">
        <v>0</v>
      </c>
      <c r="G632">
        <v>0</v>
      </c>
      <c r="H632">
        <v>0</v>
      </c>
      <c r="I632">
        <v>0</v>
      </c>
      <c r="J632">
        <v>0</v>
      </c>
      <c r="K632">
        <v>0</v>
      </c>
      <c r="L632">
        <v>0</v>
      </c>
      <c r="M632">
        <v>0</v>
      </c>
      <c r="N632">
        <v>0</v>
      </c>
      <c r="O632">
        <v>0</v>
      </c>
      <c r="P632">
        <v>0</v>
      </c>
      <c r="Q632">
        <v>0</v>
      </c>
      <c r="R632">
        <v>0</v>
      </c>
      <c r="S632">
        <v>0</v>
      </c>
      <c r="T632">
        <v>0</v>
      </c>
    </row>
    <row r="633" spans="1:20">
      <c r="A633" t="s">
        <v>99</v>
      </c>
      <c r="B633" t="s">
        <v>99</v>
      </c>
      <c r="C633" t="s">
        <v>99</v>
      </c>
      <c r="D633">
        <v>0</v>
      </c>
      <c r="E633">
        <v>0</v>
      </c>
      <c r="F633">
        <v>0</v>
      </c>
      <c r="G633">
        <v>0</v>
      </c>
      <c r="H633">
        <v>0</v>
      </c>
      <c r="I633">
        <v>0</v>
      </c>
      <c r="J633">
        <v>0</v>
      </c>
      <c r="K633">
        <v>0</v>
      </c>
      <c r="L633">
        <v>0</v>
      </c>
      <c r="M633">
        <v>0</v>
      </c>
      <c r="N633">
        <v>0</v>
      </c>
      <c r="O633">
        <v>0</v>
      </c>
      <c r="P633">
        <v>0</v>
      </c>
      <c r="Q633">
        <v>0</v>
      </c>
      <c r="R633">
        <v>0</v>
      </c>
      <c r="S633">
        <v>0</v>
      </c>
      <c r="T633">
        <v>0</v>
      </c>
    </row>
    <row r="634" spans="1:20">
      <c r="A634" t="s">
        <v>99</v>
      </c>
      <c r="B634" t="s">
        <v>99</v>
      </c>
      <c r="C634" t="s">
        <v>99</v>
      </c>
      <c r="D634">
        <v>0</v>
      </c>
      <c r="E634">
        <v>0</v>
      </c>
      <c r="F634">
        <v>0</v>
      </c>
      <c r="G634">
        <v>0</v>
      </c>
      <c r="H634">
        <v>0</v>
      </c>
      <c r="I634">
        <v>0</v>
      </c>
      <c r="J634">
        <v>0</v>
      </c>
      <c r="K634">
        <v>0</v>
      </c>
      <c r="L634">
        <v>0</v>
      </c>
      <c r="M634">
        <v>0</v>
      </c>
      <c r="N634">
        <v>0</v>
      </c>
      <c r="O634">
        <v>0</v>
      </c>
      <c r="P634">
        <v>0</v>
      </c>
      <c r="Q634">
        <v>0</v>
      </c>
      <c r="R634">
        <v>0</v>
      </c>
      <c r="S634">
        <v>0</v>
      </c>
      <c r="T634">
        <v>0</v>
      </c>
    </row>
    <row r="635" spans="1:20">
      <c r="A635" t="s">
        <v>99</v>
      </c>
      <c r="B635" t="s">
        <v>99</v>
      </c>
      <c r="C635" t="s">
        <v>99</v>
      </c>
      <c r="D635">
        <v>0</v>
      </c>
      <c r="E635">
        <v>0</v>
      </c>
      <c r="F635">
        <v>0</v>
      </c>
      <c r="G635">
        <v>0</v>
      </c>
      <c r="H635">
        <v>0</v>
      </c>
      <c r="I635">
        <v>0</v>
      </c>
      <c r="J635">
        <v>0</v>
      </c>
      <c r="K635">
        <v>0</v>
      </c>
      <c r="L635">
        <v>0</v>
      </c>
      <c r="M635">
        <v>0</v>
      </c>
      <c r="N635">
        <v>0</v>
      </c>
      <c r="O635">
        <v>0</v>
      </c>
      <c r="P635">
        <v>0</v>
      </c>
      <c r="Q635">
        <v>0</v>
      </c>
      <c r="R635">
        <v>0</v>
      </c>
      <c r="S635">
        <v>0</v>
      </c>
      <c r="T635">
        <v>0</v>
      </c>
    </row>
    <row r="636" spans="1:20">
      <c r="A636" t="s">
        <v>99</v>
      </c>
      <c r="B636" t="s">
        <v>99</v>
      </c>
      <c r="C636" t="s">
        <v>99</v>
      </c>
      <c r="D636">
        <v>0</v>
      </c>
      <c r="E636">
        <v>0</v>
      </c>
      <c r="F636">
        <v>0</v>
      </c>
      <c r="G636">
        <v>0</v>
      </c>
      <c r="H636">
        <v>0</v>
      </c>
      <c r="I636">
        <v>0</v>
      </c>
      <c r="J636">
        <v>0</v>
      </c>
      <c r="K636">
        <v>0</v>
      </c>
      <c r="L636">
        <v>0</v>
      </c>
      <c r="M636">
        <v>0</v>
      </c>
      <c r="N636">
        <v>0</v>
      </c>
      <c r="O636">
        <v>0</v>
      </c>
      <c r="P636">
        <v>0</v>
      </c>
      <c r="Q636">
        <v>0</v>
      </c>
      <c r="R636">
        <v>0</v>
      </c>
      <c r="S636">
        <v>0</v>
      </c>
      <c r="T636">
        <v>0</v>
      </c>
    </row>
    <row r="637" spans="1:20">
      <c r="A637" t="s">
        <v>99</v>
      </c>
      <c r="B637" t="s">
        <v>99</v>
      </c>
      <c r="C637" t="s">
        <v>99</v>
      </c>
      <c r="D637">
        <v>0</v>
      </c>
      <c r="E637">
        <v>0</v>
      </c>
      <c r="F637">
        <v>0</v>
      </c>
      <c r="G637">
        <v>0</v>
      </c>
      <c r="H637">
        <v>0</v>
      </c>
      <c r="I637">
        <v>0</v>
      </c>
      <c r="J637">
        <v>0</v>
      </c>
      <c r="K637">
        <v>0</v>
      </c>
      <c r="L637">
        <v>0</v>
      </c>
      <c r="M637">
        <v>0</v>
      </c>
      <c r="N637">
        <v>0</v>
      </c>
      <c r="O637">
        <v>0</v>
      </c>
      <c r="P637">
        <v>0</v>
      </c>
      <c r="Q637">
        <v>0</v>
      </c>
      <c r="R637">
        <v>0</v>
      </c>
      <c r="S637">
        <v>0</v>
      </c>
      <c r="T637">
        <v>0</v>
      </c>
    </row>
    <row r="638" spans="1:20">
      <c r="A638" t="s">
        <v>99</v>
      </c>
      <c r="B638" t="s">
        <v>99</v>
      </c>
      <c r="C638" t="s">
        <v>99</v>
      </c>
      <c r="D638">
        <v>0</v>
      </c>
      <c r="E638">
        <v>0</v>
      </c>
      <c r="F638">
        <v>0</v>
      </c>
      <c r="G638">
        <v>0</v>
      </c>
      <c r="H638">
        <v>0</v>
      </c>
      <c r="I638">
        <v>0</v>
      </c>
      <c r="J638">
        <v>0</v>
      </c>
      <c r="K638">
        <v>0</v>
      </c>
      <c r="L638">
        <v>0</v>
      </c>
      <c r="M638">
        <v>0</v>
      </c>
      <c r="N638">
        <v>0</v>
      </c>
      <c r="O638">
        <v>0</v>
      </c>
      <c r="P638">
        <v>0</v>
      </c>
      <c r="Q638">
        <v>0</v>
      </c>
      <c r="R638">
        <v>0</v>
      </c>
      <c r="S638">
        <v>0</v>
      </c>
      <c r="T638">
        <v>0</v>
      </c>
    </row>
    <row r="639" spans="1:20">
      <c r="A639" t="s">
        <v>99</v>
      </c>
      <c r="B639" t="s">
        <v>99</v>
      </c>
      <c r="C639" t="s">
        <v>99</v>
      </c>
      <c r="D639">
        <v>0</v>
      </c>
      <c r="E639">
        <v>0</v>
      </c>
      <c r="F639">
        <v>0</v>
      </c>
      <c r="G639">
        <v>0</v>
      </c>
      <c r="H639">
        <v>0</v>
      </c>
      <c r="I639">
        <v>0</v>
      </c>
      <c r="J639">
        <v>0</v>
      </c>
      <c r="K639">
        <v>0</v>
      </c>
      <c r="L639">
        <v>0</v>
      </c>
      <c r="M639">
        <v>0</v>
      </c>
      <c r="N639">
        <v>0</v>
      </c>
      <c r="O639">
        <v>0</v>
      </c>
      <c r="P639">
        <v>0</v>
      </c>
      <c r="Q639">
        <v>0</v>
      </c>
      <c r="R639">
        <v>0</v>
      </c>
      <c r="S639">
        <v>0</v>
      </c>
      <c r="T639">
        <v>0</v>
      </c>
    </row>
    <row r="640" spans="1:20">
      <c r="A640" t="s">
        <v>99</v>
      </c>
      <c r="B640" t="s">
        <v>99</v>
      </c>
      <c r="C640" t="s">
        <v>99</v>
      </c>
      <c r="D640">
        <v>0</v>
      </c>
      <c r="E640">
        <v>0</v>
      </c>
      <c r="F640">
        <v>0</v>
      </c>
      <c r="G640">
        <v>0</v>
      </c>
      <c r="H640">
        <v>0</v>
      </c>
      <c r="I640">
        <v>0</v>
      </c>
      <c r="J640">
        <v>0</v>
      </c>
      <c r="K640">
        <v>0</v>
      </c>
      <c r="L640">
        <v>0</v>
      </c>
      <c r="M640">
        <v>0</v>
      </c>
      <c r="N640">
        <v>0</v>
      </c>
      <c r="O640">
        <v>0</v>
      </c>
      <c r="P640">
        <v>0</v>
      </c>
      <c r="Q640">
        <v>0</v>
      </c>
      <c r="R640">
        <v>0</v>
      </c>
      <c r="S640">
        <v>0</v>
      </c>
      <c r="T640">
        <v>0</v>
      </c>
    </row>
    <row r="641" spans="1:20">
      <c r="A641" t="s">
        <v>99</v>
      </c>
      <c r="B641" t="s">
        <v>99</v>
      </c>
      <c r="C641" t="s">
        <v>99</v>
      </c>
      <c r="D641">
        <v>0</v>
      </c>
      <c r="E641">
        <v>0</v>
      </c>
      <c r="F641">
        <v>0</v>
      </c>
      <c r="G641">
        <v>0</v>
      </c>
      <c r="H641">
        <v>0</v>
      </c>
      <c r="I641">
        <v>0</v>
      </c>
      <c r="J641">
        <v>0</v>
      </c>
      <c r="K641">
        <v>0</v>
      </c>
      <c r="L641">
        <v>0</v>
      </c>
      <c r="M641">
        <v>0</v>
      </c>
      <c r="N641">
        <v>0</v>
      </c>
      <c r="O641">
        <v>0</v>
      </c>
      <c r="P641">
        <v>0</v>
      </c>
      <c r="Q641">
        <v>0</v>
      </c>
      <c r="R641">
        <v>0</v>
      </c>
      <c r="S641">
        <v>0</v>
      </c>
      <c r="T641">
        <v>0</v>
      </c>
    </row>
    <row r="642" spans="1:20">
      <c r="A642" t="s">
        <v>99</v>
      </c>
      <c r="B642" t="s">
        <v>99</v>
      </c>
      <c r="C642" t="s">
        <v>99</v>
      </c>
      <c r="D642">
        <v>0</v>
      </c>
      <c r="E642">
        <v>0</v>
      </c>
      <c r="F642">
        <v>0</v>
      </c>
      <c r="G642">
        <v>0</v>
      </c>
      <c r="H642">
        <v>0</v>
      </c>
      <c r="I642">
        <v>0</v>
      </c>
      <c r="J642">
        <v>0</v>
      </c>
      <c r="K642">
        <v>0</v>
      </c>
      <c r="L642">
        <v>0</v>
      </c>
      <c r="M642">
        <v>0</v>
      </c>
      <c r="N642">
        <v>0</v>
      </c>
      <c r="O642">
        <v>0</v>
      </c>
      <c r="P642">
        <v>0</v>
      </c>
      <c r="Q642">
        <v>0</v>
      </c>
      <c r="R642">
        <v>0</v>
      </c>
      <c r="S642">
        <v>0</v>
      </c>
      <c r="T642">
        <v>0</v>
      </c>
    </row>
    <row r="643" spans="1:20">
      <c r="A643" t="s">
        <v>99</v>
      </c>
      <c r="B643" t="s">
        <v>99</v>
      </c>
      <c r="C643" t="s">
        <v>99</v>
      </c>
      <c r="D643">
        <v>0</v>
      </c>
      <c r="E643">
        <v>0</v>
      </c>
      <c r="F643">
        <v>0</v>
      </c>
      <c r="G643">
        <v>0</v>
      </c>
      <c r="H643">
        <v>0</v>
      </c>
      <c r="I643">
        <v>0</v>
      </c>
      <c r="J643">
        <v>0</v>
      </c>
      <c r="K643">
        <v>0</v>
      </c>
      <c r="L643">
        <v>0</v>
      </c>
      <c r="M643">
        <v>0</v>
      </c>
      <c r="N643">
        <v>0</v>
      </c>
      <c r="O643">
        <v>0</v>
      </c>
      <c r="P643">
        <v>0</v>
      </c>
      <c r="Q643">
        <v>0</v>
      </c>
      <c r="R643">
        <v>0</v>
      </c>
      <c r="S643">
        <v>0</v>
      </c>
      <c r="T643">
        <v>0</v>
      </c>
    </row>
    <row r="644" spans="1:20">
      <c r="A644" t="s">
        <v>99</v>
      </c>
      <c r="B644" t="s">
        <v>99</v>
      </c>
      <c r="C644" t="s">
        <v>99</v>
      </c>
      <c r="D644">
        <v>0</v>
      </c>
      <c r="E644">
        <v>0</v>
      </c>
      <c r="F644">
        <v>0</v>
      </c>
      <c r="G644">
        <v>0</v>
      </c>
      <c r="H644">
        <v>0</v>
      </c>
      <c r="I644">
        <v>0</v>
      </c>
      <c r="J644">
        <v>0</v>
      </c>
      <c r="K644">
        <v>0</v>
      </c>
      <c r="L644">
        <v>0</v>
      </c>
      <c r="M644">
        <v>0</v>
      </c>
      <c r="N644">
        <v>0</v>
      </c>
      <c r="O644">
        <v>0</v>
      </c>
      <c r="P644">
        <v>0</v>
      </c>
      <c r="Q644">
        <v>0</v>
      </c>
      <c r="R644">
        <v>0</v>
      </c>
      <c r="S644">
        <v>0</v>
      </c>
      <c r="T644">
        <v>0</v>
      </c>
    </row>
    <row r="645" spans="1:20">
      <c r="A645" t="s">
        <v>99</v>
      </c>
      <c r="B645" t="s">
        <v>99</v>
      </c>
      <c r="C645" t="s">
        <v>99</v>
      </c>
      <c r="D645">
        <v>0</v>
      </c>
      <c r="E645">
        <v>0</v>
      </c>
      <c r="F645">
        <v>0</v>
      </c>
      <c r="G645">
        <v>0</v>
      </c>
      <c r="H645">
        <v>0</v>
      </c>
      <c r="I645">
        <v>0</v>
      </c>
      <c r="J645">
        <v>0</v>
      </c>
      <c r="K645">
        <v>0</v>
      </c>
      <c r="L645">
        <v>0</v>
      </c>
      <c r="M645">
        <v>0</v>
      </c>
      <c r="N645">
        <v>0</v>
      </c>
      <c r="O645">
        <v>0</v>
      </c>
      <c r="P645">
        <v>0</v>
      </c>
      <c r="Q645">
        <v>0</v>
      </c>
      <c r="R645">
        <v>0</v>
      </c>
      <c r="S645">
        <v>0</v>
      </c>
      <c r="T645">
        <v>0</v>
      </c>
    </row>
    <row r="646" spans="1:20">
      <c r="A646" t="s">
        <v>99</v>
      </c>
      <c r="B646" t="s">
        <v>99</v>
      </c>
      <c r="C646" t="s">
        <v>99</v>
      </c>
      <c r="D646">
        <v>0</v>
      </c>
      <c r="E646">
        <v>0</v>
      </c>
      <c r="F646">
        <v>0</v>
      </c>
      <c r="G646">
        <v>0</v>
      </c>
      <c r="H646">
        <v>0</v>
      </c>
      <c r="I646">
        <v>0</v>
      </c>
      <c r="J646">
        <v>0</v>
      </c>
      <c r="K646">
        <v>0</v>
      </c>
      <c r="L646">
        <v>0</v>
      </c>
      <c r="M646">
        <v>0</v>
      </c>
      <c r="N646">
        <v>0</v>
      </c>
      <c r="O646">
        <v>0</v>
      </c>
      <c r="P646">
        <v>0</v>
      </c>
      <c r="Q646">
        <v>0</v>
      </c>
      <c r="R646">
        <v>0</v>
      </c>
      <c r="S646">
        <v>0</v>
      </c>
      <c r="T646">
        <v>0</v>
      </c>
    </row>
    <row r="647" spans="1:20">
      <c r="A647" t="s">
        <v>99</v>
      </c>
      <c r="B647" t="s">
        <v>99</v>
      </c>
      <c r="C647" t="s">
        <v>99</v>
      </c>
      <c r="D647">
        <v>0</v>
      </c>
      <c r="E647">
        <v>0</v>
      </c>
      <c r="F647">
        <v>0</v>
      </c>
      <c r="G647">
        <v>0</v>
      </c>
      <c r="H647">
        <v>0</v>
      </c>
      <c r="I647">
        <v>0</v>
      </c>
      <c r="J647">
        <v>0</v>
      </c>
      <c r="K647">
        <v>0</v>
      </c>
      <c r="L647">
        <v>0</v>
      </c>
      <c r="M647">
        <v>0</v>
      </c>
      <c r="N647">
        <v>0</v>
      </c>
      <c r="O647">
        <v>0</v>
      </c>
      <c r="P647">
        <v>0</v>
      </c>
      <c r="Q647">
        <v>0</v>
      </c>
      <c r="R647">
        <v>0</v>
      </c>
      <c r="S647">
        <v>0</v>
      </c>
      <c r="T647">
        <v>0</v>
      </c>
    </row>
    <row r="648" spans="1:20">
      <c r="A648" t="s">
        <v>99</v>
      </c>
      <c r="B648" t="s">
        <v>99</v>
      </c>
      <c r="C648" t="s">
        <v>99</v>
      </c>
      <c r="D648">
        <v>0</v>
      </c>
      <c r="E648">
        <v>0</v>
      </c>
      <c r="F648">
        <v>0</v>
      </c>
      <c r="G648">
        <v>0</v>
      </c>
      <c r="H648">
        <v>0</v>
      </c>
      <c r="I648">
        <v>0</v>
      </c>
      <c r="J648">
        <v>0</v>
      </c>
      <c r="K648">
        <v>0</v>
      </c>
      <c r="L648">
        <v>0</v>
      </c>
      <c r="M648">
        <v>0</v>
      </c>
      <c r="N648">
        <v>0</v>
      </c>
      <c r="O648">
        <v>0</v>
      </c>
      <c r="P648">
        <v>0</v>
      </c>
      <c r="Q648">
        <v>0</v>
      </c>
      <c r="R648">
        <v>0</v>
      </c>
      <c r="S648">
        <v>0</v>
      </c>
      <c r="T648">
        <v>0</v>
      </c>
    </row>
    <row r="649" spans="1:20">
      <c r="A649" t="s">
        <v>99</v>
      </c>
      <c r="B649" t="s">
        <v>99</v>
      </c>
      <c r="C649" t="s">
        <v>99</v>
      </c>
      <c r="D649">
        <v>0</v>
      </c>
      <c r="E649">
        <v>0</v>
      </c>
      <c r="F649">
        <v>0</v>
      </c>
      <c r="G649">
        <v>0</v>
      </c>
      <c r="H649">
        <v>0</v>
      </c>
      <c r="I649">
        <v>0</v>
      </c>
      <c r="J649">
        <v>0</v>
      </c>
      <c r="K649">
        <v>0</v>
      </c>
      <c r="L649">
        <v>0</v>
      </c>
      <c r="M649">
        <v>0</v>
      </c>
      <c r="N649">
        <v>0</v>
      </c>
      <c r="O649">
        <v>0</v>
      </c>
      <c r="P649">
        <v>0</v>
      </c>
      <c r="Q649">
        <v>0</v>
      </c>
      <c r="R649">
        <v>0</v>
      </c>
      <c r="S649">
        <v>0</v>
      </c>
      <c r="T649">
        <v>0</v>
      </c>
    </row>
    <row r="650" spans="1:20">
      <c r="A650" t="s">
        <v>99</v>
      </c>
      <c r="B650" t="s">
        <v>99</v>
      </c>
      <c r="C650" t="s">
        <v>99</v>
      </c>
      <c r="D650">
        <v>0</v>
      </c>
      <c r="E650">
        <v>0</v>
      </c>
      <c r="F650">
        <v>0</v>
      </c>
      <c r="G650">
        <v>0</v>
      </c>
      <c r="H650">
        <v>0</v>
      </c>
      <c r="I650">
        <v>0</v>
      </c>
      <c r="J650">
        <v>0</v>
      </c>
      <c r="K650">
        <v>0</v>
      </c>
      <c r="L650">
        <v>0</v>
      </c>
      <c r="M650">
        <v>0</v>
      </c>
      <c r="N650">
        <v>0</v>
      </c>
      <c r="O650">
        <v>0</v>
      </c>
      <c r="P650">
        <v>0</v>
      </c>
      <c r="Q650">
        <v>0</v>
      </c>
      <c r="R650">
        <v>0</v>
      </c>
      <c r="S650">
        <v>0</v>
      </c>
      <c r="T650">
        <v>0</v>
      </c>
    </row>
    <row r="651" spans="1:20">
      <c r="A651" t="s">
        <v>99</v>
      </c>
      <c r="B651" t="s">
        <v>99</v>
      </c>
      <c r="C651" t="s">
        <v>99</v>
      </c>
      <c r="D651">
        <v>0</v>
      </c>
      <c r="E651">
        <v>0</v>
      </c>
      <c r="F651">
        <v>0</v>
      </c>
      <c r="G651">
        <v>0</v>
      </c>
      <c r="H651">
        <v>0</v>
      </c>
      <c r="I651">
        <v>0</v>
      </c>
      <c r="J651">
        <v>0</v>
      </c>
      <c r="K651">
        <v>0</v>
      </c>
      <c r="L651">
        <v>0</v>
      </c>
      <c r="M651">
        <v>0</v>
      </c>
      <c r="N651">
        <v>0</v>
      </c>
      <c r="O651">
        <v>0</v>
      </c>
      <c r="P651">
        <v>0</v>
      </c>
      <c r="Q651">
        <v>0</v>
      </c>
      <c r="R651">
        <v>0</v>
      </c>
      <c r="S651">
        <v>0</v>
      </c>
      <c r="T651">
        <v>0</v>
      </c>
    </row>
    <row r="652" spans="1:20">
      <c r="A652" t="s">
        <v>99</v>
      </c>
      <c r="B652" t="s">
        <v>99</v>
      </c>
      <c r="C652" t="s">
        <v>99</v>
      </c>
      <c r="D652">
        <v>0</v>
      </c>
      <c r="E652">
        <v>0</v>
      </c>
      <c r="F652">
        <v>0</v>
      </c>
      <c r="G652">
        <v>0</v>
      </c>
      <c r="H652">
        <v>0</v>
      </c>
      <c r="I652">
        <v>0</v>
      </c>
      <c r="J652">
        <v>0</v>
      </c>
      <c r="K652">
        <v>0</v>
      </c>
      <c r="L652">
        <v>0</v>
      </c>
      <c r="M652">
        <v>0</v>
      </c>
      <c r="N652">
        <v>0</v>
      </c>
      <c r="O652">
        <v>0</v>
      </c>
      <c r="P652">
        <v>0</v>
      </c>
      <c r="Q652">
        <v>0</v>
      </c>
      <c r="R652">
        <v>0</v>
      </c>
      <c r="S652">
        <v>0</v>
      </c>
      <c r="T652">
        <v>0</v>
      </c>
    </row>
    <row r="653" spans="1:20">
      <c r="A653" t="s">
        <v>99</v>
      </c>
      <c r="B653" t="s">
        <v>99</v>
      </c>
      <c r="C653" t="s">
        <v>99</v>
      </c>
      <c r="D653">
        <v>0</v>
      </c>
      <c r="E653">
        <v>0</v>
      </c>
      <c r="F653">
        <v>0</v>
      </c>
      <c r="G653">
        <v>0</v>
      </c>
      <c r="H653">
        <v>0</v>
      </c>
      <c r="I653">
        <v>0</v>
      </c>
      <c r="J653">
        <v>0</v>
      </c>
      <c r="K653">
        <v>0</v>
      </c>
      <c r="L653">
        <v>0</v>
      </c>
      <c r="M653">
        <v>0</v>
      </c>
      <c r="N653">
        <v>0</v>
      </c>
      <c r="O653">
        <v>0</v>
      </c>
      <c r="P653">
        <v>0</v>
      </c>
      <c r="Q653">
        <v>0</v>
      </c>
      <c r="R653">
        <v>0</v>
      </c>
      <c r="S653">
        <v>0</v>
      </c>
      <c r="T653">
        <v>0</v>
      </c>
    </row>
    <row r="654" spans="1:20">
      <c r="A654" t="s">
        <v>99</v>
      </c>
      <c r="B654" t="s">
        <v>99</v>
      </c>
      <c r="C654" t="s">
        <v>99</v>
      </c>
      <c r="D654">
        <v>0</v>
      </c>
      <c r="E654">
        <v>0</v>
      </c>
      <c r="F654">
        <v>0</v>
      </c>
      <c r="G654">
        <v>0</v>
      </c>
      <c r="H654">
        <v>0</v>
      </c>
      <c r="I654">
        <v>0</v>
      </c>
      <c r="J654">
        <v>0</v>
      </c>
      <c r="K654">
        <v>0</v>
      </c>
      <c r="L654">
        <v>0</v>
      </c>
      <c r="M654">
        <v>0</v>
      </c>
      <c r="N654">
        <v>0</v>
      </c>
      <c r="O654">
        <v>0</v>
      </c>
      <c r="P654">
        <v>0</v>
      </c>
      <c r="Q654">
        <v>0</v>
      </c>
      <c r="R654">
        <v>0</v>
      </c>
      <c r="S654">
        <v>0</v>
      </c>
      <c r="T654">
        <v>0</v>
      </c>
    </row>
    <row r="655" spans="1:20">
      <c r="A655" t="s">
        <v>99</v>
      </c>
      <c r="B655" t="s">
        <v>99</v>
      </c>
      <c r="C655" t="s">
        <v>99</v>
      </c>
      <c r="D655">
        <v>0</v>
      </c>
      <c r="E655">
        <v>0</v>
      </c>
      <c r="F655">
        <v>0</v>
      </c>
      <c r="G655">
        <v>0</v>
      </c>
      <c r="H655">
        <v>0</v>
      </c>
      <c r="I655">
        <v>0</v>
      </c>
      <c r="J655">
        <v>0</v>
      </c>
      <c r="K655">
        <v>0</v>
      </c>
      <c r="L655">
        <v>0</v>
      </c>
      <c r="M655">
        <v>0</v>
      </c>
      <c r="N655">
        <v>0</v>
      </c>
      <c r="O655">
        <v>0</v>
      </c>
      <c r="P655">
        <v>0</v>
      </c>
      <c r="Q655">
        <v>0</v>
      </c>
      <c r="R655">
        <v>0</v>
      </c>
      <c r="S655">
        <v>0</v>
      </c>
      <c r="T655">
        <v>0</v>
      </c>
    </row>
    <row r="656" spans="1:20">
      <c r="A656" t="s">
        <v>99</v>
      </c>
      <c r="B656" t="s">
        <v>99</v>
      </c>
      <c r="C656" t="s">
        <v>99</v>
      </c>
      <c r="D656">
        <v>0</v>
      </c>
      <c r="E656">
        <v>0</v>
      </c>
      <c r="F656">
        <v>0</v>
      </c>
      <c r="G656">
        <v>0</v>
      </c>
      <c r="H656">
        <v>0</v>
      </c>
      <c r="I656">
        <v>0</v>
      </c>
      <c r="J656">
        <v>0</v>
      </c>
      <c r="K656">
        <v>0</v>
      </c>
      <c r="L656">
        <v>0</v>
      </c>
      <c r="M656">
        <v>0</v>
      </c>
      <c r="N656">
        <v>0</v>
      </c>
      <c r="O656">
        <v>0</v>
      </c>
      <c r="P656">
        <v>0</v>
      </c>
      <c r="Q656">
        <v>0</v>
      </c>
      <c r="R656">
        <v>0</v>
      </c>
      <c r="S656">
        <v>0</v>
      </c>
      <c r="T656">
        <v>0</v>
      </c>
    </row>
    <row r="657" spans="1:20">
      <c r="A657" t="s">
        <v>99</v>
      </c>
      <c r="B657" t="s">
        <v>99</v>
      </c>
      <c r="C657" t="s">
        <v>99</v>
      </c>
      <c r="D657">
        <v>0</v>
      </c>
      <c r="E657">
        <v>0</v>
      </c>
      <c r="F657">
        <v>0</v>
      </c>
      <c r="G657">
        <v>0</v>
      </c>
      <c r="H657">
        <v>0</v>
      </c>
      <c r="I657">
        <v>0</v>
      </c>
      <c r="J657">
        <v>0</v>
      </c>
      <c r="K657">
        <v>0</v>
      </c>
      <c r="L657">
        <v>0</v>
      </c>
      <c r="M657">
        <v>0</v>
      </c>
      <c r="N657">
        <v>0</v>
      </c>
      <c r="O657">
        <v>0</v>
      </c>
      <c r="P657">
        <v>0</v>
      </c>
      <c r="Q657">
        <v>0</v>
      </c>
      <c r="R657">
        <v>0</v>
      </c>
      <c r="S657">
        <v>0</v>
      </c>
      <c r="T657">
        <v>0</v>
      </c>
    </row>
    <row r="658" spans="1:20">
      <c r="A658" t="s">
        <v>99</v>
      </c>
      <c r="B658" t="s">
        <v>99</v>
      </c>
      <c r="C658" t="s">
        <v>99</v>
      </c>
      <c r="D658">
        <v>0</v>
      </c>
      <c r="E658">
        <v>0</v>
      </c>
      <c r="F658">
        <v>0</v>
      </c>
      <c r="G658">
        <v>0</v>
      </c>
      <c r="H658">
        <v>0</v>
      </c>
      <c r="I658">
        <v>0</v>
      </c>
      <c r="J658">
        <v>0</v>
      </c>
      <c r="K658">
        <v>0</v>
      </c>
      <c r="L658">
        <v>0</v>
      </c>
      <c r="M658">
        <v>0</v>
      </c>
      <c r="N658">
        <v>0</v>
      </c>
      <c r="O658">
        <v>0</v>
      </c>
      <c r="P658">
        <v>0</v>
      </c>
      <c r="Q658">
        <v>0</v>
      </c>
      <c r="R658">
        <v>0</v>
      </c>
      <c r="S658">
        <v>0</v>
      </c>
      <c r="T658">
        <v>0</v>
      </c>
    </row>
    <row r="659" spans="1:20">
      <c r="A659" t="s">
        <v>99</v>
      </c>
      <c r="B659" t="s">
        <v>99</v>
      </c>
      <c r="C659" t="s">
        <v>99</v>
      </c>
      <c r="D659">
        <v>0</v>
      </c>
      <c r="E659">
        <v>0</v>
      </c>
      <c r="F659">
        <v>0</v>
      </c>
      <c r="G659">
        <v>0</v>
      </c>
      <c r="H659">
        <v>0</v>
      </c>
      <c r="I659">
        <v>0</v>
      </c>
      <c r="J659">
        <v>0</v>
      </c>
      <c r="K659">
        <v>0</v>
      </c>
      <c r="L659">
        <v>0</v>
      </c>
      <c r="M659">
        <v>0</v>
      </c>
      <c r="N659">
        <v>0</v>
      </c>
      <c r="O659">
        <v>0</v>
      </c>
      <c r="P659">
        <v>0</v>
      </c>
      <c r="Q659">
        <v>0</v>
      </c>
      <c r="R659">
        <v>0</v>
      </c>
      <c r="S659">
        <v>0</v>
      </c>
      <c r="T659">
        <v>0</v>
      </c>
    </row>
    <row r="660" spans="1:20">
      <c r="A660" t="s">
        <v>99</v>
      </c>
      <c r="B660" t="s">
        <v>99</v>
      </c>
      <c r="C660" t="s">
        <v>99</v>
      </c>
      <c r="D660">
        <v>0</v>
      </c>
      <c r="E660">
        <v>0</v>
      </c>
      <c r="F660">
        <v>0</v>
      </c>
      <c r="G660">
        <v>0</v>
      </c>
      <c r="H660">
        <v>0</v>
      </c>
      <c r="I660">
        <v>0</v>
      </c>
      <c r="J660">
        <v>0</v>
      </c>
      <c r="K660">
        <v>0</v>
      </c>
      <c r="L660">
        <v>0</v>
      </c>
      <c r="M660">
        <v>0</v>
      </c>
      <c r="N660">
        <v>0</v>
      </c>
      <c r="O660">
        <v>0</v>
      </c>
      <c r="P660">
        <v>0</v>
      </c>
      <c r="Q660">
        <v>0</v>
      </c>
      <c r="R660">
        <v>0</v>
      </c>
      <c r="S660">
        <v>0</v>
      </c>
      <c r="T660">
        <v>0</v>
      </c>
    </row>
  </sheetData>
  <pageMargins left="0.7" right="0.7" top="0.75" bottom="0.75" header="0.3" footer="0.3"/>
  <pageSetup paperSize="9" orientation="portrait"/>
  <headerFooter scaleWithDoc="1" alignWithMargins="0" differentFirst="0" differentOddEven="0"/>
  <legacyDrawing r:id="rId2"/>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AF660"/>
  <sheetViews>
    <sheetView topLeftCell="J1" view="normal" workbookViewId="0">
      <selection pane="topLeft" activeCell="AF14" sqref="AF14"/>
    </sheetView>
  </sheetViews>
  <sheetFormatPr defaultRowHeight="15"/>
  <cols>
    <col min="4" max="4" width="11.140625" bestFit="1" customWidth="1"/>
    <col min="5" max="5" width="10.140625" bestFit="1" customWidth="1"/>
    <col min="20" max="20" width="11.140625" bestFit="1" customWidth="1"/>
    <col min="23" max="23" width="14.5703125" customWidth="1"/>
    <col min="24" max="24" width="11.7109375" customWidth="1"/>
    <col min="25" max="25" width="14.140625" customWidth="1"/>
    <col min="26" max="26" width="11.7109375" customWidth="1"/>
    <col min="27" max="27" width="12.7109375" bestFit="1" customWidth="1"/>
    <col min="30" max="30" width="11.84765625" bestFit="1" customWidth="1"/>
  </cols>
  <sheetData>
    <row r="1" spans="2:30">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row>
    <row r="2" spans="23:32">
      <c r="W2" s="4">
        <v>2.1</v>
      </c>
      <c r="X2" s="4">
        <v>4.65</v>
      </c>
      <c r="Y2" s="4">
        <v>5</v>
      </c>
      <c r="Z2" s="4">
        <v>1.2</v>
      </c>
      <c r="AD2" s="4">
        <v>10</v>
      </c>
      <c r="AF2" s="4">
        <f>W2+Y2+Z2</f>
        <v>8.2999999999999989</v>
      </c>
    </row>
    <row r="3" spans="1:30" ht="60">
      <c r="A3" s="209" t="s">
        <v>488</v>
      </c>
      <c r="B3" s="253" t="s">
        <v>464</v>
      </c>
      <c r="C3" s="253" t="s">
        <v>568</v>
      </c>
      <c r="D3" s="539" t="s">
        <v>183</v>
      </c>
      <c r="E3" s="539" t="s">
        <v>79</v>
      </c>
      <c r="F3" s="539" t="s">
        <v>80</v>
      </c>
      <c r="G3" s="540" t="s">
        <v>569</v>
      </c>
      <c r="H3" s="540" t="s">
        <v>570</v>
      </c>
      <c r="I3" s="540" t="s">
        <v>571</v>
      </c>
      <c r="J3" s="540" t="s">
        <v>572</v>
      </c>
      <c r="K3" s="540" t="s">
        <v>573</v>
      </c>
      <c r="L3" s="540" t="s">
        <v>574</v>
      </c>
      <c r="M3" s="540" t="s">
        <v>575</v>
      </c>
      <c r="N3" s="540" t="s">
        <v>576</v>
      </c>
      <c r="O3" s="540" t="s">
        <v>577</v>
      </c>
      <c r="P3" s="540" t="s">
        <v>188</v>
      </c>
      <c r="Q3" s="540" t="s">
        <v>42</v>
      </c>
      <c r="R3" s="540" t="s">
        <v>578</v>
      </c>
      <c r="S3" s="540" t="s">
        <v>579</v>
      </c>
      <c r="T3" s="540" t="s">
        <v>544</v>
      </c>
      <c r="W3" s="3" t="s">
        <v>206</v>
      </c>
      <c r="X3" s="3" t="s">
        <v>208</v>
      </c>
      <c r="Y3" s="3" t="s">
        <v>210</v>
      </c>
      <c r="Z3" s="3" t="s">
        <v>212</v>
      </c>
      <c r="AA3" s="3"/>
      <c r="AD3" s="3" t="s">
        <v>214</v>
      </c>
    </row>
    <row r="4" spans="1:30">
      <c r="A4" s="777" t="s">
        <v>544</v>
      </c>
      <c r="B4" s="778"/>
      <c r="C4" s="541"/>
      <c r="D4" s="542">
        <f>SUM(D5:D660)</f>
        <v>217094.80000000002</v>
      </c>
      <c r="E4" s="542">
        <f>SUM(E5:E660)</f>
        <v>24235.800000000007</v>
      </c>
      <c r="F4" s="542">
        <f>SUM(F5:F660)</f>
        <v>0</v>
      </c>
      <c r="G4" s="542">
        <f>SUM(G5:G660)</f>
        <v>0</v>
      </c>
      <c r="H4" s="542">
        <f>SUM(H5:H660)</f>
        <v>0</v>
      </c>
      <c r="I4" s="542">
        <f>SUM(I5:I660)</f>
        <v>0</v>
      </c>
      <c r="J4" s="542">
        <f>SUM(J5:J660)</f>
        <v>0</v>
      </c>
      <c r="K4" s="542">
        <f>SUM(K5:K660)</f>
        <v>0</v>
      </c>
      <c r="L4" s="542">
        <f>SUM(L5:L660)</f>
        <v>0</v>
      </c>
      <c r="M4" s="542">
        <f>SUM(M5:M660)</f>
        <v>0</v>
      </c>
      <c r="N4" s="542">
        <f>SUM(N5:N660)</f>
        <v>0</v>
      </c>
      <c r="O4" s="542">
        <f>SUM(O5:O660)</f>
        <v>0</v>
      </c>
      <c r="P4" s="542">
        <f>SUM(P5:P660)</f>
        <v>0</v>
      </c>
      <c r="Q4" s="542">
        <f>SUM(Q5:Q660)</f>
        <v>0</v>
      </c>
      <c r="R4" s="542">
        <f>SUM(R5:R660)</f>
        <v>0</v>
      </c>
      <c r="S4" s="542">
        <f>SUM(S5:S660)</f>
        <v>0</v>
      </c>
      <c r="T4" s="542">
        <f>SUM(T5:T660)</f>
        <v>241330.60000000006</v>
      </c>
      <c r="W4" s="5">
        <f>SUM(W5:W251)</f>
        <v>54927.600000000006</v>
      </c>
      <c r="X4" s="5">
        <f>SUM(X5:X251)</f>
        <v>24235.800000000007</v>
      </c>
      <c r="Y4" s="5">
        <f>SUM(Y5:Y251)</f>
        <v>130780.00000000001</v>
      </c>
      <c r="Z4" s="5">
        <f>SUM(Z5:Z251)</f>
        <v>31387.199999999997</v>
      </c>
      <c r="AA4" s="5">
        <f>SUM(AA5:AA251)</f>
        <v>241330.60000000006</v>
      </c>
      <c r="AD4" s="5">
        <f>SUM(AD5:AD251)</f>
        <v>261560</v>
      </c>
    </row>
    <row r="5" spans="1:30">
      <c r="A5" s="543">
        <v>8732000</v>
      </c>
      <c r="B5" s="543" t="s">
        <v>442</v>
      </c>
      <c r="C5" s="543" t="s">
        <v>580</v>
      </c>
      <c r="D5" s="544">
        <v>1958.8000000000002</v>
      </c>
      <c r="E5" s="544">
        <v>469.64999999999975</v>
      </c>
      <c r="F5" s="544">
        <v>0</v>
      </c>
      <c r="G5" s="544">
        <v>0</v>
      </c>
      <c r="H5" s="544">
        <v>0</v>
      </c>
      <c r="I5" s="544">
        <v>0</v>
      </c>
      <c r="J5" s="544">
        <v>0</v>
      </c>
      <c r="K5" s="544">
        <v>0</v>
      </c>
      <c r="L5" s="544">
        <v>0</v>
      </c>
      <c r="M5" s="544">
        <v>0</v>
      </c>
      <c r="N5" s="544">
        <v>0</v>
      </c>
      <c r="O5" s="544">
        <v>0</v>
      </c>
      <c r="P5" s="544">
        <v>0</v>
      </c>
      <c r="Q5" s="544">
        <v>0</v>
      </c>
      <c r="R5" s="544">
        <v>0</v>
      </c>
      <c r="S5" s="544">
        <v>0</v>
      </c>
      <c r="T5" s="544">
        <v>2428.45</v>
      </c>
      <c r="W5" s="4">
        <f>D5/$AF$2*$W$2</f>
        <v>495.60000000000014</v>
      </c>
      <c r="X5" s="4">
        <f>E5</f>
        <v>469.64999999999975</v>
      </c>
      <c r="Y5" s="4">
        <f>D5/$AF$2*$Y$2</f>
        <v>1180.0000000000002</v>
      </c>
      <c r="Z5" s="4">
        <f>D5/$AF$2*$Z$2</f>
        <v>283.20000000000005</v>
      </c>
      <c r="AA5" s="5">
        <f>SUM(W5:Z5)</f>
        <v>2428.45</v>
      </c>
      <c r="AD5" s="4">
        <v>2360</v>
      </c>
    </row>
    <row r="6" spans="1:30">
      <c r="A6" s="543">
        <v>8732001</v>
      </c>
      <c r="B6" s="543" t="s">
        <v>438</v>
      </c>
      <c r="C6" s="543" t="s">
        <v>580</v>
      </c>
      <c r="D6" s="544">
        <v>4067.0000000000005</v>
      </c>
      <c r="E6" s="544">
        <v>376.65000000000094</v>
      </c>
      <c r="F6" s="544">
        <v>0</v>
      </c>
      <c r="G6" s="544">
        <v>0</v>
      </c>
      <c r="H6" s="544">
        <v>0</v>
      </c>
      <c r="I6" s="544">
        <v>0</v>
      </c>
      <c r="J6" s="544">
        <v>0</v>
      </c>
      <c r="K6" s="544">
        <v>0</v>
      </c>
      <c r="L6" s="544">
        <v>0</v>
      </c>
      <c r="M6" s="544">
        <v>0</v>
      </c>
      <c r="N6" s="544">
        <v>0</v>
      </c>
      <c r="O6" s="544">
        <v>0</v>
      </c>
      <c r="P6" s="544">
        <v>0</v>
      </c>
      <c r="Q6" s="544">
        <v>0</v>
      </c>
      <c r="R6" s="544">
        <v>0</v>
      </c>
      <c r="S6" s="544">
        <v>0</v>
      </c>
      <c r="T6" s="544">
        <v>4443.6500000000015</v>
      </c>
      <c r="W6" s="4">
        <f>D6/$AF$2*$W$2</f>
        <v>1029.0000000000002</v>
      </c>
      <c r="X6" s="4">
        <f>E6</f>
        <v>376.65000000000094</v>
      </c>
      <c r="Y6" s="4">
        <f>D6/$AF$2*$Y$2</f>
        <v>2450.0000000000005</v>
      </c>
      <c r="Z6" s="4">
        <f>D6/$AF$2*$Z$2</f>
        <v>588.00000000000011</v>
      </c>
      <c r="AA6" s="5">
        <f>SUM(W6:Z6)</f>
        <v>4443.6500000000015</v>
      </c>
      <c r="AD6" s="4">
        <v>4900</v>
      </c>
    </row>
    <row r="7" spans="1:30">
      <c r="A7" s="543">
        <v>8732002</v>
      </c>
      <c r="B7" s="543" t="s">
        <v>232</v>
      </c>
      <c r="C7" s="543" t="s">
        <v>580</v>
      </c>
      <c r="D7" s="544">
        <v>2988.0000000000005</v>
      </c>
      <c r="E7" s="544">
        <v>316.20000000000022</v>
      </c>
      <c r="F7" s="544">
        <v>0</v>
      </c>
      <c r="G7" s="544">
        <v>0</v>
      </c>
      <c r="H7" s="544">
        <v>0</v>
      </c>
      <c r="I7" s="544">
        <v>0</v>
      </c>
      <c r="J7" s="544">
        <v>0</v>
      </c>
      <c r="K7" s="544">
        <v>0</v>
      </c>
      <c r="L7" s="544">
        <v>0</v>
      </c>
      <c r="M7" s="544">
        <v>0</v>
      </c>
      <c r="N7" s="544">
        <v>0</v>
      </c>
      <c r="O7" s="544">
        <v>0</v>
      </c>
      <c r="P7" s="544">
        <v>0</v>
      </c>
      <c r="Q7" s="544">
        <v>0</v>
      </c>
      <c r="R7" s="544">
        <v>0</v>
      </c>
      <c r="S7" s="544">
        <v>0</v>
      </c>
      <c r="T7" s="544">
        <v>3304.2000000000007</v>
      </c>
      <c r="W7" s="4">
        <f>D7/$AF$2*$W$2</f>
        <v>756.00000000000023</v>
      </c>
      <c r="X7" s="4">
        <f>E7</f>
        <v>316.20000000000022</v>
      </c>
      <c r="Y7" s="4">
        <f>D7/$AF$2*$Y$2</f>
        <v>1800.0000000000005</v>
      </c>
      <c r="Z7" s="4">
        <f>D7/$AF$2*$Z$2</f>
        <v>432.00000000000011</v>
      </c>
      <c r="AA7" s="5">
        <f>SUM(W7:Z7)</f>
        <v>3304.2000000000007</v>
      </c>
      <c r="AD7" s="4">
        <v>3600</v>
      </c>
    </row>
    <row r="8" spans="1:30">
      <c r="A8" s="543">
        <v>8732004</v>
      </c>
      <c r="B8" s="543" t="s">
        <v>247</v>
      </c>
      <c r="C8" s="543" t="s">
        <v>580</v>
      </c>
      <c r="D8" s="544">
        <v>1626.8000000000002</v>
      </c>
      <c r="E8" s="544">
        <v>130.20000000000013</v>
      </c>
      <c r="F8" s="544">
        <v>0</v>
      </c>
      <c r="G8" s="544">
        <v>0</v>
      </c>
      <c r="H8" s="544">
        <v>0</v>
      </c>
      <c r="I8" s="544">
        <v>0</v>
      </c>
      <c r="J8" s="544">
        <v>0</v>
      </c>
      <c r="K8" s="544">
        <v>0</v>
      </c>
      <c r="L8" s="544">
        <v>0</v>
      </c>
      <c r="M8" s="544">
        <v>0</v>
      </c>
      <c r="N8" s="544">
        <v>0</v>
      </c>
      <c r="O8" s="544">
        <v>0</v>
      </c>
      <c r="P8" s="544">
        <v>0</v>
      </c>
      <c r="Q8" s="544">
        <v>0</v>
      </c>
      <c r="R8" s="544">
        <v>0</v>
      </c>
      <c r="S8" s="544">
        <v>0</v>
      </c>
      <c r="T8" s="544">
        <v>1757.0000000000002</v>
      </c>
      <c r="W8" s="4">
        <f>D8/$AF$2*$W$2</f>
        <v>411.60000000000014</v>
      </c>
      <c r="X8" s="4">
        <f>E8</f>
        <v>130.20000000000013</v>
      </c>
      <c r="Y8" s="4">
        <f>D8/$AF$2*$Y$2</f>
        <v>980.00000000000023</v>
      </c>
      <c r="Z8" s="4">
        <f>D8/$AF$2*$Z$2</f>
        <v>235.20000000000005</v>
      </c>
      <c r="AA8" s="5">
        <f>SUM(W8:Z8)</f>
        <v>1757.0000000000007</v>
      </c>
      <c r="AD8" s="4">
        <v>1960</v>
      </c>
    </row>
    <row r="9" spans="1:30">
      <c r="A9" s="543">
        <v>8732006</v>
      </c>
      <c r="B9" s="543" t="s">
        <v>262</v>
      </c>
      <c r="C9" s="543" t="s">
        <v>580</v>
      </c>
      <c r="D9" s="544">
        <v>3975.7000000000003</v>
      </c>
      <c r="E9" s="544">
        <v>413.85</v>
      </c>
      <c r="F9" s="544">
        <v>0</v>
      </c>
      <c r="G9" s="544">
        <v>0</v>
      </c>
      <c r="H9" s="544">
        <v>0</v>
      </c>
      <c r="I9" s="544">
        <v>0</v>
      </c>
      <c r="J9" s="544">
        <v>0</v>
      </c>
      <c r="K9" s="544">
        <v>0</v>
      </c>
      <c r="L9" s="544">
        <v>0</v>
      </c>
      <c r="M9" s="544">
        <v>0</v>
      </c>
      <c r="N9" s="544">
        <v>0</v>
      </c>
      <c r="O9" s="544">
        <v>0</v>
      </c>
      <c r="P9" s="544">
        <v>0</v>
      </c>
      <c r="Q9" s="544">
        <v>0</v>
      </c>
      <c r="R9" s="544">
        <v>0</v>
      </c>
      <c r="S9" s="544">
        <v>0</v>
      </c>
      <c r="T9" s="544">
        <v>4389.55</v>
      </c>
      <c r="W9" s="4">
        <f>D9/$AF$2*$W$2</f>
        <v>1005.9000000000003</v>
      </c>
      <c r="X9" s="4">
        <f>E9</f>
        <v>413.85</v>
      </c>
      <c r="Y9" s="4">
        <f>D9/$AF$2*$Y$2</f>
        <v>2395.0000000000005</v>
      </c>
      <c r="Z9" s="4">
        <f>D9/$AF$2*$Z$2</f>
        <v>574.80000000000007</v>
      </c>
      <c r="AA9" s="5">
        <f>SUM(W9:Z9)</f>
        <v>4389.5500000000011</v>
      </c>
      <c r="AD9" s="4">
        <v>4790</v>
      </c>
    </row>
    <row r="10" spans="1:30">
      <c r="A10" s="543">
        <v>8732010</v>
      </c>
      <c r="B10" s="543" t="s">
        <v>286</v>
      </c>
      <c r="C10" s="543" t="s">
        <v>580</v>
      </c>
      <c r="D10" s="544">
        <v>888.1</v>
      </c>
      <c r="E10" s="544">
        <v>65.099999999999952</v>
      </c>
      <c r="F10" s="544">
        <v>0</v>
      </c>
      <c r="G10" s="544">
        <v>0</v>
      </c>
      <c r="H10" s="544">
        <v>0</v>
      </c>
      <c r="I10" s="544">
        <v>0</v>
      </c>
      <c r="J10" s="544">
        <v>0</v>
      </c>
      <c r="K10" s="544">
        <v>0</v>
      </c>
      <c r="L10" s="544">
        <v>0</v>
      </c>
      <c r="M10" s="544">
        <v>0</v>
      </c>
      <c r="N10" s="544">
        <v>0</v>
      </c>
      <c r="O10" s="544">
        <v>0</v>
      </c>
      <c r="P10" s="544">
        <v>0</v>
      </c>
      <c r="Q10" s="544">
        <v>0</v>
      </c>
      <c r="R10" s="544">
        <v>0</v>
      </c>
      <c r="S10" s="544">
        <v>0</v>
      </c>
      <c r="T10" s="544">
        <v>953.19999999999993</v>
      </c>
      <c r="W10" s="4">
        <f>D10/$AF$2*$W$2</f>
        <v>224.70000000000005</v>
      </c>
      <c r="X10" s="4">
        <f>E10</f>
        <v>65.099999999999952</v>
      </c>
      <c r="Y10" s="4">
        <f>D10/$AF$2*$Y$2</f>
        <v>535.00000000000011</v>
      </c>
      <c r="Z10" s="4">
        <f>D10/$AF$2*$Z$2</f>
        <v>128.4</v>
      </c>
      <c r="AA10" s="5">
        <f>SUM(W10:Z10)</f>
        <v>953.20000000000016</v>
      </c>
      <c r="AD10" s="4">
        <v>1070</v>
      </c>
    </row>
    <row r="11" spans="1:30">
      <c r="A11" s="543">
        <v>8732011</v>
      </c>
      <c r="B11" s="543" t="s">
        <v>291</v>
      </c>
      <c r="C11" s="543" t="s">
        <v>580</v>
      </c>
      <c r="D11" s="544">
        <v>622.5</v>
      </c>
      <c r="E11" s="544">
        <v>32.54999999999999</v>
      </c>
      <c r="F11" s="544">
        <v>0</v>
      </c>
      <c r="G11" s="544">
        <v>0</v>
      </c>
      <c r="H11" s="544">
        <v>0</v>
      </c>
      <c r="I11" s="544">
        <v>0</v>
      </c>
      <c r="J11" s="544">
        <v>0</v>
      </c>
      <c r="K11" s="544">
        <v>0</v>
      </c>
      <c r="L11" s="544">
        <v>0</v>
      </c>
      <c r="M11" s="544">
        <v>0</v>
      </c>
      <c r="N11" s="544">
        <v>0</v>
      </c>
      <c r="O11" s="544">
        <v>0</v>
      </c>
      <c r="P11" s="544">
        <v>0</v>
      </c>
      <c r="Q11" s="544">
        <v>0</v>
      </c>
      <c r="R11" s="544">
        <v>0</v>
      </c>
      <c r="S11" s="544">
        <v>0</v>
      </c>
      <c r="T11" s="544">
        <v>655.05</v>
      </c>
      <c r="W11" s="4">
        <f>D11/$AF$2*$W$2</f>
        <v>157.50000000000003</v>
      </c>
      <c r="X11" s="4">
        <f>E11</f>
        <v>32.54999999999999</v>
      </c>
      <c r="Y11" s="4">
        <f>D11/$AF$2*$Y$2</f>
        <v>375.00000000000006</v>
      </c>
      <c r="Z11" s="4">
        <f>D11/$AF$2*$Z$2</f>
        <v>90.000000000000014</v>
      </c>
      <c r="AA11" s="5">
        <f>SUM(W11:Z11)</f>
        <v>655.05000000000007</v>
      </c>
      <c r="AD11" s="4">
        <v>750</v>
      </c>
    </row>
    <row r="12" spans="1:30">
      <c r="A12" s="543">
        <v>8732012</v>
      </c>
      <c r="B12" s="543" t="s">
        <v>292</v>
      </c>
      <c r="C12" s="543" t="s">
        <v>580</v>
      </c>
      <c r="D12" s="544">
        <v>639.1</v>
      </c>
      <c r="E12" s="544">
        <v>88.3500000000001</v>
      </c>
      <c r="F12" s="544">
        <v>0</v>
      </c>
      <c r="G12" s="544">
        <v>0</v>
      </c>
      <c r="H12" s="544">
        <v>0</v>
      </c>
      <c r="I12" s="544">
        <v>0</v>
      </c>
      <c r="J12" s="544">
        <v>0</v>
      </c>
      <c r="K12" s="544">
        <v>0</v>
      </c>
      <c r="L12" s="544">
        <v>0</v>
      </c>
      <c r="M12" s="544">
        <v>0</v>
      </c>
      <c r="N12" s="544">
        <v>0</v>
      </c>
      <c r="O12" s="544">
        <v>0</v>
      </c>
      <c r="P12" s="544">
        <v>0</v>
      </c>
      <c r="Q12" s="544">
        <v>0</v>
      </c>
      <c r="R12" s="544">
        <v>0</v>
      </c>
      <c r="S12" s="544">
        <v>0</v>
      </c>
      <c r="T12" s="544">
        <v>727.45000000000016</v>
      </c>
      <c r="W12" s="4">
        <f>D12/$AF$2*$W$2</f>
        <v>161.70000000000005</v>
      </c>
      <c r="X12" s="4">
        <f>E12</f>
        <v>88.3500000000001</v>
      </c>
      <c r="Y12" s="4">
        <f>D12/$AF$2*$Y$2</f>
        <v>385.00000000000006</v>
      </c>
      <c r="Z12" s="4">
        <f>D12/$AF$2*$Z$2</f>
        <v>92.40000000000002</v>
      </c>
      <c r="AA12" s="5">
        <f>SUM(W12:Z12)</f>
        <v>727.45000000000016</v>
      </c>
      <c r="AD12" s="4">
        <v>770</v>
      </c>
    </row>
    <row r="13" spans="1:30">
      <c r="A13" s="543">
        <v>8732016</v>
      </c>
      <c r="B13" s="543" t="s">
        <v>301</v>
      </c>
      <c r="C13" s="543" t="s">
        <v>580</v>
      </c>
      <c r="D13" s="544">
        <v>1120.5</v>
      </c>
      <c r="E13" s="544">
        <v>130.19999999999976</v>
      </c>
      <c r="F13" s="544">
        <v>0</v>
      </c>
      <c r="G13" s="544">
        <v>0</v>
      </c>
      <c r="H13" s="544">
        <v>0</v>
      </c>
      <c r="I13" s="544">
        <v>0</v>
      </c>
      <c r="J13" s="544">
        <v>0</v>
      </c>
      <c r="K13" s="544">
        <v>0</v>
      </c>
      <c r="L13" s="544">
        <v>0</v>
      </c>
      <c r="M13" s="544">
        <v>0</v>
      </c>
      <c r="N13" s="544">
        <v>0</v>
      </c>
      <c r="O13" s="544">
        <v>0</v>
      </c>
      <c r="P13" s="544">
        <v>0</v>
      </c>
      <c r="Q13" s="544">
        <v>0</v>
      </c>
      <c r="R13" s="544">
        <v>0</v>
      </c>
      <c r="S13" s="544">
        <v>0</v>
      </c>
      <c r="T13" s="544">
        <v>1250.6999999999998</v>
      </c>
      <c r="W13" s="4">
        <f>D13/$AF$2*$W$2</f>
        <v>283.50000000000006</v>
      </c>
      <c r="X13" s="4">
        <f>E13</f>
        <v>130.19999999999976</v>
      </c>
      <c r="Y13" s="4">
        <f>D13/$AF$2*$Y$2</f>
        <v>675.00000000000011</v>
      </c>
      <c r="Z13" s="4">
        <f>D13/$AF$2*$Z$2</f>
        <v>162.00000000000003</v>
      </c>
      <c r="AA13" s="5">
        <f>SUM(W13:Z13)</f>
        <v>1250.6999999999998</v>
      </c>
      <c r="AD13" s="4">
        <v>1350</v>
      </c>
    </row>
    <row r="14" spans="1:30">
      <c r="A14" s="543">
        <v>8732028</v>
      </c>
      <c r="B14" s="543" t="s">
        <v>347</v>
      </c>
      <c r="C14" s="543" t="s">
        <v>580</v>
      </c>
      <c r="D14" s="544">
        <v>3178.9</v>
      </c>
      <c r="E14" s="544">
        <v>385.95</v>
      </c>
      <c r="F14" s="544">
        <v>0</v>
      </c>
      <c r="G14" s="544">
        <v>0</v>
      </c>
      <c r="H14" s="544">
        <v>0</v>
      </c>
      <c r="I14" s="544">
        <v>0</v>
      </c>
      <c r="J14" s="544">
        <v>0</v>
      </c>
      <c r="K14" s="544">
        <v>0</v>
      </c>
      <c r="L14" s="544">
        <v>0</v>
      </c>
      <c r="M14" s="544">
        <v>0</v>
      </c>
      <c r="N14" s="544">
        <v>0</v>
      </c>
      <c r="O14" s="544">
        <v>0</v>
      </c>
      <c r="P14" s="544">
        <v>0</v>
      </c>
      <c r="Q14" s="544">
        <v>0</v>
      </c>
      <c r="R14" s="544">
        <v>0</v>
      </c>
      <c r="S14" s="544">
        <v>0</v>
      </c>
      <c r="T14" s="544">
        <v>3564.85</v>
      </c>
      <c r="W14" s="4">
        <f>D14/$AF$2*$W$2</f>
        <v>804.30000000000018</v>
      </c>
      <c r="X14" s="4">
        <f>E14</f>
        <v>385.95</v>
      </c>
      <c r="Y14" s="4">
        <f>D14/$AF$2*$Y$2</f>
        <v>1915.0000000000002</v>
      </c>
      <c r="Z14" s="4">
        <f>D14/$AF$2*$Z$2</f>
        <v>459.60000000000008</v>
      </c>
      <c r="AA14" s="5">
        <f>SUM(W14:Z14)</f>
        <v>3564.8500000000004</v>
      </c>
      <c r="AD14" s="4">
        <v>3830</v>
      </c>
    </row>
    <row r="15" spans="1:30">
      <c r="A15" s="543">
        <v>8732029</v>
      </c>
      <c r="B15" s="543" t="s">
        <v>349</v>
      </c>
      <c r="C15" s="543" t="s">
        <v>580</v>
      </c>
      <c r="D15" s="544">
        <v>1593.6000000000001</v>
      </c>
      <c r="E15" s="544">
        <v>144.14999999999972</v>
      </c>
      <c r="F15" s="544">
        <v>0</v>
      </c>
      <c r="G15" s="544">
        <v>0</v>
      </c>
      <c r="H15" s="544">
        <v>0</v>
      </c>
      <c r="I15" s="544">
        <v>0</v>
      </c>
      <c r="J15" s="544">
        <v>0</v>
      </c>
      <c r="K15" s="544">
        <v>0</v>
      </c>
      <c r="L15" s="544">
        <v>0</v>
      </c>
      <c r="M15" s="544">
        <v>0</v>
      </c>
      <c r="N15" s="544">
        <v>0</v>
      </c>
      <c r="O15" s="544">
        <v>0</v>
      </c>
      <c r="P15" s="544">
        <v>0</v>
      </c>
      <c r="Q15" s="544">
        <v>0</v>
      </c>
      <c r="R15" s="544">
        <v>0</v>
      </c>
      <c r="S15" s="544">
        <v>0</v>
      </c>
      <c r="T15" s="544">
        <v>1737.7499999999998</v>
      </c>
      <c r="W15" s="4">
        <f>D15/$AF$2*$W$2</f>
        <v>403.2000000000001</v>
      </c>
      <c r="X15" s="4">
        <f>E15</f>
        <v>144.14999999999972</v>
      </c>
      <c r="Y15" s="4">
        <f>D15/$AF$2*$Y$2</f>
        <v>960.00000000000011</v>
      </c>
      <c r="Z15" s="4">
        <f>D15/$AF$2*$Z$2</f>
        <v>230.40000000000003</v>
      </c>
      <c r="AA15" s="5">
        <f>SUM(W15:Z15)</f>
        <v>1737.75</v>
      </c>
      <c r="AD15" s="4">
        <v>1920</v>
      </c>
    </row>
    <row r="16" spans="1:30">
      <c r="A16" s="543">
        <v>8732031</v>
      </c>
      <c r="B16" s="543" t="s">
        <v>368</v>
      </c>
      <c r="C16" s="543" t="s">
        <v>580</v>
      </c>
      <c r="D16" s="544">
        <v>1701.5000000000002</v>
      </c>
      <c r="E16" s="544">
        <v>139.49999999999986</v>
      </c>
      <c r="F16" s="544">
        <v>0</v>
      </c>
      <c r="G16" s="544">
        <v>0</v>
      </c>
      <c r="H16" s="544">
        <v>0</v>
      </c>
      <c r="I16" s="544">
        <v>0</v>
      </c>
      <c r="J16" s="544">
        <v>0</v>
      </c>
      <c r="K16" s="544">
        <v>0</v>
      </c>
      <c r="L16" s="544">
        <v>0</v>
      </c>
      <c r="M16" s="544">
        <v>0</v>
      </c>
      <c r="N16" s="544">
        <v>0</v>
      </c>
      <c r="O16" s="544">
        <v>0</v>
      </c>
      <c r="P16" s="544">
        <v>0</v>
      </c>
      <c r="Q16" s="544">
        <v>0</v>
      </c>
      <c r="R16" s="544">
        <v>0</v>
      </c>
      <c r="S16" s="544">
        <v>0</v>
      </c>
      <c r="T16" s="544">
        <v>1841</v>
      </c>
      <c r="W16" s="4">
        <f>D16/$AF$2*$W$2</f>
        <v>430.50000000000011</v>
      </c>
      <c r="X16" s="4">
        <f>E16</f>
        <v>139.49999999999986</v>
      </c>
      <c r="Y16" s="4">
        <f>D16/$AF$2*$Y$2</f>
        <v>1025.0000000000002</v>
      </c>
      <c r="Z16" s="4">
        <f>D16/$AF$2*$Z$2</f>
        <v>246.00000000000006</v>
      </c>
      <c r="AA16" s="5">
        <f>SUM(W16:Z16)</f>
        <v>1841.0000000000002</v>
      </c>
      <c r="AD16" s="4">
        <v>2050</v>
      </c>
    </row>
    <row r="17" spans="1:30">
      <c r="A17" s="543">
        <v>8732033</v>
      </c>
      <c r="B17" s="543" t="s">
        <v>374</v>
      </c>
      <c r="C17" s="543" t="s">
        <v>580</v>
      </c>
      <c r="D17" s="544">
        <v>2631.1000000000004</v>
      </c>
      <c r="E17" s="544">
        <v>190.65000000000052</v>
      </c>
      <c r="F17" s="544">
        <v>0</v>
      </c>
      <c r="G17" s="544">
        <v>0</v>
      </c>
      <c r="H17" s="544">
        <v>0</v>
      </c>
      <c r="I17" s="544">
        <v>0</v>
      </c>
      <c r="J17" s="544">
        <v>0</v>
      </c>
      <c r="K17" s="544">
        <v>0</v>
      </c>
      <c r="L17" s="544">
        <v>0</v>
      </c>
      <c r="M17" s="544">
        <v>0</v>
      </c>
      <c r="N17" s="544">
        <v>0</v>
      </c>
      <c r="O17" s="544">
        <v>0</v>
      </c>
      <c r="P17" s="544">
        <v>0</v>
      </c>
      <c r="Q17" s="544">
        <v>0</v>
      </c>
      <c r="R17" s="544">
        <v>0</v>
      </c>
      <c r="S17" s="544">
        <v>0</v>
      </c>
      <c r="T17" s="544">
        <v>2821.7500000000009</v>
      </c>
      <c r="W17" s="4">
        <f>D17/$AF$2*$W$2</f>
        <v>665.70000000000016</v>
      </c>
      <c r="X17" s="4">
        <f>E17</f>
        <v>190.65000000000052</v>
      </c>
      <c r="Y17" s="4">
        <f>D17/$AF$2*$Y$2</f>
        <v>1585.0000000000002</v>
      </c>
      <c r="Z17" s="4">
        <f>D17/$AF$2*$Z$2</f>
        <v>380.40000000000003</v>
      </c>
      <c r="AA17" s="5">
        <f>SUM(W17:Z17)</f>
        <v>2821.7500000000009</v>
      </c>
      <c r="AD17" s="4">
        <v>3170</v>
      </c>
    </row>
    <row r="18" spans="1:30">
      <c r="A18" s="543">
        <v>8732046</v>
      </c>
      <c r="B18" s="543" t="s">
        <v>417</v>
      </c>
      <c r="C18" s="543" t="s">
        <v>580</v>
      </c>
      <c r="D18" s="544">
        <v>2564.7000000000003</v>
      </c>
      <c r="E18" s="544">
        <v>97.65000000000002</v>
      </c>
      <c r="F18" s="544">
        <v>0</v>
      </c>
      <c r="G18" s="544">
        <v>0</v>
      </c>
      <c r="H18" s="544">
        <v>0</v>
      </c>
      <c r="I18" s="544">
        <v>0</v>
      </c>
      <c r="J18" s="544">
        <v>0</v>
      </c>
      <c r="K18" s="544">
        <v>0</v>
      </c>
      <c r="L18" s="544">
        <v>0</v>
      </c>
      <c r="M18" s="544">
        <v>0</v>
      </c>
      <c r="N18" s="544">
        <v>0</v>
      </c>
      <c r="O18" s="544">
        <v>0</v>
      </c>
      <c r="P18" s="544">
        <v>0</v>
      </c>
      <c r="Q18" s="544">
        <v>0</v>
      </c>
      <c r="R18" s="544">
        <v>0</v>
      </c>
      <c r="S18" s="544">
        <v>0</v>
      </c>
      <c r="T18" s="544">
        <v>2662.3500000000004</v>
      </c>
      <c r="W18" s="4">
        <f>D18/$AF$2*$W$2</f>
        <v>648.90000000000009</v>
      </c>
      <c r="X18" s="4">
        <f>E18</f>
        <v>97.65000000000002</v>
      </c>
      <c r="Y18" s="4">
        <f>D18/$AF$2*$Y$2</f>
        <v>1545.0000000000002</v>
      </c>
      <c r="Z18" s="4">
        <f>D18/$AF$2*$Z$2</f>
        <v>370.80000000000007</v>
      </c>
      <c r="AA18" s="5">
        <f>SUM(W18:Z18)</f>
        <v>2662.3500000000004</v>
      </c>
      <c r="AD18" s="4">
        <v>3090</v>
      </c>
    </row>
    <row r="19" spans="1:30">
      <c r="A19" s="543">
        <v>8732048</v>
      </c>
      <c r="B19" s="543" t="s">
        <v>448</v>
      </c>
      <c r="C19" s="543" t="s">
        <v>580</v>
      </c>
      <c r="D19" s="544">
        <v>4357.5</v>
      </c>
      <c r="E19" s="544">
        <v>497.55000000000052</v>
      </c>
      <c r="F19" s="544">
        <v>0</v>
      </c>
      <c r="G19" s="544">
        <v>0</v>
      </c>
      <c r="H19" s="544">
        <v>0</v>
      </c>
      <c r="I19" s="544">
        <v>0</v>
      </c>
      <c r="J19" s="544">
        <v>0</v>
      </c>
      <c r="K19" s="544">
        <v>0</v>
      </c>
      <c r="L19" s="544">
        <v>0</v>
      </c>
      <c r="M19" s="544">
        <v>0</v>
      </c>
      <c r="N19" s="544">
        <v>0</v>
      </c>
      <c r="O19" s="544">
        <v>0</v>
      </c>
      <c r="P19" s="544">
        <v>0</v>
      </c>
      <c r="Q19" s="544">
        <v>0</v>
      </c>
      <c r="R19" s="544">
        <v>0</v>
      </c>
      <c r="S19" s="544">
        <v>0</v>
      </c>
      <c r="T19" s="544">
        <v>4855.05</v>
      </c>
      <c r="W19" s="4">
        <f>D19/$AF$2*$W$2</f>
        <v>1102.5000000000002</v>
      </c>
      <c r="X19" s="4">
        <f>E19</f>
        <v>497.55000000000052</v>
      </c>
      <c r="Y19" s="4">
        <f>D19/$AF$2*$Y$2</f>
        <v>2625.0000000000005</v>
      </c>
      <c r="Z19" s="4">
        <f>D19/$AF$2*$Z$2</f>
        <v>630.00000000000011</v>
      </c>
      <c r="AA19" s="5">
        <f>SUM(W19:Z19)</f>
        <v>4855.0500000000011</v>
      </c>
      <c r="AD19" s="4">
        <v>5250</v>
      </c>
    </row>
    <row r="20" spans="1:30">
      <c r="A20" s="543">
        <v>8732054</v>
      </c>
      <c r="B20" s="543" t="s">
        <v>454</v>
      </c>
      <c r="C20" s="543" t="s">
        <v>580</v>
      </c>
      <c r="D20" s="544">
        <v>2830.3</v>
      </c>
      <c r="E20" s="544">
        <v>385.95000000000039</v>
      </c>
      <c r="F20" s="544">
        <v>0</v>
      </c>
      <c r="G20" s="544">
        <v>0</v>
      </c>
      <c r="H20" s="544">
        <v>0</v>
      </c>
      <c r="I20" s="544">
        <v>0</v>
      </c>
      <c r="J20" s="544">
        <v>0</v>
      </c>
      <c r="K20" s="544">
        <v>0</v>
      </c>
      <c r="L20" s="544">
        <v>0</v>
      </c>
      <c r="M20" s="544">
        <v>0</v>
      </c>
      <c r="N20" s="544">
        <v>0</v>
      </c>
      <c r="O20" s="544">
        <v>0</v>
      </c>
      <c r="P20" s="544">
        <v>0</v>
      </c>
      <c r="Q20" s="544">
        <v>0</v>
      </c>
      <c r="R20" s="544">
        <v>0</v>
      </c>
      <c r="S20" s="544">
        <v>0</v>
      </c>
      <c r="T20" s="544">
        <v>3216.2500000000005</v>
      </c>
      <c r="W20" s="4">
        <f>D20/$AF$2*$W$2</f>
        <v>716.10000000000014</v>
      </c>
      <c r="X20" s="4">
        <f>E20</f>
        <v>385.95000000000039</v>
      </c>
      <c r="Y20" s="4">
        <f>D20/$AF$2*$Y$2</f>
        <v>1705.0000000000002</v>
      </c>
      <c r="Z20" s="4">
        <f>D20/$AF$2*$Z$2</f>
        <v>409.20000000000005</v>
      </c>
      <c r="AA20" s="5">
        <f>SUM(W20:Z20)</f>
        <v>3216.2500000000009</v>
      </c>
      <c r="AD20" s="4">
        <v>3410</v>
      </c>
    </row>
    <row r="21" spans="1:30">
      <c r="A21" s="543">
        <v>8732059</v>
      </c>
      <c r="B21" s="543" t="s">
        <v>351</v>
      </c>
      <c r="C21" s="543" t="s">
        <v>580</v>
      </c>
      <c r="D21" s="544">
        <v>1568.7</v>
      </c>
      <c r="E21" s="544">
        <v>88.350000000000421</v>
      </c>
      <c r="F21" s="544">
        <v>0</v>
      </c>
      <c r="G21" s="544">
        <v>0</v>
      </c>
      <c r="H21" s="544">
        <v>0</v>
      </c>
      <c r="I21" s="544">
        <v>0</v>
      </c>
      <c r="J21" s="544">
        <v>0</v>
      </c>
      <c r="K21" s="544">
        <v>0</v>
      </c>
      <c r="L21" s="544">
        <v>0</v>
      </c>
      <c r="M21" s="544">
        <v>0</v>
      </c>
      <c r="N21" s="544">
        <v>0</v>
      </c>
      <c r="O21" s="544">
        <v>0</v>
      </c>
      <c r="P21" s="544">
        <v>0</v>
      </c>
      <c r="Q21" s="544">
        <v>0</v>
      </c>
      <c r="R21" s="544">
        <v>0</v>
      </c>
      <c r="S21" s="544">
        <v>0</v>
      </c>
      <c r="T21" s="544">
        <v>1657.0500000000004</v>
      </c>
      <c r="W21" s="4">
        <f>D21/$AF$2*$W$2</f>
        <v>396.90000000000009</v>
      </c>
      <c r="X21" s="4">
        <f>E21</f>
        <v>88.350000000000421</v>
      </c>
      <c r="Y21" s="4">
        <f>D21/$AF$2*$Y$2</f>
        <v>945.00000000000011</v>
      </c>
      <c r="Z21" s="4">
        <f>D21/$AF$2*$Z$2</f>
        <v>226.80000000000004</v>
      </c>
      <c r="AA21" s="5">
        <f>SUM(W21:Z21)</f>
        <v>1657.0500000000006</v>
      </c>
      <c r="AD21" s="4">
        <v>1890</v>
      </c>
    </row>
    <row r="22" spans="1:30">
      <c r="A22" s="543">
        <v>8732060</v>
      </c>
      <c r="B22" s="543" t="s">
        <v>235</v>
      </c>
      <c r="C22" s="543" t="s">
        <v>580</v>
      </c>
      <c r="D22" s="544">
        <v>838.30000000000007</v>
      </c>
      <c r="E22" s="544">
        <v>125.54999999999986</v>
      </c>
      <c r="F22" s="544">
        <v>0</v>
      </c>
      <c r="G22" s="544">
        <v>0</v>
      </c>
      <c r="H22" s="544">
        <v>0</v>
      </c>
      <c r="I22" s="544">
        <v>0</v>
      </c>
      <c r="J22" s="544">
        <v>0</v>
      </c>
      <c r="K22" s="544">
        <v>0</v>
      </c>
      <c r="L22" s="544">
        <v>0</v>
      </c>
      <c r="M22" s="544">
        <v>0</v>
      </c>
      <c r="N22" s="544">
        <v>0</v>
      </c>
      <c r="O22" s="544">
        <v>0</v>
      </c>
      <c r="P22" s="544">
        <v>0</v>
      </c>
      <c r="Q22" s="544">
        <v>0</v>
      </c>
      <c r="R22" s="544">
        <v>0</v>
      </c>
      <c r="S22" s="544">
        <v>0</v>
      </c>
      <c r="T22" s="544">
        <v>963.84999999999991</v>
      </c>
      <c r="W22" s="4">
        <f>D22/$AF$2*$W$2</f>
        <v>212.10000000000005</v>
      </c>
      <c r="X22" s="4">
        <f>E22</f>
        <v>125.54999999999986</v>
      </c>
      <c r="Y22" s="4">
        <f>D22/$AF$2*$Y$2</f>
        <v>505.00000000000006</v>
      </c>
      <c r="Z22" s="4">
        <f>D22/$AF$2*$Z$2</f>
        <v>121.20000000000002</v>
      </c>
      <c r="AA22" s="5">
        <f>SUM(W22:Z22)</f>
        <v>963.85</v>
      </c>
      <c r="AD22" s="4">
        <v>1010</v>
      </c>
    </row>
    <row r="23" spans="1:30">
      <c r="A23" s="543">
        <v>8732064</v>
      </c>
      <c r="B23" s="543" t="s">
        <v>440</v>
      </c>
      <c r="C23" s="543" t="s">
        <v>580</v>
      </c>
      <c r="D23" s="544">
        <v>738.7</v>
      </c>
      <c r="E23" s="544">
        <v>116.24999999999986</v>
      </c>
      <c r="F23" s="544">
        <v>0</v>
      </c>
      <c r="G23" s="544">
        <v>0</v>
      </c>
      <c r="H23" s="544">
        <v>0</v>
      </c>
      <c r="I23" s="544">
        <v>0</v>
      </c>
      <c r="J23" s="544">
        <v>0</v>
      </c>
      <c r="K23" s="544">
        <v>0</v>
      </c>
      <c r="L23" s="544">
        <v>0</v>
      </c>
      <c r="M23" s="544">
        <v>0</v>
      </c>
      <c r="N23" s="544">
        <v>0</v>
      </c>
      <c r="O23" s="544">
        <v>0</v>
      </c>
      <c r="P23" s="544">
        <v>0</v>
      </c>
      <c r="Q23" s="544">
        <v>0</v>
      </c>
      <c r="R23" s="544">
        <v>0</v>
      </c>
      <c r="S23" s="544">
        <v>0</v>
      </c>
      <c r="T23" s="544">
        <v>854.94999999999993</v>
      </c>
      <c r="W23" s="4">
        <f>D23/$AF$2*$W$2</f>
        <v>186.90000000000003</v>
      </c>
      <c r="X23" s="4">
        <f>E23</f>
        <v>116.24999999999986</v>
      </c>
      <c r="Y23" s="4">
        <f>D23/$AF$2*$Y$2</f>
        <v>445.00000000000006</v>
      </c>
      <c r="Z23" s="4">
        <f>D23/$AF$2*$Z$2</f>
        <v>106.80000000000001</v>
      </c>
      <c r="AA23" s="5">
        <f>SUM(W23:Z23)</f>
        <v>854.94999999999982</v>
      </c>
      <c r="AD23" s="4">
        <v>890</v>
      </c>
    </row>
    <row r="24" spans="1:30">
      <c r="A24" s="543">
        <v>8732065</v>
      </c>
      <c r="B24" s="543" t="s">
        <v>257</v>
      </c>
      <c r="C24" s="543" t="s">
        <v>580</v>
      </c>
      <c r="D24" s="544">
        <v>1593.6000000000001</v>
      </c>
      <c r="E24" s="544">
        <v>158.09999999999971</v>
      </c>
      <c r="F24" s="544">
        <v>0</v>
      </c>
      <c r="G24" s="544">
        <v>0</v>
      </c>
      <c r="H24" s="544">
        <v>0</v>
      </c>
      <c r="I24" s="544">
        <v>0</v>
      </c>
      <c r="J24" s="544">
        <v>0</v>
      </c>
      <c r="K24" s="544">
        <v>0</v>
      </c>
      <c r="L24" s="544">
        <v>0</v>
      </c>
      <c r="M24" s="544">
        <v>0</v>
      </c>
      <c r="N24" s="544">
        <v>0</v>
      </c>
      <c r="O24" s="544">
        <v>0</v>
      </c>
      <c r="P24" s="544">
        <v>0</v>
      </c>
      <c r="Q24" s="544">
        <v>0</v>
      </c>
      <c r="R24" s="544">
        <v>0</v>
      </c>
      <c r="S24" s="544">
        <v>0</v>
      </c>
      <c r="T24" s="544">
        <v>1751.6999999999998</v>
      </c>
      <c r="W24" s="4">
        <f>D24/$AF$2*$W$2</f>
        <v>403.2000000000001</v>
      </c>
      <c r="X24" s="4">
        <f>E24</f>
        <v>158.09999999999971</v>
      </c>
      <c r="Y24" s="4">
        <f>D24/$AF$2*$Y$2</f>
        <v>960.00000000000011</v>
      </c>
      <c r="Z24" s="4">
        <f>D24/$AF$2*$Z$2</f>
        <v>230.40000000000003</v>
      </c>
      <c r="AA24" s="5">
        <f>SUM(W24:Z24)</f>
        <v>1751.7</v>
      </c>
      <c r="AD24" s="4">
        <v>1920</v>
      </c>
    </row>
    <row r="25" spans="1:30">
      <c r="A25" s="543">
        <v>8732066</v>
      </c>
      <c r="B25" s="543" t="s">
        <v>338</v>
      </c>
      <c r="C25" s="543" t="s">
        <v>580</v>
      </c>
      <c r="D25" s="544">
        <v>1718.1000000000001</v>
      </c>
      <c r="E25" s="544">
        <v>125.55000000000035</v>
      </c>
      <c r="F25" s="544">
        <v>0</v>
      </c>
      <c r="G25" s="544">
        <v>0</v>
      </c>
      <c r="H25" s="544">
        <v>0</v>
      </c>
      <c r="I25" s="544">
        <v>0</v>
      </c>
      <c r="J25" s="544">
        <v>0</v>
      </c>
      <c r="K25" s="544">
        <v>0</v>
      </c>
      <c r="L25" s="544">
        <v>0</v>
      </c>
      <c r="M25" s="544">
        <v>0</v>
      </c>
      <c r="N25" s="544">
        <v>0</v>
      </c>
      <c r="O25" s="544">
        <v>0</v>
      </c>
      <c r="P25" s="544">
        <v>0</v>
      </c>
      <c r="Q25" s="544">
        <v>0</v>
      </c>
      <c r="R25" s="544">
        <v>0</v>
      </c>
      <c r="S25" s="544">
        <v>0</v>
      </c>
      <c r="T25" s="544">
        <v>1843.6500000000005</v>
      </c>
      <c r="W25" s="4">
        <f>D25/$AF$2*$W$2</f>
        <v>434.70000000000016</v>
      </c>
      <c r="X25" s="4">
        <f>E25</f>
        <v>125.55000000000035</v>
      </c>
      <c r="Y25" s="4">
        <f>D25/$AF$2*$Y$2</f>
        <v>1035.0000000000002</v>
      </c>
      <c r="Z25" s="4">
        <f>D25/$AF$2*$Z$2</f>
        <v>248.40000000000006</v>
      </c>
      <c r="AA25" s="5">
        <f>SUM(W25:Z25)</f>
        <v>1843.6500000000008</v>
      </c>
      <c r="AD25" s="4">
        <v>2070</v>
      </c>
    </row>
    <row r="26" spans="1:30">
      <c r="A26" s="543">
        <v>8732068</v>
      </c>
      <c r="B26" s="543" t="s">
        <v>293</v>
      </c>
      <c r="C26" s="543" t="s">
        <v>580</v>
      </c>
      <c r="D26" s="544">
        <v>738.7</v>
      </c>
      <c r="E26" s="544">
        <v>172.05000000000015</v>
      </c>
      <c r="F26" s="544">
        <v>0</v>
      </c>
      <c r="G26" s="544">
        <v>0</v>
      </c>
      <c r="H26" s="544">
        <v>0</v>
      </c>
      <c r="I26" s="544">
        <v>0</v>
      </c>
      <c r="J26" s="544">
        <v>0</v>
      </c>
      <c r="K26" s="544">
        <v>0</v>
      </c>
      <c r="L26" s="544">
        <v>0</v>
      </c>
      <c r="M26" s="544">
        <v>0</v>
      </c>
      <c r="N26" s="544">
        <v>0</v>
      </c>
      <c r="O26" s="544">
        <v>0</v>
      </c>
      <c r="P26" s="544">
        <v>0</v>
      </c>
      <c r="Q26" s="544">
        <v>0</v>
      </c>
      <c r="R26" s="544">
        <v>0</v>
      </c>
      <c r="S26" s="544">
        <v>0</v>
      </c>
      <c r="T26" s="544">
        <v>910.75000000000023</v>
      </c>
      <c r="W26" s="4">
        <f>D26/$AF$2*$W$2</f>
        <v>186.90000000000003</v>
      </c>
      <c r="X26" s="4">
        <f>E26</f>
        <v>172.05000000000015</v>
      </c>
      <c r="Y26" s="4">
        <f>D26/$AF$2*$Y$2</f>
        <v>445.00000000000006</v>
      </c>
      <c r="Z26" s="4">
        <f>D26/$AF$2*$Z$2</f>
        <v>106.80000000000001</v>
      </c>
      <c r="AA26" s="5">
        <f>SUM(W26:Z26)</f>
        <v>910.75000000000023</v>
      </c>
      <c r="AD26" s="4">
        <v>890</v>
      </c>
    </row>
    <row r="27" spans="1:30">
      <c r="A27" s="543">
        <v>8732070</v>
      </c>
      <c r="B27" s="543" t="s">
        <v>383</v>
      </c>
      <c r="C27" s="543" t="s">
        <v>580</v>
      </c>
      <c r="D27" s="544">
        <v>2390.4</v>
      </c>
      <c r="E27" s="544">
        <v>227.85000000000019</v>
      </c>
      <c r="F27" s="544">
        <v>0</v>
      </c>
      <c r="G27" s="544">
        <v>0</v>
      </c>
      <c r="H27" s="544">
        <v>0</v>
      </c>
      <c r="I27" s="544">
        <v>0</v>
      </c>
      <c r="J27" s="544">
        <v>0</v>
      </c>
      <c r="K27" s="544">
        <v>0</v>
      </c>
      <c r="L27" s="544">
        <v>0</v>
      </c>
      <c r="M27" s="544">
        <v>0</v>
      </c>
      <c r="N27" s="544">
        <v>0</v>
      </c>
      <c r="O27" s="544">
        <v>0</v>
      </c>
      <c r="P27" s="544">
        <v>0</v>
      </c>
      <c r="Q27" s="544">
        <v>0</v>
      </c>
      <c r="R27" s="544">
        <v>0</v>
      </c>
      <c r="S27" s="544">
        <v>0</v>
      </c>
      <c r="T27" s="544">
        <v>2618.2500000000005</v>
      </c>
      <c r="W27" s="4">
        <f>D27/$AF$2*$W$2</f>
        <v>604.80000000000018</v>
      </c>
      <c r="X27" s="4">
        <f>E27</f>
        <v>227.85000000000019</v>
      </c>
      <c r="Y27" s="4">
        <f>D27/$AF$2*$Y$2</f>
        <v>1440.0000000000002</v>
      </c>
      <c r="Z27" s="4">
        <f>D27/$AF$2*$Z$2</f>
        <v>345.60000000000008</v>
      </c>
      <c r="AA27" s="5">
        <f>SUM(W27:Z27)</f>
        <v>2618.2500000000005</v>
      </c>
      <c r="AD27" s="4">
        <v>2880</v>
      </c>
    </row>
    <row r="28" spans="1:30">
      <c r="A28" s="543">
        <v>8732074</v>
      </c>
      <c r="B28" s="543" t="s">
        <v>341</v>
      </c>
      <c r="C28" s="543" t="s">
        <v>580</v>
      </c>
      <c r="D28" s="544">
        <v>3253.6000000000004</v>
      </c>
      <c r="E28" s="544">
        <v>432.45000000000061</v>
      </c>
      <c r="F28" s="544">
        <v>0</v>
      </c>
      <c r="G28" s="544">
        <v>0</v>
      </c>
      <c r="H28" s="544">
        <v>0</v>
      </c>
      <c r="I28" s="544">
        <v>0</v>
      </c>
      <c r="J28" s="544">
        <v>0</v>
      </c>
      <c r="K28" s="544">
        <v>0</v>
      </c>
      <c r="L28" s="544">
        <v>0</v>
      </c>
      <c r="M28" s="544">
        <v>0</v>
      </c>
      <c r="N28" s="544">
        <v>0</v>
      </c>
      <c r="O28" s="544">
        <v>0</v>
      </c>
      <c r="P28" s="544">
        <v>0</v>
      </c>
      <c r="Q28" s="544">
        <v>0</v>
      </c>
      <c r="R28" s="544">
        <v>0</v>
      </c>
      <c r="S28" s="544">
        <v>0</v>
      </c>
      <c r="T28" s="544">
        <v>3686.0500000000011</v>
      </c>
      <c r="W28" s="4">
        <f>D28/$AF$2*$W$2</f>
        <v>823.20000000000027</v>
      </c>
      <c r="X28" s="4">
        <f>E28</f>
        <v>432.45000000000061</v>
      </c>
      <c r="Y28" s="4">
        <f>D28/$AF$2*$Y$2</f>
        <v>1960.0000000000005</v>
      </c>
      <c r="Z28" s="4">
        <f>D28/$AF$2*$Z$2</f>
        <v>470.40000000000009</v>
      </c>
      <c r="AA28" s="5">
        <f>SUM(W28:Z28)</f>
        <v>3686.0500000000015</v>
      </c>
      <c r="AD28" s="4">
        <v>3920</v>
      </c>
    </row>
    <row r="29" spans="1:30">
      <c r="A29" s="543">
        <v>8732075</v>
      </c>
      <c r="B29" s="543" t="s">
        <v>343</v>
      </c>
      <c r="C29" s="543" t="s">
        <v>580</v>
      </c>
      <c r="D29" s="544">
        <v>1767.9</v>
      </c>
      <c r="E29" s="544">
        <v>320.85</v>
      </c>
      <c r="F29" s="544">
        <v>0</v>
      </c>
      <c r="G29" s="544">
        <v>0</v>
      </c>
      <c r="H29" s="544">
        <v>0</v>
      </c>
      <c r="I29" s="544">
        <v>0</v>
      </c>
      <c r="J29" s="544">
        <v>0</v>
      </c>
      <c r="K29" s="544">
        <v>0</v>
      </c>
      <c r="L29" s="544">
        <v>0</v>
      </c>
      <c r="M29" s="544">
        <v>0</v>
      </c>
      <c r="N29" s="544">
        <v>0</v>
      </c>
      <c r="O29" s="544">
        <v>0</v>
      </c>
      <c r="P29" s="544">
        <v>0</v>
      </c>
      <c r="Q29" s="544">
        <v>0</v>
      </c>
      <c r="R29" s="544">
        <v>0</v>
      </c>
      <c r="S29" s="544">
        <v>0</v>
      </c>
      <c r="T29" s="544">
        <v>2088.75</v>
      </c>
      <c r="W29" s="4">
        <f>D29/$AF$2*$W$2</f>
        <v>447.30000000000007</v>
      </c>
      <c r="X29" s="4">
        <f>E29</f>
        <v>320.85</v>
      </c>
      <c r="Y29" s="4">
        <f>D29/$AF$2*$Y$2</f>
        <v>1065.0000000000002</v>
      </c>
      <c r="Z29" s="4">
        <f>D29/$AF$2*$Z$2</f>
        <v>255.60000000000002</v>
      </c>
      <c r="AA29" s="5">
        <f>SUM(W29:Z29)</f>
        <v>2088.7500000000005</v>
      </c>
      <c r="AD29" s="4">
        <v>2130</v>
      </c>
    </row>
    <row r="30" spans="1:30">
      <c r="A30" s="543">
        <v>8732082</v>
      </c>
      <c r="B30" s="543" t="s">
        <v>234</v>
      </c>
      <c r="C30" s="543" t="s">
        <v>580</v>
      </c>
      <c r="D30" s="544">
        <v>1286.5</v>
      </c>
      <c r="E30" s="544">
        <v>269.70000000000016</v>
      </c>
      <c r="F30" s="544">
        <v>0</v>
      </c>
      <c r="G30" s="544">
        <v>0</v>
      </c>
      <c r="H30" s="544">
        <v>0</v>
      </c>
      <c r="I30" s="544">
        <v>0</v>
      </c>
      <c r="J30" s="544">
        <v>0</v>
      </c>
      <c r="K30" s="544">
        <v>0</v>
      </c>
      <c r="L30" s="544">
        <v>0</v>
      </c>
      <c r="M30" s="544">
        <v>0</v>
      </c>
      <c r="N30" s="544">
        <v>0</v>
      </c>
      <c r="O30" s="544">
        <v>0</v>
      </c>
      <c r="P30" s="544">
        <v>0</v>
      </c>
      <c r="Q30" s="544">
        <v>0</v>
      </c>
      <c r="R30" s="544">
        <v>0</v>
      </c>
      <c r="S30" s="544">
        <v>0</v>
      </c>
      <c r="T30" s="544">
        <v>1556.2000000000003</v>
      </c>
      <c r="W30" s="4">
        <f>D30/$AF$2*$W$2</f>
        <v>325.50000000000006</v>
      </c>
      <c r="X30" s="4">
        <f>E30</f>
        <v>269.70000000000016</v>
      </c>
      <c r="Y30" s="4">
        <f>D30/$AF$2*$Y$2</f>
        <v>775.00000000000011</v>
      </c>
      <c r="Z30" s="4">
        <f>D30/$AF$2*$Z$2</f>
        <v>186.00000000000003</v>
      </c>
      <c r="AA30" s="5">
        <f>SUM(W30:Z30)</f>
        <v>1556.2000000000003</v>
      </c>
      <c r="AD30" s="4">
        <v>1550</v>
      </c>
    </row>
    <row r="31" spans="1:30">
      <c r="A31" s="543">
        <v>8732083</v>
      </c>
      <c r="B31" s="543" t="s">
        <v>224</v>
      </c>
      <c r="C31" s="543" t="s">
        <v>580</v>
      </c>
      <c r="D31" s="544">
        <v>904.7</v>
      </c>
      <c r="E31" s="544">
        <v>139.49999999999991</v>
      </c>
      <c r="F31" s="544">
        <v>0</v>
      </c>
      <c r="G31" s="544">
        <v>0</v>
      </c>
      <c r="H31" s="544">
        <v>0</v>
      </c>
      <c r="I31" s="544">
        <v>0</v>
      </c>
      <c r="J31" s="544">
        <v>0</v>
      </c>
      <c r="K31" s="544">
        <v>0</v>
      </c>
      <c r="L31" s="544">
        <v>0</v>
      </c>
      <c r="M31" s="544">
        <v>0</v>
      </c>
      <c r="N31" s="544">
        <v>0</v>
      </c>
      <c r="O31" s="544">
        <v>0</v>
      </c>
      <c r="P31" s="544">
        <v>0</v>
      </c>
      <c r="Q31" s="544">
        <v>0</v>
      </c>
      <c r="R31" s="544">
        <v>0</v>
      </c>
      <c r="S31" s="544">
        <v>0</v>
      </c>
      <c r="T31" s="544">
        <v>1044.2</v>
      </c>
      <c r="W31" s="4">
        <f>D31/$AF$2*$W$2</f>
        <v>228.90000000000003</v>
      </c>
      <c r="X31" s="4">
        <f>E31</f>
        <v>139.49999999999991</v>
      </c>
      <c r="Y31" s="4">
        <f>D31/$AF$2*$Y$2</f>
        <v>545.00000000000011</v>
      </c>
      <c r="Z31" s="4">
        <f>D31/$AF$2*$Z$2</f>
        <v>130.8</v>
      </c>
      <c r="AA31" s="5">
        <f>SUM(W31:Z31)</f>
        <v>1044.2</v>
      </c>
      <c r="AD31" s="4">
        <v>1090</v>
      </c>
    </row>
    <row r="32" spans="1:30">
      <c r="A32" s="543">
        <v>8732084</v>
      </c>
      <c r="B32" s="543" t="s">
        <v>412</v>
      </c>
      <c r="C32" s="543" t="s">
        <v>580</v>
      </c>
      <c r="D32" s="544">
        <v>1469.1000000000001</v>
      </c>
      <c r="E32" s="544">
        <v>190.64999999999998</v>
      </c>
      <c r="F32" s="544">
        <v>0</v>
      </c>
      <c r="G32" s="544">
        <v>0</v>
      </c>
      <c r="H32" s="544">
        <v>0</v>
      </c>
      <c r="I32" s="544">
        <v>0</v>
      </c>
      <c r="J32" s="544">
        <v>0</v>
      </c>
      <c r="K32" s="544">
        <v>0</v>
      </c>
      <c r="L32" s="544">
        <v>0</v>
      </c>
      <c r="M32" s="544">
        <v>0</v>
      </c>
      <c r="N32" s="544">
        <v>0</v>
      </c>
      <c r="O32" s="544">
        <v>0</v>
      </c>
      <c r="P32" s="544">
        <v>0</v>
      </c>
      <c r="Q32" s="544">
        <v>0</v>
      </c>
      <c r="R32" s="544">
        <v>0</v>
      </c>
      <c r="S32" s="544">
        <v>0</v>
      </c>
      <c r="T32" s="544">
        <v>1659.75</v>
      </c>
      <c r="W32" s="4">
        <f>D32/$AF$2*$W$2</f>
        <v>371.7000000000001</v>
      </c>
      <c r="X32" s="4">
        <f>E32</f>
        <v>190.64999999999998</v>
      </c>
      <c r="Y32" s="4">
        <f>D32/$AF$2*$Y$2</f>
        <v>885.00000000000011</v>
      </c>
      <c r="Z32" s="4">
        <f>D32/$AF$2*$Z$2</f>
        <v>212.40000000000003</v>
      </c>
      <c r="AA32" s="5">
        <f>SUM(W32:Z32)</f>
        <v>1659.7500000000005</v>
      </c>
      <c r="AD32" s="4">
        <v>1770</v>
      </c>
    </row>
    <row r="33" spans="1:30">
      <c r="A33" s="543">
        <v>8732091</v>
      </c>
      <c r="B33" s="543" t="s">
        <v>256</v>
      </c>
      <c r="C33" s="543" t="s">
        <v>580</v>
      </c>
      <c r="D33" s="544">
        <v>1386.1000000000001</v>
      </c>
      <c r="E33" s="544">
        <v>213.89999999999989</v>
      </c>
      <c r="F33" s="544">
        <v>0</v>
      </c>
      <c r="G33" s="544">
        <v>0</v>
      </c>
      <c r="H33" s="544">
        <v>0</v>
      </c>
      <c r="I33" s="544">
        <v>0</v>
      </c>
      <c r="J33" s="544">
        <v>0</v>
      </c>
      <c r="K33" s="544">
        <v>0</v>
      </c>
      <c r="L33" s="544">
        <v>0</v>
      </c>
      <c r="M33" s="544">
        <v>0</v>
      </c>
      <c r="N33" s="544">
        <v>0</v>
      </c>
      <c r="O33" s="544">
        <v>0</v>
      </c>
      <c r="P33" s="544">
        <v>0</v>
      </c>
      <c r="Q33" s="544">
        <v>0</v>
      </c>
      <c r="R33" s="544">
        <v>0</v>
      </c>
      <c r="S33" s="544">
        <v>0</v>
      </c>
      <c r="T33" s="544">
        <v>1600</v>
      </c>
      <c r="W33" s="4">
        <f>D33/$AF$2*$W$2</f>
        <v>350.7000000000001</v>
      </c>
      <c r="X33" s="4">
        <f>E33</f>
        <v>213.89999999999989</v>
      </c>
      <c r="Y33" s="4">
        <f>D33/$AF$2*$Y$2</f>
        <v>835.00000000000011</v>
      </c>
      <c r="Z33" s="4">
        <f>D33/$AF$2*$Z$2</f>
        <v>200.40000000000003</v>
      </c>
      <c r="AA33" s="5">
        <f>SUM(W33:Z33)</f>
        <v>1600.0000000000002</v>
      </c>
      <c r="AD33" s="4">
        <v>1670</v>
      </c>
    </row>
    <row r="34" spans="1:30">
      <c r="A34" s="543">
        <v>8732107</v>
      </c>
      <c r="B34" s="543" t="s">
        <v>357</v>
      </c>
      <c r="C34" s="543" t="s">
        <v>580</v>
      </c>
      <c r="D34" s="544">
        <v>3220.4</v>
      </c>
      <c r="E34" s="544">
        <v>316.20000000000022</v>
      </c>
      <c r="F34" s="544">
        <v>0</v>
      </c>
      <c r="G34" s="544">
        <v>0</v>
      </c>
      <c r="H34" s="544">
        <v>0</v>
      </c>
      <c r="I34" s="544">
        <v>0</v>
      </c>
      <c r="J34" s="544">
        <v>0</v>
      </c>
      <c r="K34" s="544">
        <v>0</v>
      </c>
      <c r="L34" s="544">
        <v>0</v>
      </c>
      <c r="M34" s="544">
        <v>0</v>
      </c>
      <c r="N34" s="544">
        <v>0</v>
      </c>
      <c r="O34" s="544">
        <v>0</v>
      </c>
      <c r="P34" s="544">
        <v>0</v>
      </c>
      <c r="Q34" s="544">
        <v>0</v>
      </c>
      <c r="R34" s="544">
        <v>0</v>
      </c>
      <c r="S34" s="544">
        <v>0</v>
      </c>
      <c r="T34" s="544">
        <v>3536.6000000000004</v>
      </c>
      <c r="W34" s="4">
        <f>D34/$AF$2*$W$2</f>
        <v>814.80000000000018</v>
      </c>
      <c r="X34" s="4">
        <f>E34</f>
        <v>316.20000000000022</v>
      </c>
      <c r="Y34" s="4">
        <f>D34/$AF$2*$Y$2</f>
        <v>1940.0000000000002</v>
      </c>
      <c r="Z34" s="4">
        <f>D34/$AF$2*$Z$2</f>
        <v>465.6</v>
      </c>
      <c r="AA34" s="5">
        <f>SUM(W34:Z34)</f>
        <v>3536.6000000000008</v>
      </c>
      <c r="AD34" s="4">
        <v>3880</v>
      </c>
    </row>
    <row r="35" spans="1:30">
      <c r="A35" s="543">
        <v>8732109</v>
      </c>
      <c r="B35" s="543" t="s">
        <v>361</v>
      </c>
      <c r="C35" s="543" t="s">
        <v>580</v>
      </c>
      <c r="D35" s="544">
        <v>1867.5000000000002</v>
      </c>
      <c r="E35" s="544">
        <v>74.399999999999991</v>
      </c>
      <c r="F35" s="544">
        <v>0</v>
      </c>
      <c r="G35" s="544">
        <v>0</v>
      </c>
      <c r="H35" s="544">
        <v>0</v>
      </c>
      <c r="I35" s="544">
        <v>0</v>
      </c>
      <c r="J35" s="544">
        <v>0</v>
      </c>
      <c r="K35" s="544">
        <v>0</v>
      </c>
      <c r="L35" s="544">
        <v>0</v>
      </c>
      <c r="M35" s="544">
        <v>0</v>
      </c>
      <c r="N35" s="544">
        <v>0</v>
      </c>
      <c r="O35" s="544">
        <v>0</v>
      </c>
      <c r="P35" s="544">
        <v>0</v>
      </c>
      <c r="Q35" s="544">
        <v>0</v>
      </c>
      <c r="R35" s="544">
        <v>0</v>
      </c>
      <c r="S35" s="544">
        <v>0</v>
      </c>
      <c r="T35" s="544">
        <v>1941.9000000000003</v>
      </c>
      <c r="W35" s="4">
        <f>D35/$AF$2*$W$2</f>
        <v>472.50000000000011</v>
      </c>
      <c r="X35" s="4">
        <f>E35</f>
        <v>74.399999999999991</v>
      </c>
      <c r="Y35" s="4">
        <f>D35/$AF$2*$Y$2</f>
        <v>1125.0000000000002</v>
      </c>
      <c r="Z35" s="4">
        <f>D35/$AF$2*$Z$2</f>
        <v>270.00000000000006</v>
      </c>
      <c r="AA35" s="5">
        <f>SUM(W35:Z35)</f>
        <v>1941.9000000000003</v>
      </c>
      <c r="AD35" s="4">
        <v>2250</v>
      </c>
    </row>
    <row r="36" spans="1:30">
      <c r="A36" s="543">
        <v>8732115</v>
      </c>
      <c r="B36" s="543" t="s">
        <v>388</v>
      </c>
      <c r="C36" s="543" t="s">
        <v>580</v>
      </c>
      <c r="D36" s="544">
        <v>2946.5000000000005</v>
      </c>
      <c r="E36" s="544">
        <v>706.80000000000007</v>
      </c>
      <c r="F36" s="544">
        <v>0</v>
      </c>
      <c r="G36" s="544">
        <v>0</v>
      </c>
      <c r="H36" s="544">
        <v>0</v>
      </c>
      <c r="I36" s="544">
        <v>0</v>
      </c>
      <c r="J36" s="544">
        <v>0</v>
      </c>
      <c r="K36" s="544">
        <v>0</v>
      </c>
      <c r="L36" s="544">
        <v>0</v>
      </c>
      <c r="M36" s="544">
        <v>0</v>
      </c>
      <c r="N36" s="544">
        <v>0</v>
      </c>
      <c r="O36" s="544">
        <v>0</v>
      </c>
      <c r="P36" s="544">
        <v>0</v>
      </c>
      <c r="Q36" s="544">
        <v>0</v>
      </c>
      <c r="R36" s="544">
        <v>0</v>
      </c>
      <c r="S36" s="544">
        <v>0</v>
      </c>
      <c r="T36" s="544">
        <v>3653.3000000000006</v>
      </c>
      <c r="W36" s="4">
        <f>D36/$AF$2*$W$2</f>
        <v>745.50000000000023</v>
      </c>
      <c r="X36" s="4">
        <f>E36</f>
        <v>706.80000000000007</v>
      </c>
      <c r="Y36" s="4">
        <f>D36/$AF$2*$Y$2</f>
        <v>1775.0000000000005</v>
      </c>
      <c r="Z36" s="4">
        <f>D36/$AF$2*$Z$2</f>
        <v>426.00000000000011</v>
      </c>
      <c r="AA36" s="5">
        <f>SUM(W36:Z36)</f>
        <v>3653.3000000000006</v>
      </c>
      <c r="AD36" s="4">
        <v>3550</v>
      </c>
    </row>
    <row r="37" spans="1:30">
      <c r="A37" s="543">
        <v>8732118</v>
      </c>
      <c r="B37" s="543" t="s">
        <v>226</v>
      </c>
      <c r="C37" s="543" t="s">
        <v>580</v>
      </c>
      <c r="D37" s="544">
        <v>3112.5000000000005</v>
      </c>
      <c r="E37" s="544">
        <v>739.35</v>
      </c>
      <c r="F37" s="544">
        <v>0</v>
      </c>
      <c r="G37" s="544">
        <v>0</v>
      </c>
      <c r="H37" s="544">
        <v>0</v>
      </c>
      <c r="I37" s="544">
        <v>0</v>
      </c>
      <c r="J37" s="544">
        <v>0</v>
      </c>
      <c r="K37" s="544">
        <v>0</v>
      </c>
      <c r="L37" s="544">
        <v>0</v>
      </c>
      <c r="M37" s="544">
        <v>0</v>
      </c>
      <c r="N37" s="544">
        <v>0</v>
      </c>
      <c r="O37" s="544">
        <v>0</v>
      </c>
      <c r="P37" s="544">
        <v>0</v>
      </c>
      <c r="Q37" s="544">
        <v>0</v>
      </c>
      <c r="R37" s="544">
        <v>0</v>
      </c>
      <c r="S37" s="544">
        <v>0</v>
      </c>
      <c r="T37" s="544">
        <v>3851.8500000000004</v>
      </c>
      <c r="W37" s="4">
        <f>D37/$AF$2*$W$2</f>
        <v>787.50000000000023</v>
      </c>
      <c r="X37" s="4">
        <f>E37</f>
        <v>739.35</v>
      </c>
      <c r="Y37" s="4">
        <f>D37/$AF$2*$Y$2</f>
        <v>1875.0000000000005</v>
      </c>
      <c r="Z37" s="4">
        <f>D37/$AF$2*$Z$2</f>
        <v>450.00000000000011</v>
      </c>
      <c r="AA37" s="5">
        <f>SUM(W37:Z37)</f>
        <v>3851.8500000000008</v>
      </c>
      <c r="AD37" s="4">
        <v>3750</v>
      </c>
    </row>
    <row r="38" spans="1:30">
      <c r="A38" s="543">
        <v>8732119</v>
      </c>
      <c r="B38" s="543" t="s">
        <v>259</v>
      </c>
      <c r="C38" s="543" t="s">
        <v>580</v>
      </c>
      <c r="D38" s="544">
        <v>1726.4</v>
      </c>
      <c r="E38" s="544">
        <v>232.49999999999966</v>
      </c>
      <c r="F38" s="544">
        <v>0</v>
      </c>
      <c r="G38" s="544">
        <v>0</v>
      </c>
      <c r="H38" s="544">
        <v>0</v>
      </c>
      <c r="I38" s="544">
        <v>0</v>
      </c>
      <c r="J38" s="544">
        <v>0</v>
      </c>
      <c r="K38" s="544">
        <v>0</v>
      </c>
      <c r="L38" s="544">
        <v>0</v>
      </c>
      <c r="M38" s="544">
        <v>0</v>
      </c>
      <c r="N38" s="544">
        <v>0</v>
      </c>
      <c r="O38" s="544">
        <v>0</v>
      </c>
      <c r="P38" s="544">
        <v>0</v>
      </c>
      <c r="Q38" s="544">
        <v>0</v>
      </c>
      <c r="R38" s="544">
        <v>0</v>
      </c>
      <c r="S38" s="544">
        <v>0</v>
      </c>
      <c r="T38" s="544">
        <v>1958.8999999999996</v>
      </c>
      <c r="W38" s="4">
        <f>D38/$AF$2*$W$2</f>
        <v>436.80000000000007</v>
      </c>
      <c r="X38" s="4">
        <f>E38</f>
        <v>232.49999999999966</v>
      </c>
      <c r="Y38" s="4">
        <f>D38/$AF$2*$Y$2</f>
        <v>1040.0000000000002</v>
      </c>
      <c r="Z38" s="4">
        <f>D38/$AF$2*$Z$2</f>
        <v>249.60000000000002</v>
      </c>
      <c r="AA38" s="5">
        <f>SUM(W38:Z38)</f>
        <v>1958.9</v>
      </c>
      <c r="AD38" s="4">
        <v>2080</v>
      </c>
    </row>
    <row r="39" spans="1:30">
      <c r="A39" s="543">
        <v>8732121</v>
      </c>
      <c r="B39" s="543" t="s">
        <v>345</v>
      </c>
      <c r="C39" s="543" t="s">
        <v>580</v>
      </c>
      <c r="D39" s="544">
        <v>3253.6000000000004</v>
      </c>
      <c r="E39" s="544">
        <v>325.5000000000008</v>
      </c>
      <c r="F39" s="544">
        <v>0</v>
      </c>
      <c r="G39" s="544">
        <v>0</v>
      </c>
      <c r="H39" s="544">
        <v>0</v>
      </c>
      <c r="I39" s="544">
        <v>0</v>
      </c>
      <c r="J39" s="544">
        <v>0</v>
      </c>
      <c r="K39" s="544">
        <v>0</v>
      </c>
      <c r="L39" s="544">
        <v>0</v>
      </c>
      <c r="M39" s="544">
        <v>0</v>
      </c>
      <c r="N39" s="544">
        <v>0</v>
      </c>
      <c r="O39" s="544">
        <v>0</v>
      </c>
      <c r="P39" s="544">
        <v>0</v>
      </c>
      <c r="Q39" s="544">
        <v>0</v>
      </c>
      <c r="R39" s="544">
        <v>0</v>
      </c>
      <c r="S39" s="544">
        <v>0</v>
      </c>
      <c r="T39" s="544">
        <v>3579.1000000000013</v>
      </c>
      <c r="W39" s="4">
        <f>D39/$AF$2*$W$2</f>
        <v>823.20000000000027</v>
      </c>
      <c r="X39" s="4">
        <f>E39</f>
        <v>325.5000000000008</v>
      </c>
      <c r="Y39" s="4">
        <f>D39/$AF$2*$Y$2</f>
        <v>1960.0000000000005</v>
      </c>
      <c r="Z39" s="4">
        <f>D39/$AF$2*$Z$2</f>
        <v>470.40000000000009</v>
      </c>
      <c r="AA39" s="5">
        <f>SUM(W39:Z39)</f>
        <v>3579.1000000000017</v>
      </c>
      <c r="AD39" s="4">
        <v>3920</v>
      </c>
    </row>
    <row r="40" spans="1:30">
      <c r="A40" s="543">
        <v>8732123</v>
      </c>
      <c r="B40" s="543" t="s">
        <v>424</v>
      </c>
      <c r="C40" s="543" t="s">
        <v>580</v>
      </c>
      <c r="D40" s="544">
        <v>1734.7</v>
      </c>
      <c r="E40" s="544">
        <v>469.64999999999964</v>
      </c>
      <c r="F40" s="544">
        <v>0</v>
      </c>
      <c r="G40" s="544">
        <v>0</v>
      </c>
      <c r="H40" s="544">
        <v>0</v>
      </c>
      <c r="I40" s="544">
        <v>0</v>
      </c>
      <c r="J40" s="544">
        <v>0</v>
      </c>
      <c r="K40" s="544">
        <v>0</v>
      </c>
      <c r="L40" s="544">
        <v>0</v>
      </c>
      <c r="M40" s="544">
        <v>0</v>
      </c>
      <c r="N40" s="544">
        <v>0</v>
      </c>
      <c r="O40" s="544">
        <v>0</v>
      </c>
      <c r="P40" s="544">
        <v>0</v>
      </c>
      <c r="Q40" s="544">
        <v>0</v>
      </c>
      <c r="R40" s="544">
        <v>0</v>
      </c>
      <c r="S40" s="544">
        <v>0</v>
      </c>
      <c r="T40" s="544">
        <v>2204.3499999999995</v>
      </c>
      <c r="W40" s="4">
        <f>D40/$AF$2*$W$2</f>
        <v>438.90000000000009</v>
      </c>
      <c r="X40" s="4">
        <f>E40</f>
        <v>469.64999999999964</v>
      </c>
      <c r="Y40" s="4">
        <f>D40/$AF$2*$Y$2</f>
        <v>1045.0000000000002</v>
      </c>
      <c r="Z40" s="4">
        <f>D40/$AF$2*$Z$2</f>
        <v>250.8</v>
      </c>
      <c r="AA40" s="5">
        <f>SUM(W40:Z40)</f>
        <v>2204.35</v>
      </c>
      <c r="AD40" s="4">
        <v>2090</v>
      </c>
    </row>
    <row r="41" spans="1:30">
      <c r="A41" s="543">
        <v>8732205</v>
      </c>
      <c r="B41" s="543" t="s">
        <v>314</v>
      </c>
      <c r="C41" s="543" t="s">
        <v>580</v>
      </c>
      <c r="D41" s="544">
        <v>622.5</v>
      </c>
      <c r="E41" s="544">
        <v>65.100000000000122</v>
      </c>
      <c r="F41" s="544">
        <v>0</v>
      </c>
      <c r="G41" s="544">
        <v>0</v>
      </c>
      <c r="H41" s="544">
        <v>0</v>
      </c>
      <c r="I41" s="544">
        <v>0</v>
      </c>
      <c r="J41" s="544">
        <v>0</v>
      </c>
      <c r="K41" s="544">
        <v>0</v>
      </c>
      <c r="L41" s="544">
        <v>0</v>
      </c>
      <c r="M41" s="544">
        <v>0</v>
      </c>
      <c r="N41" s="544">
        <v>0</v>
      </c>
      <c r="O41" s="544">
        <v>0</v>
      </c>
      <c r="P41" s="544">
        <v>0</v>
      </c>
      <c r="Q41" s="544">
        <v>0</v>
      </c>
      <c r="R41" s="544">
        <v>0</v>
      </c>
      <c r="S41" s="544">
        <v>0</v>
      </c>
      <c r="T41" s="544">
        <v>687.60000000000014</v>
      </c>
      <c r="W41" s="4">
        <f>D41/$AF$2*$W$2</f>
        <v>157.50000000000003</v>
      </c>
      <c r="X41" s="4">
        <f>E41</f>
        <v>65.100000000000122</v>
      </c>
      <c r="Y41" s="4">
        <f>D41/$AF$2*$Y$2</f>
        <v>375.00000000000006</v>
      </c>
      <c r="Z41" s="4">
        <f>D41/$AF$2*$Z$2</f>
        <v>90.000000000000014</v>
      </c>
      <c r="AA41" s="5">
        <f>SUM(W41:Z41)</f>
        <v>687.60000000000014</v>
      </c>
      <c r="AD41" s="4">
        <v>750</v>
      </c>
    </row>
    <row r="42" spans="1:30">
      <c r="A42" s="543">
        <v>8732208</v>
      </c>
      <c r="B42" s="543" t="s">
        <v>287</v>
      </c>
      <c r="C42" s="543" t="s">
        <v>580</v>
      </c>
      <c r="D42" s="544">
        <v>1560.4</v>
      </c>
      <c r="E42" s="544">
        <v>158.09999999999982</v>
      </c>
      <c r="F42" s="544">
        <v>0</v>
      </c>
      <c r="G42" s="544">
        <v>0</v>
      </c>
      <c r="H42" s="544">
        <v>0</v>
      </c>
      <c r="I42" s="544">
        <v>0</v>
      </c>
      <c r="J42" s="544">
        <v>0</v>
      </c>
      <c r="K42" s="544">
        <v>0</v>
      </c>
      <c r="L42" s="544">
        <v>0</v>
      </c>
      <c r="M42" s="544">
        <v>0</v>
      </c>
      <c r="N42" s="544">
        <v>0</v>
      </c>
      <c r="O42" s="544">
        <v>0</v>
      </c>
      <c r="P42" s="544">
        <v>0</v>
      </c>
      <c r="Q42" s="544">
        <v>0</v>
      </c>
      <c r="R42" s="544">
        <v>0</v>
      </c>
      <c r="S42" s="544">
        <v>0</v>
      </c>
      <c r="T42" s="544">
        <v>1718.5</v>
      </c>
      <c r="W42" s="4">
        <f>D42/$AF$2*$W$2</f>
        <v>394.80000000000007</v>
      </c>
      <c r="X42" s="4">
        <f>E42</f>
        <v>158.09999999999982</v>
      </c>
      <c r="Y42" s="4">
        <f>D42/$AF$2*$Y$2</f>
        <v>940.00000000000011</v>
      </c>
      <c r="Z42" s="4">
        <f>D42/$AF$2*$Z$2</f>
        <v>225.60000000000002</v>
      </c>
      <c r="AA42" s="5">
        <f>SUM(W42:Z42)</f>
        <v>1718.5</v>
      </c>
      <c r="AD42" s="4">
        <v>1880</v>
      </c>
    </row>
    <row r="43" spans="1:30">
      <c r="A43" s="543">
        <v>8732211</v>
      </c>
      <c r="B43" s="543" t="s">
        <v>315</v>
      </c>
      <c r="C43" s="543" t="s">
        <v>580</v>
      </c>
      <c r="D43" s="544">
        <v>2241</v>
      </c>
      <c r="E43" s="544">
        <v>125.55000000000001</v>
      </c>
      <c r="F43" s="544">
        <v>0</v>
      </c>
      <c r="G43" s="544">
        <v>0</v>
      </c>
      <c r="H43" s="544">
        <v>0</v>
      </c>
      <c r="I43" s="544">
        <v>0</v>
      </c>
      <c r="J43" s="544">
        <v>0</v>
      </c>
      <c r="K43" s="544">
        <v>0</v>
      </c>
      <c r="L43" s="544">
        <v>0</v>
      </c>
      <c r="M43" s="544">
        <v>0</v>
      </c>
      <c r="N43" s="544">
        <v>0</v>
      </c>
      <c r="O43" s="544">
        <v>0</v>
      </c>
      <c r="P43" s="544">
        <v>0</v>
      </c>
      <c r="Q43" s="544">
        <v>0</v>
      </c>
      <c r="R43" s="544">
        <v>0</v>
      </c>
      <c r="S43" s="544">
        <v>0</v>
      </c>
      <c r="T43" s="544">
        <v>2366.55</v>
      </c>
      <c r="W43" s="4">
        <f>D43/$AF$2*$W$2</f>
        <v>567.00000000000011</v>
      </c>
      <c r="X43" s="4">
        <f>E43</f>
        <v>125.55000000000001</v>
      </c>
      <c r="Y43" s="4">
        <f>D43/$AF$2*$Y$2</f>
        <v>1350.0000000000002</v>
      </c>
      <c r="Z43" s="4">
        <f>D43/$AF$2*$Z$2</f>
        <v>324.00000000000006</v>
      </c>
      <c r="AA43" s="5">
        <f>SUM(W43:Z43)</f>
        <v>2366.5500000000006</v>
      </c>
      <c r="AD43" s="4">
        <v>2700</v>
      </c>
    </row>
    <row r="44" spans="1:30">
      <c r="A44" s="543">
        <v>8732212</v>
      </c>
      <c r="B44" s="543" t="s">
        <v>321</v>
      </c>
      <c r="C44" s="543" t="s">
        <v>580</v>
      </c>
      <c r="D44" s="544">
        <v>1518.9</v>
      </c>
      <c r="E44" s="544">
        <v>65.100000000000037</v>
      </c>
      <c r="F44" s="544">
        <v>0</v>
      </c>
      <c r="G44" s="544">
        <v>0</v>
      </c>
      <c r="H44" s="544">
        <v>0</v>
      </c>
      <c r="I44" s="544">
        <v>0</v>
      </c>
      <c r="J44" s="544">
        <v>0</v>
      </c>
      <c r="K44" s="544">
        <v>0</v>
      </c>
      <c r="L44" s="544">
        <v>0</v>
      </c>
      <c r="M44" s="544">
        <v>0</v>
      </c>
      <c r="N44" s="544">
        <v>0</v>
      </c>
      <c r="O44" s="544">
        <v>0</v>
      </c>
      <c r="P44" s="544">
        <v>0</v>
      </c>
      <c r="Q44" s="544">
        <v>0</v>
      </c>
      <c r="R44" s="544">
        <v>0</v>
      </c>
      <c r="S44" s="544">
        <v>0</v>
      </c>
      <c r="T44" s="544">
        <v>1584.0000000000002</v>
      </c>
      <c r="W44" s="4">
        <f>D44/$AF$2*$W$2</f>
        <v>384.30000000000007</v>
      </c>
      <c r="X44" s="4">
        <f>E44</f>
        <v>65.100000000000037</v>
      </c>
      <c r="Y44" s="4">
        <f>D44/$AF$2*$Y$2</f>
        <v>915.00000000000011</v>
      </c>
      <c r="Z44" s="4">
        <f>D44/$AF$2*$Z$2</f>
        <v>219.60000000000002</v>
      </c>
      <c r="AA44" s="5">
        <f>SUM(W44:Z44)</f>
        <v>1584</v>
      </c>
      <c r="AD44" s="4">
        <v>1830</v>
      </c>
    </row>
    <row r="45" spans="1:30">
      <c r="A45" s="543">
        <v>8732217</v>
      </c>
      <c r="B45" s="543" t="s">
        <v>420</v>
      </c>
      <c r="C45" s="543" t="s">
        <v>580</v>
      </c>
      <c r="D45" s="544">
        <v>1145.4</v>
      </c>
      <c r="E45" s="544">
        <v>181.35000000000008</v>
      </c>
      <c r="F45" s="544">
        <v>0</v>
      </c>
      <c r="G45" s="544">
        <v>0</v>
      </c>
      <c r="H45" s="544">
        <v>0</v>
      </c>
      <c r="I45" s="544">
        <v>0</v>
      </c>
      <c r="J45" s="544">
        <v>0</v>
      </c>
      <c r="K45" s="544">
        <v>0</v>
      </c>
      <c r="L45" s="544">
        <v>0</v>
      </c>
      <c r="M45" s="544">
        <v>0</v>
      </c>
      <c r="N45" s="544">
        <v>0</v>
      </c>
      <c r="O45" s="544">
        <v>0</v>
      </c>
      <c r="P45" s="544">
        <v>0</v>
      </c>
      <c r="Q45" s="544">
        <v>0</v>
      </c>
      <c r="R45" s="544">
        <v>0</v>
      </c>
      <c r="S45" s="544">
        <v>0</v>
      </c>
      <c r="T45" s="544">
        <v>1326.7500000000002</v>
      </c>
      <c r="W45" s="4">
        <f>D45/$AF$2*$W$2</f>
        <v>289.80000000000007</v>
      </c>
      <c r="X45" s="4">
        <f>E45</f>
        <v>181.35000000000008</v>
      </c>
      <c r="Y45" s="4">
        <f>D45/$AF$2*$Y$2</f>
        <v>690.00000000000011</v>
      </c>
      <c r="Z45" s="4">
        <f>D45/$AF$2*$Z$2</f>
        <v>165.60000000000002</v>
      </c>
      <c r="AA45" s="5">
        <f>SUM(W45:Z45)</f>
        <v>1326.7500000000005</v>
      </c>
      <c r="AD45" s="4">
        <v>1380</v>
      </c>
    </row>
    <row r="46" spans="1:30">
      <c r="A46" s="543">
        <v>8732219</v>
      </c>
      <c r="B46" s="543" t="s">
        <v>631</v>
      </c>
      <c r="C46" s="543" t="s">
        <v>580</v>
      </c>
      <c r="D46" s="544">
        <v>1560.4</v>
      </c>
      <c r="E46" s="544">
        <v>153.45</v>
      </c>
      <c r="F46" s="544">
        <v>0</v>
      </c>
      <c r="G46" s="544">
        <v>0</v>
      </c>
      <c r="H46" s="544">
        <v>0</v>
      </c>
      <c r="I46" s="544">
        <v>0</v>
      </c>
      <c r="J46" s="544">
        <v>0</v>
      </c>
      <c r="K46" s="544">
        <v>0</v>
      </c>
      <c r="L46" s="544">
        <v>0</v>
      </c>
      <c r="M46" s="544">
        <v>0</v>
      </c>
      <c r="N46" s="544">
        <v>0</v>
      </c>
      <c r="O46" s="544">
        <v>0</v>
      </c>
      <c r="P46" s="544">
        <v>0</v>
      </c>
      <c r="Q46" s="544">
        <v>0</v>
      </c>
      <c r="R46" s="544">
        <v>0</v>
      </c>
      <c r="S46" s="544">
        <v>0</v>
      </c>
      <c r="T46" s="544">
        <v>1713.8500000000001</v>
      </c>
      <c r="W46" s="4">
        <f>D46/$AF$2*$W$2</f>
        <v>394.80000000000007</v>
      </c>
      <c r="X46" s="4">
        <f>E46</f>
        <v>153.45</v>
      </c>
      <c r="Y46" s="4">
        <f>D46/$AF$2*$Y$2</f>
        <v>940.00000000000011</v>
      </c>
      <c r="Z46" s="4">
        <f>D46/$AF$2*$Z$2</f>
        <v>225.60000000000002</v>
      </c>
      <c r="AA46" s="5">
        <f>SUM(W46:Z46)</f>
        <v>1713.85</v>
      </c>
      <c r="AD46" s="4">
        <v>1880</v>
      </c>
    </row>
    <row r="47" spans="1:30">
      <c r="A47" s="543">
        <v>8732232</v>
      </c>
      <c r="B47" s="543" t="s">
        <v>449</v>
      </c>
      <c r="C47" s="543" t="s">
        <v>580</v>
      </c>
      <c r="D47" s="544">
        <v>1917.3000000000002</v>
      </c>
      <c r="E47" s="544">
        <v>246.44999999999956</v>
      </c>
      <c r="F47" s="544">
        <v>0</v>
      </c>
      <c r="G47" s="544">
        <v>0</v>
      </c>
      <c r="H47" s="544">
        <v>0</v>
      </c>
      <c r="I47" s="544">
        <v>0</v>
      </c>
      <c r="J47" s="544">
        <v>0</v>
      </c>
      <c r="K47" s="544">
        <v>0</v>
      </c>
      <c r="L47" s="544">
        <v>0</v>
      </c>
      <c r="M47" s="544">
        <v>0</v>
      </c>
      <c r="N47" s="544">
        <v>0</v>
      </c>
      <c r="O47" s="544">
        <v>0</v>
      </c>
      <c r="P47" s="544">
        <v>0</v>
      </c>
      <c r="Q47" s="544">
        <v>0</v>
      </c>
      <c r="R47" s="544">
        <v>0</v>
      </c>
      <c r="S47" s="544">
        <v>0</v>
      </c>
      <c r="T47" s="544">
        <v>2163.7499999999995</v>
      </c>
      <c r="W47" s="4">
        <f>D47/$AF$2*$W$2</f>
        <v>485.10000000000014</v>
      </c>
      <c r="X47" s="4">
        <f>E47</f>
        <v>246.44999999999956</v>
      </c>
      <c r="Y47" s="4">
        <f>D47/$AF$2*$Y$2</f>
        <v>1155.0000000000002</v>
      </c>
      <c r="Z47" s="4">
        <f>D47/$AF$2*$Z$2</f>
        <v>277.20000000000005</v>
      </c>
      <c r="AA47" s="5">
        <f>SUM(W47:Z47)</f>
        <v>2163.75</v>
      </c>
      <c r="AD47" s="4">
        <v>2310</v>
      </c>
    </row>
    <row r="48" spans="1:30">
      <c r="A48" s="543">
        <v>8732239</v>
      </c>
      <c r="B48" s="543" t="s">
        <v>376</v>
      </c>
      <c r="C48" s="543" t="s">
        <v>580</v>
      </c>
      <c r="D48" s="544">
        <v>2490</v>
      </c>
      <c r="E48" s="544">
        <v>390.60000000000008</v>
      </c>
      <c r="F48" s="544">
        <v>0</v>
      </c>
      <c r="G48" s="544">
        <v>0</v>
      </c>
      <c r="H48" s="544">
        <v>0</v>
      </c>
      <c r="I48" s="544">
        <v>0</v>
      </c>
      <c r="J48" s="544">
        <v>0</v>
      </c>
      <c r="K48" s="544">
        <v>0</v>
      </c>
      <c r="L48" s="544">
        <v>0</v>
      </c>
      <c r="M48" s="544">
        <v>0</v>
      </c>
      <c r="N48" s="544">
        <v>0</v>
      </c>
      <c r="O48" s="544">
        <v>0</v>
      </c>
      <c r="P48" s="544">
        <v>0</v>
      </c>
      <c r="Q48" s="544">
        <v>0</v>
      </c>
      <c r="R48" s="544">
        <v>0</v>
      </c>
      <c r="S48" s="544">
        <v>0</v>
      </c>
      <c r="T48" s="544">
        <v>2880.6</v>
      </c>
      <c r="W48" s="4">
        <f>D48/$AF$2*$W$2</f>
        <v>630.00000000000011</v>
      </c>
      <c r="X48" s="4">
        <f>E48</f>
        <v>390.60000000000008</v>
      </c>
      <c r="Y48" s="4">
        <f>D48/$AF$2*$Y$2</f>
        <v>1500.0000000000002</v>
      </c>
      <c r="Z48" s="4">
        <f>D48/$AF$2*$Z$2</f>
        <v>360.00000000000006</v>
      </c>
      <c r="AA48" s="5">
        <f>SUM(W48:Z48)</f>
        <v>2880.6000000000004</v>
      </c>
      <c r="AD48" s="4">
        <v>3000</v>
      </c>
    </row>
    <row r="49" spans="1:30">
      <c r="A49" s="543">
        <v>8732240</v>
      </c>
      <c r="B49" s="543" t="s">
        <v>460</v>
      </c>
      <c r="C49" s="543" t="s">
        <v>580</v>
      </c>
      <c r="D49" s="544">
        <v>1079</v>
      </c>
      <c r="E49" s="544">
        <v>88.349999999999909</v>
      </c>
      <c r="F49" s="544">
        <v>0</v>
      </c>
      <c r="G49" s="544">
        <v>0</v>
      </c>
      <c r="H49" s="544">
        <v>0</v>
      </c>
      <c r="I49" s="544">
        <v>0</v>
      </c>
      <c r="J49" s="544">
        <v>0</v>
      </c>
      <c r="K49" s="544">
        <v>0</v>
      </c>
      <c r="L49" s="544">
        <v>0</v>
      </c>
      <c r="M49" s="544">
        <v>0</v>
      </c>
      <c r="N49" s="544">
        <v>0</v>
      </c>
      <c r="O49" s="544">
        <v>0</v>
      </c>
      <c r="P49" s="544">
        <v>0</v>
      </c>
      <c r="Q49" s="544">
        <v>0</v>
      </c>
      <c r="R49" s="544">
        <v>0</v>
      </c>
      <c r="S49" s="544">
        <v>0</v>
      </c>
      <c r="T49" s="544">
        <v>1167.35</v>
      </c>
      <c r="W49" s="4">
        <f>D49/$AF$2*$W$2</f>
        <v>273.00000000000006</v>
      </c>
      <c r="X49" s="4">
        <f>E49</f>
        <v>88.349999999999909</v>
      </c>
      <c r="Y49" s="4">
        <f>D49/$AF$2*$Y$2</f>
        <v>650.00000000000011</v>
      </c>
      <c r="Z49" s="4">
        <f>D49/$AF$2*$Z$2</f>
        <v>156.00000000000003</v>
      </c>
      <c r="AA49" s="5">
        <f>SUM(W49:Z49)</f>
        <v>1167.3500000000001</v>
      </c>
      <c r="AD49" s="4">
        <v>1300</v>
      </c>
    </row>
    <row r="50" spans="1:30">
      <c r="A50" s="543">
        <v>8732246</v>
      </c>
      <c r="B50" s="543" t="s">
        <v>273</v>
      </c>
      <c r="C50" s="543" t="s">
        <v>580</v>
      </c>
      <c r="D50" s="544">
        <v>1352.9</v>
      </c>
      <c r="E50" s="544">
        <v>144.15000000000032</v>
      </c>
      <c r="F50" s="544">
        <v>0</v>
      </c>
      <c r="G50" s="544">
        <v>0</v>
      </c>
      <c r="H50" s="544">
        <v>0</v>
      </c>
      <c r="I50" s="544">
        <v>0</v>
      </c>
      <c r="J50" s="544">
        <v>0</v>
      </c>
      <c r="K50" s="544">
        <v>0</v>
      </c>
      <c r="L50" s="544">
        <v>0</v>
      </c>
      <c r="M50" s="544">
        <v>0</v>
      </c>
      <c r="N50" s="544">
        <v>0</v>
      </c>
      <c r="O50" s="544">
        <v>0</v>
      </c>
      <c r="P50" s="544">
        <v>0</v>
      </c>
      <c r="Q50" s="544">
        <v>0</v>
      </c>
      <c r="R50" s="544">
        <v>0</v>
      </c>
      <c r="S50" s="544">
        <v>0</v>
      </c>
      <c r="T50" s="544">
        <v>1497.0500000000004</v>
      </c>
      <c r="W50" s="4">
        <f>D50/$AF$2*$W$2</f>
        <v>342.30000000000007</v>
      </c>
      <c r="X50" s="4">
        <f>E50</f>
        <v>144.15000000000032</v>
      </c>
      <c r="Y50" s="4">
        <f>D50/$AF$2*$Y$2</f>
        <v>815.00000000000011</v>
      </c>
      <c r="Z50" s="4">
        <f>D50/$AF$2*$Z$2</f>
        <v>195.60000000000002</v>
      </c>
      <c r="AA50" s="5">
        <f>SUM(W50:Z50)</f>
        <v>1497.0500000000006</v>
      </c>
      <c r="AD50" s="4">
        <v>1630</v>
      </c>
    </row>
    <row r="51" spans="1:30">
      <c r="A51" s="543">
        <v>8732254</v>
      </c>
      <c r="B51" s="543" t="s">
        <v>461</v>
      </c>
      <c r="C51" s="543" t="s">
        <v>580</v>
      </c>
      <c r="D51" s="544">
        <v>1286.5</v>
      </c>
      <c r="E51" s="544">
        <v>134.84999999999974</v>
      </c>
      <c r="F51" s="544">
        <v>0</v>
      </c>
      <c r="G51" s="544">
        <v>0</v>
      </c>
      <c r="H51" s="544">
        <v>0</v>
      </c>
      <c r="I51" s="544">
        <v>0</v>
      </c>
      <c r="J51" s="544">
        <v>0</v>
      </c>
      <c r="K51" s="544">
        <v>0</v>
      </c>
      <c r="L51" s="544">
        <v>0</v>
      </c>
      <c r="M51" s="544">
        <v>0</v>
      </c>
      <c r="N51" s="544">
        <v>0</v>
      </c>
      <c r="O51" s="544">
        <v>0</v>
      </c>
      <c r="P51" s="544">
        <v>0</v>
      </c>
      <c r="Q51" s="544">
        <v>0</v>
      </c>
      <c r="R51" s="544">
        <v>0</v>
      </c>
      <c r="S51" s="544">
        <v>0</v>
      </c>
      <c r="T51" s="544">
        <v>1421.3499999999997</v>
      </c>
      <c r="W51" s="4">
        <f>D51/$AF$2*$W$2</f>
        <v>325.50000000000006</v>
      </c>
      <c r="X51" s="4">
        <f>E51</f>
        <v>134.84999999999974</v>
      </c>
      <c r="Y51" s="4">
        <f>D51/$AF$2*$Y$2</f>
        <v>775.00000000000011</v>
      </c>
      <c r="Z51" s="4">
        <f>D51/$AF$2*$Z$2</f>
        <v>186.00000000000003</v>
      </c>
      <c r="AA51" s="5">
        <f>SUM(W51:Z51)</f>
        <v>1421.35</v>
      </c>
      <c r="AD51" s="4">
        <v>1550</v>
      </c>
    </row>
    <row r="52" spans="1:30">
      <c r="A52" s="543">
        <v>8732255</v>
      </c>
      <c r="B52" s="543" t="s">
        <v>385</v>
      </c>
      <c r="C52" s="543" t="s">
        <v>580</v>
      </c>
      <c r="D52" s="544">
        <v>1635.1000000000001</v>
      </c>
      <c r="E52" s="544">
        <v>162.74999999999972</v>
      </c>
      <c r="F52" s="544">
        <v>0</v>
      </c>
      <c r="G52" s="544">
        <v>0</v>
      </c>
      <c r="H52" s="544">
        <v>0</v>
      </c>
      <c r="I52" s="544">
        <v>0</v>
      </c>
      <c r="J52" s="544">
        <v>0</v>
      </c>
      <c r="K52" s="544">
        <v>0</v>
      </c>
      <c r="L52" s="544">
        <v>0</v>
      </c>
      <c r="M52" s="544">
        <v>0</v>
      </c>
      <c r="N52" s="544">
        <v>0</v>
      </c>
      <c r="O52" s="544">
        <v>0</v>
      </c>
      <c r="P52" s="544">
        <v>0</v>
      </c>
      <c r="Q52" s="544">
        <v>0</v>
      </c>
      <c r="R52" s="544">
        <v>0</v>
      </c>
      <c r="S52" s="544">
        <v>0</v>
      </c>
      <c r="T52" s="544">
        <v>1797.85</v>
      </c>
      <c r="W52" s="4">
        <f>D52/$AF$2*$W$2</f>
        <v>413.7000000000001</v>
      </c>
      <c r="X52" s="4">
        <f>E52</f>
        <v>162.74999999999972</v>
      </c>
      <c r="Y52" s="4">
        <f>D52/$AF$2*$Y$2</f>
        <v>985.00000000000011</v>
      </c>
      <c r="Z52" s="4">
        <f>D52/$AF$2*$Z$2</f>
        <v>236.40000000000003</v>
      </c>
      <c r="AA52" s="5">
        <f>SUM(W52:Z52)</f>
        <v>1797.85</v>
      </c>
      <c r="AD52" s="4">
        <v>1970</v>
      </c>
    </row>
    <row r="53" spans="1:30">
      <c r="A53" s="543">
        <v>8732260</v>
      </c>
      <c r="B53" s="543" t="s">
        <v>428</v>
      </c>
      <c r="C53" s="543" t="s">
        <v>580</v>
      </c>
      <c r="D53" s="544">
        <v>456.50000000000006</v>
      </c>
      <c r="E53" s="544">
        <v>65.100000000000122</v>
      </c>
      <c r="F53" s="544">
        <v>0</v>
      </c>
      <c r="G53" s="544">
        <v>0</v>
      </c>
      <c r="H53" s="544">
        <v>0</v>
      </c>
      <c r="I53" s="544">
        <v>0</v>
      </c>
      <c r="J53" s="544">
        <v>0</v>
      </c>
      <c r="K53" s="544">
        <v>0</v>
      </c>
      <c r="L53" s="544">
        <v>0</v>
      </c>
      <c r="M53" s="544">
        <v>0</v>
      </c>
      <c r="N53" s="544">
        <v>0</v>
      </c>
      <c r="O53" s="544">
        <v>0</v>
      </c>
      <c r="P53" s="544">
        <v>0</v>
      </c>
      <c r="Q53" s="544">
        <v>0</v>
      </c>
      <c r="R53" s="544">
        <v>0</v>
      </c>
      <c r="S53" s="544">
        <v>0</v>
      </c>
      <c r="T53" s="544">
        <v>521.60000000000014</v>
      </c>
      <c r="W53" s="4">
        <f>D53/$AF$2*$W$2</f>
        <v>115.50000000000003</v>
      </c>
      <c r="X53" s="4">
        <f>E53</f>
        <v>65.100000000000122</v>
      </c>
      <c r="Y53" s="4">
        <f>D53/$AF$2*$Y$2</f>
        <v>275.00000000000006</v>
      </c>
      <c r="Z53" s="4">
        <f>D53/$AF$2*$Z$2</f>
        <v>66.000000000000014</v>
      </c>
      <c r="AA53" s="5">
        <f>SUM(W53:Z53)</f>
        <v>521.60000000000025</v>
      </c>
      <c r="AD53" s="4">
        <v>550</v>
      </c>
    </row>
    <row r="54" spans="1:30">
      <c r="A54" s="543">
        <v>8732293</v>
      </c>
      <c r="B54" s="543" t="s">
        <v>339</v>
      </c>
      <c r="C54" s="543" t="s">
        <v>580</v>
      </c>
      <c r="D54" s="544">
        <v>2423.6000000000004</v>
      </c>
      <c r="E54" s="544">
        <v>209.25000000000017</v>
      </c>
      <c r="F54" s="544">
        <v>0</v>
      </c>
      <c r="G54" s="544">
        <v>0</v>
      </c>
      <c r="H54" s="544">
        <v>0</v>
      </c>
      <c r="I54" s="544">
        <v>0</v>
      </c>
      <c r="J54" s="544">
        <v>0</v>
      </c>
      <c r="K54" s="544">
        <v>0</v>
      </c>
      <c r="L54" s="544">
        <v>0</v>
      </c>
      <c r="M54" s="544">
        <v>0</v>
      </c>
      <c r="N54" s="544">
        <v>0</v>
      </c>
      <c r="O54" s="544">
        <v>0</v>
      </c>
      <c r="P54" s="544">
        <v>0</v>
      </c>
      <c r="Q54" s="544">
        <v>0</v>
      </c>
      <c r="R54" s="544">
        <v>0</v>
      </c>
      <c r="S54" s="544">
        <v>0</v>
      </c>
      <c r="T54" s="544">
        <v>2632.8500000000004</v>
      </c>
      <c r="W54" s="4">
        <f>D54/$AF$2*$W$2</f>
        <v>613.20000000000016</v>
      </c>
      <c r="X54" s="4">
        <f>E54</f>
        <v>209.25000000000017</v>
      </c>
      <c r="Y54" s="4">
        <f>D54/$AF$2*$Y$2</f>
        <v>1460.0000000000002</v>
      </c>
      <c r="Z54" s="4">
        <f>D54/$AF$2*$Z$2</f>
        <v>350.40000000000003</v>
      </c>
      <c r="AA54" s="5">
        <f>SUM(W54:Z54)</f>
        <v>2632.8500000000008</v>
      </c>
      <c r="AD54" s="4">
        <v>2920</v>
      </c>
    </row>
    <row r="55" spans="1:30">
      <c r="A55" s="543">
        <v>8732312</v>
      </c>
      <c r="B55" s="543" t="s">
        <v>236</v>
      </c>
      <c r="C55" s="543" t="s">
        <v>580</v>
      </c>
      <c r="D55" s="544">
        <v>1568.7</v>
      </c>
      <c r="E55" s="544">
        <v>130.19999999999987</v>
      </c>
      <c r="F55" s="544">
        <v>0</v>
      </c>
      <c r="G55" s="544">
        <v>0</v>
      </c>
      <c r="H55" s="544">
        <v>0</v>
      </c>
      <c r="I55" s="544">
        <v>0</v>
      </c>
      <c r="J55" s="544">
        <v>0</v>
      </c>
      <c r="K55" s="544">
        <v>0</v>
      </c>
      <c r="L55" s="544">
        <v>0</v>
      </c>
      <c r="M55" s="544">
        <v>0</v>
      </c>
      <c r="N55" s="544">
        <v>0</v>
      </c>
      <c r="O55" s="544">
        <v>0</v>
      </c>
      <c r="P55" s="544">
        <v>0</v>
      </c>
      <c r="Q55" s="544">
        <v>0</v>
      </c>
      <c r="R55" s="544">
        <v>0</v>
      </c>
      <c r="S55" s="544">
        <v>0</v>
      </c>
      <c r="T55" s="544">
        <v>1698.8999999999999</v>
      </c>
      <c r="W55" s="4">
        <f>D55/$AF$2*$W$2</f>
        <v>396.90000000000009</v>
      </c>
      <c r="X55" s="4">
        <f>E55</f>
        <v>130.19999999999987</v>
      </c>
      <c r="Y55" s="4">
        <f>D55/$AF$2*$Y$2</f>
        <v>945.00000000000011</v>
      </c>
      <c r="Z55" s="4">
        <f>D55/$AF$2*$Z$2</f>
        <v>226.80000000000004</v>
      </c>
      <c r="AA55" s="5">
        <f>SUM(W55:Z55)</f>
        <v>1698.8999999999999</v>
      </c>
      <c r="AD55" s="4">
        <v>1890</v>
      </c>
    </row>
    <row r="56" spans="1:30">
      <c r="A56" s="543">
        <v>8732315</v>
      </c>
      <c r="B56" s="543" t="s">
        <v>308</v>
      </c>
      <c r="C56" s="543" t="s">
        <v>580</v>
      </c>
      <c r="D56" s="544">
        <v>4357.5</v>
      </c>
      <c r="E56" s="544">
        <v>488.25000000000006</v>
      </c>
      <c r="F56" s="544">
        <v>0</v>
      </c>
      <c r="G56" s="544">
        <v>0</v>
      </c>
      <c r="H56" s="544">
        <v>0</v>
      </c>
      <c r="I56" s="544">
        <v>0</v>
      </c>
      <c r="J56" s="544">
        <v>0</v>
      </c>
      <c r="K56" s="544">
        <v>0</v>
      </c>
      <c r="L56" s="544">
        <v>0</v>
      </c>
      <c r="M56" s="544">
        <v>0</v>
      </c>
      <c r="N56" s="544">
        <v>0</v>
      </c>
      <c r="O56" s="544">
        <v>0</v>
      </c>
      <c r="P56" s="544">
        <v>0</v>
      </c>
      <c r="Q56" s="544">
        <v>0</v>
      </c>
      <c r="R56" s="544">
        <v>0</v>
      </c>
      <c r="S56" s="544">
        <v>0</v>
      </c>
      <c r="T56" s="544">
        <v>4845.75</v>
      </c>
      <c r="W56" s="4">
        <f>D56/$AF$2*$W$2</f>
        <v>1102.5000000000002</v>
      </c>
      <c r="X56" s="4">
        <f>E56</f>
        <v>488.25000000000006</v>
      </c>
      <c r="Y56" s="4">
        <f>D56/$AF$2*$Y$2</f>
        <v>2625.0000000000005</v>
      </c>
      <c r="Z56" s="4">
        <f>D56/$AF$2*$Z$2</f>
        <v>630.00000000000011</v>
      </c>
      <c r="AA56" s="5">
        <f>SUM(W56:Z56)</f>
        <v>4845.7500000000009</v>
      </c>
      <c r="AD56" s="4">
        <v>5250</v>
      </c>
    </row>
    <row r="57" spans="1:30">
      <c r="A57" s="543">
        <v>8732317</v>
      </c>
      <c r="B57" s="543" t="s">
        <v>404</v>
      </c>
      <c r="C57" s="543" t="s">
        <v>580</v>
      </c>
      <c r="D57" s="544">
        <v>5204.1</v>
      </c>
      <c r="E57" s="544">
        <v>427.79999999999944</v>
      </c>
      <c r="F57" s="544">
        <v>0</v>
      </c>
      <c r="G57" s="544">
        <v>0</v>
      </c>
      <c r="H57" s="544">
        <v>0</v>
      </c>
      <c r="I57" s="544">
        <v>0</v>
      </c>
      <c r="J57" s="544">
        <v>0</v>
      </c>
      <c r="K57" s="544">
        <v>0</v>
      </c>
      <c r="L57" s="544">
        <v>0</v>
      </c>
      <c r="M57" s="544">
        <v>0</v>
      </c>
      <c r="N57" s="544">
        <v>0</v>
      </c>
      <c r="O57" s="544">
        <v>0</v>
      </c>
      <c r="P57" s="544">
        <v>0</v>
      </c>
      <c r="Q57" s="544">
        <v>0</v>
      </c>
      <c r="R57" s="544">
        <v>0</v>
      </c>
      <c r="S57" s="544">
        <v>0</v>
      </c>
      <c r="T57" s="544">
        <v>5631.9</v>
      </c>
      <c r="W57" s="4">
        <f>D57/$AF$2*$W$2</f>
        <v>1316.7000000000003</v>
      </c>
      <c r="X57" s="4">
        <f>E57</f>
        <v>427.79999999999944</v>
      </c>
      <c r="Y57" s="4">
        <f>D57/$AF$2*$Y$2</f>
        <v>3135.0000000000005</v>
      </c>
      <c r="Z57" s="4">
        <f>D57/$AF$2*$Z$2</f>
        <v>752.40000000000009</v>
      </c>
      <c r="AA57" s="5">
        <f>SUM(W57:Z57)</f>
        <v>5631.9</v>
      </c>
      <c r="AD57" s="4">
        <v>6270</v>
      </c>
    </row>
    <row r="58" spans="1:30">
      <c r="A58" s="543">
        <v>8732321</v>
      </c>
      <c r="B58" s="543" t="s">
        <v>290</v>
      </c>
      <c r="C58" s="543" t="s">
        <v>580</v>
      </c>
      <c r="D58" s="544">
        <v>3718.4000000000005</v>
      </c>
      <c r="E58" s="544">
        <v>423.15000000000003</v>
      </c>
      <c r="F58" s="544">
        <v>0</v>
      </c>
      <c r="G58" s="544">
        <v>0</v>
      </c>
      <c r="H58" s="544">
        <v>0</v>
      </c>
      <c r="I58" s="544">
        <v>0</v>
      </c>
      <c r="J58" s="544">
        <v>0</v>
      </c>
      <c r="K58" s="544">
        <v>0</v>
      </c>
      <c r="L58" s="544">
        <v>0</v>
      </c>
      <c r="M58" s="544">
        <v>0</v>
      </c>
      <c r="N58" s="544">
        <v>0</v>
      </c>
      <c r="O58" s="544">
        <v>0</v>
      </c>
      <c r="P58" s="544">
        <v>0</v>
      </c>
      <c r="Q58" s="544">
        <v>0</v>
      </c>
      <c r="R58" s="544">
        <v>0</v>
      </c>
      <c r="S58" s="544">
        <v>0</v>
      </c>
      <c r="T58" s="544">
        <v>4141.55</v>
      </c>
      <c r="W58" s="4">
        <f>D58/$AF$2*$W$2</f>
        <v>940.8000000000003</v>
      </c>
      <c r="X58" s="4">
        <f>E58</f>
        <v>423.15000000000003</v>
      </c>
      <c r="Y58" s="4">
        <f>D58/$AF$2*$Y$2</f>
        <v>2240.0000000000005</v>
      </c>
      <c r="Z58" s="4">
        <f>D58/$AF$2*$Z$2</f>
        <v>537.60000000000014</v>
      </c>
      <c r="AA58" s="5">
        <f>SUM(W58:Z58)</f>
        <v>4141.5500000000011</v>
      </c>
      <c r="AD58" s="4">
        <v>4480</v>
      </c>
    </row>
    <row r="59" spans="1:30">
      <c r="A59" s="543">
        <v>8732327</v>
      </c>
      <c r="B59" s="543" t="s">
        <v>244</v>
      </c>
      <c r="C59" s="543" t="s">
        <v>580</v>
      </c>
      <c r="D59" s="544">
        <v>3162.3</v>
      </c>
      <c r="E59" s="544">
        <v>339.44999999999931</v>
      </c>
      <c r="F59" s="544">
        <v>0</v>
      </c>
      <c r="G59" s="544">
        <v>0</v>
      </c>
      <c r="H59" s="544">
        <v>0</v>
      </c>
      <c r="I59" s="544">
        <v>0</v>
      </c>
      <c r="J59" s="544">
        <v>0</v>
      </c>
      <c r="K59" s="544">
        <v>0</v>
      </c>
      <c r="L59" s="544">
        <v>0</v>
      </c>
      <c r="M59" s="544">
        <v>0</v>
      </c>
      <c r="N59" s="544">
        <v>0</v>
      </c>
      <c r="O59" s="544">
        <v>0</v>
      </c>
      <c r="P59" s="544">
        <v>0</v>
      </c>
      <c r="Q59" s="544">
        <v>0</v>
      </c>
      <c r="R59" s="544">
        <v>0</v>
      </c>
      <c r="S59" s="544">
        <v>0</v>
      </c>
      <c r="T59" s="544">
        <v>3501.7499999999995</v>
      </c>
      <c r="W59" s="4">
        <f>D59/$AF$2*$W$2</f>
        <v>800.10000000000014</v>
      </c>
      <c r="X59" s="4">
        <f>E59</f>
        <v>339.44999999999931</v>
      </c>
      <c r="Y59" s="4">
        <f>D59/$AF$2*$Y$2</f>
        <v>1905.0000000000002</v>
      </c>
      <c r="Z59" s="4">
        <f>D59/$AF$2*$Z$2</f>
        <v>457.20000000000005</v>
      </c>
      <c r="AA59" s="5">
        <f>SUM(W59:Z59)</f>
        <v>3501.75</v>
      </c>
      <c r="AD59" s="4">
        <v>3810</v>
      </c>
    </row>
    <row r="60" spans="1:30">
      <c r="A60" s="543">
        <v>8732328</v>
      </c>
      <c r="B60" s="543" t="s">
        <v>294</v>
      </c>
      <c r="C60" s="543" t="s">
        <v>580</v>
      </c>
      <c r="D60" s="544">
        <v>2199.5</v>
      </c>
      <c r="E60" s="544">
        <v>185.99999999999991</v>
      </c>
      <c r="F60" s="544">
        <v>0</v>
      </c>
      <c r="G60" s="544">
        <v>0</v>
      </c>
      <c r="H60" s="544">
        <v>0</v>
      </c>
      <c r="I60" s="544">
        <v>0</v>
      </c>
      <c r="J60" s="544">
        <v>0</v>
      </c>
      <c r="K60" s="544">
        <v>0</v>
      </c>
      <c r="L60" s="544">
        <v>0</v>
      </c>
      <c r="M60" s="544">
        <v>0</v>
      </c>
      <c r="N60" s="544">
        <v>0</v>
      </c>
      <c r="O60" s="544">
        <v>0</v>
      </c>
      <c r="P60" s="544">
        <v>0</v>
      </c>
      <c r="Q60" s="544">
        <v>0</v>
      </c>
      <c r="R60" s="544">
        <v>0</v>
      </c>
      <c r="S60" s="544">
        <v>0</v>
      </c>
      <c r="T60" s="544">
        <v>2385.5</v>
      </c>
      <c r="W60" s="4">
        <f>D60/$AF$2*$W$2</f>
        <v>556.50000000000011</v>
      </c>
      <c r="X60" s="4">
        <f>E60</f>
        <v>185.99999999999991</v>
      </c>
      <c r="Y60" s="4">
        <f>D60/$AF$2*$Y$2</f>
        <v>1325.0000000000002</v>
      </c>
      <c r="Z60" s="4">
        <f>D60/$AF$2*$Z$2</f>
        <v>318.00000000000006</v>
      </c>
      <c r="AA60" s="5">
        <f>SUM(W60:Z60)</f>
        <v>2385.5</v>
      </c>
      <c r="AD60" s="4">
        <v>2650</v>
      </c>
    </row>
    <row r="61" spans="1:30">
      <c r="A61" s="543">
        <v>8732329</v>
      </c>
      <c r="B61" s="543" t="s">
        <v>393</v>
      </c>
      <c r="C61" s="543" t="s">
        <v>580</v>
      </c>
      <c r="D61" s="544">
        <v>1178.6000000000001</v>
      </c>
      <c r="E61" s="544">
        <v>204.59999999999971</v>
      </c>
      <c r="F61" s="544">
        <v>0</v>
      </c>
      <c r="G61" s="544">
        <v>0</v>
      </c>
      <c r="H61" s="544">
        <v>0</v>
      </c>
      <c r="I61" s="544">
        <v>0</v>
      </c>
      <c r="J61" s="544">
        <v>0</v>
      </c>
      <c r="K61" s="544">
        <v>0</v>
      </c>
      <c r="L61" s="544">
        <v>0</v>
      </c>
      <c r="M61" s="544">
        <v>0</v>
      </c>
      <c r="N61" s="544">
        <v>0</v>
      </c>
      <c r="O61" s="544">
        <v>0</v>
      </c>
      <c r="P61" s="544">
        <v>0</v>
      </c>
      <c r="Q61" s="544">
        <v>0</v>
      </c>
      <c r="R61" s="544">
        <v>0</v>
      </c>
      <c r="S61" s="544">
        <v>0</v>
      </c>
      <c r="T61" s="544">
        <v>1383.1999999999998</v>
      </c>
      <c r="W61" s="4">
        <f>D61/$AF$2*$W$2</f>
        <v>298.20000000000005</v>
      </c>
      <c r="X61" s="4">
        <f>E61</f>
        <v>204.59999999999971</v>
      </c>
      <c r="Y61" s="4">
        <f>D61/$AF$2*$Y$2</f>
        <v>710.00000000000011</v>
      </c>
      <c r="Z61" s="4">
        <f>D61/$AF$2*$Z$2</f>
        <v>170.40000000000003</v>
      </c>
      <c r="AA61" s="5">
        <f>SUM(W61:Z61)</f>
        <v>1383.1999999999998</v>
      </c>
      <c r="AD61" s="4">
        <v>1420</v>
      </c>
    </row>
    <row r="62" spans="1:30">
      <c r="A62" s="543">
        <v>8732331</v>
      </c>
      <c r="B62" s="543" t="s">
        <v>330</v>
      </c>
      <c r="C62" s="543" t="s">
        <v>580</v>
      </c>
      <c r="D62" s="544">
        <v>564.40000000000009</v>
      </c>
      <c r="E62" s="544">
        <v>162.74999999999994</v>
      </c>
      <c r="F62" s="544">
        <v>0</v>
      </c>
      <c r="G62" s="544">
        <v>0</v>
      </c>
      <c r="H62" s="544">
        <v>0</v>
      </c>
      <c r="I62" s="544">
        <v>0</v>
      </c>
      <c r="J62" s="544">
        <v>0</v>
      </c>
      <c r="K62" s="544">
        <v>0</v>
      </c>
      <c r="L62" s="544">
        <v>0</v>
      </c>
      <c r="M62" s="544">
        <v>0</v>
      </c>
      <c r="N62" s="544">
        <v>0</v>
      </c>
      <c r="O62" s="544">
        <v>0</v>
      </c>
      <c r="P62" s="544">
        <v>0</v>
      </c>
      <c r="Q62" s="544">
        <v>0</v>
      </c>
      <c r="R62" s="544">
        <v>0</v>
      </c>
      <c r="S62" s="544">
        <v>0</v>
      </c>
      <c r="T62" s="544">
        <v>727.15000000000009</v>
      </c>
      <c r="W62" s="4">
        <f>D62/$AF$2*$W$2</f>
        <v>142.80000000000004</v>
      </c>
      <c r="X62" s="4">
        <f>E62</f>
        <v>162.74999999999994</v>
      </c>
      <c r="Y62" s="4">
        <f>D62/$AF$2*$Y$2</f>
        <v>340.00000000000006</v>
      </c>
      <c r="Z62" s="4">
        <f>D62/$AF$2*$Z$2</f>
        <v>81.600000000000009</v>
      </c>
      <c r="AA62" s="5">
        <f>SUM(W62:Z62)</f>
        <v>727.15</v>
      </c>
      <c r="AD62" s="4">
        <v>680</v>
      </c>
    </row>
    <row r="63" spans="1:30">
      <c r="A63" s="543">
        <v>8732333</v>
      </c>
      <c r="B63" s="543" t="s">
        <v>377</v>
      </c>
      <c r="C63" s="543" t="s">
        <v>580</v>
      </c>
      <c r="D63" s="544">
        <v>3012.9</v>
      </c>
      <c r="E63" s="544">
        <v>316.19999999999993</v>
      </c>
      <c r="F63" s="544">
        <v>0</v>
      </c>
      <c r="G63" s="544">
        <v>0</v>
      </c>
      <c r="H63" s="544">
        <v>0</v>
      </c>
      <c r="I63" s="544">
        <v>0</v>
      </c>
      <c r="J63" s="544">
        <v>0</v>
      </c>
      <c r="K63" s="544">
        <v>0</v>
      </c>
      <c r="L63" s="544">
        <v>0</v>
      </c>
      <c r="M63" s="544">
        <v>0</v>
      </c>
      <c r="N63" s="544">
        <v>0</v>
      </c>
      <c r="O63" s="544">
        <v>0</v>
      </c>
      <c r="P63" s="544">
        <v>0</v>
      </c>
      <c r="Q63" s="544">
        <v>0</v>
      </c>
      <c r="R63" s="544">
        <v>0</v>
      </c>
      <c r="S63" s="544">
        <v>0</v>
      </c>
      <c r="T63" s="544">
        <v>3329.1</v>
      </c>
      <c r="W63" s="4">
        <f>D63/$AF$2*$W$2</f>
        <v>762.30000000000018</v>
      </c>
      <c r="X63" s="4">
        <f>E63</f>
        <v>316.19999999999993</v>
      </c>
      <c r="Y63" s="4">
        <f>D63/$AF$2*$Y$2</f>
        <v>1815.0000000000002</v>
      </c>
      <c r="Z63" s="4">
        <f>D63/$AF$2*$Z$2</f>
        <v>435.60000000000008</v>
      </c>
      <c r="AA63" s="5">
        <f>SUM(W63:Z63)</f>
        <v>3329.1</v>
      </c>
      <c r="AD63" s="4">
        <v>3630</v>
      </c>
    </row>
    <row r="64" spans="1:30">
      <c r="A64" s="543">
        <v>8732335</v>
      </c>
      <c r="B64" s="543" t="s">
        <v>432</v>
      </c>
      <c r="C64" s="543" t="s">
        <v>580</v>
      </c>
      <c r="D64" s="544">
        <v>1527.2</v>
      </c>
      <c r="E64" s="544">
        <v>51.15000000000002</v>
      </c>
      <c r="F64" s="544">
        <v>0</v>
      </c>
      <c r="G64" s="544">
        <v>0</v>
      </c>
      <c r="H64" s="544">
        <v>0</v>
      </c>
      <c r="I64" s="544">
        <v>0</v>
      </c>
      <c r="J64" s="544">
        <v>0</v>
      </c>
      <c r="K64" s="544">
        <v>0</v>
      </c>
      <c r="L64" s="544">
        <v>0</v>
      </c>
      <c r="M64" s="544">
        <v>0</v>
      </c>
      <c r="N64" s="544">
        <v>0</v>
      </c>
      <c r="O64" s="544">
        <v>0</v>
      </c>
      <c r="P64" s="544">
        <v>0</v>
      </c>
      <c r="Q64" s="544">
        <v>0</v>
      </c>
      <c r="R64" s="544">
        <v>0</v>
      </c>
      <c r="S64" s="544">
        <v>0</v>
      </c>
      <c r="T64" s="544">
        <v>1578.3500000000001</v>
      </c>
      <c r="W64" s="4">
        <f>D64/$AF$2*$W$2</f>
        <v>386.40000000000009</v>
      </c>
      <c r="X64" s="4">
        <f>E64</f>
        <v>51.15000000000002</v>
      </c>
      <c r="Y64" s="4">
        <f>D64/$AF$2*$Y$2</f>
        <v>920.00000000000011</v>
      </c>
      <c r="Z64" s="4">
        <f>D64/$AF$2*$Z$2</f>
        <v>220.80000000000004</v>
      </c>
      <c r="AA64" s="5">
        <f>SUM(W64:Z64)</f>
        <v>1578.3500000000001</v>
      </c>
      <c r="AD64" s="4">
        <v>1840</v>
      </c>
    </row>
    <row r="65" spans="1:30">
      <c r="A65" s="543">
        <v>8732336</v>
      </c>
      <c r="B65" s="543" t="s">
        <v>284</v>
      </c>
      <c r="C65" s="543" t="s">
        <v>580</v>
      </c>
      <c r="D65" s="544">
        <v>3037.8</v>
      </c>
      <c r="E65" s="544">
        <v>474.30000000000018</v>
      </c>
      <c r="F65" s="544">
        <v>0</v>
      </c>
      <c r="G65" s="544">
        <v>0</v>
      </c>
      <c r="H65" s="544">
        <v>0</v>
      </c>
      <c r="I65" s="544">
        <v>0</v>
      </c>
      <c r="J65" s="544">
        <v>0</v>
      </c>
      <c r="K65" s="544">
        <v>0</v>
      </c>
      <c r="L65" s="544">
        <v>0</v>
      </c>
      <c r="M65" s="544">
        <v>0</v>
      </c>
      <c r="N65" s="544">
        <v>0</v>
      </c>
      <c r="O65" s="544">
        <v>0</v>
      </c>
      <c r="P65" s="544">
        <v>0</v>
      </c>
      <c r="Q65" s="544">
        <v>0</v>
      </c>
      <c r="R65" s="544">
        <v>0</v>
      </c>
      <c r="S65" s="544">
        <v>0</v>
      </c>
      <c r="T65" s="544">
        <v>3512.1000000000004</v>
      </c>
      <c r="W65" s="4">
        <f>D65/$AF$2*$W$2</f>
        <v>768.60000000000014</v>
      </c>
      <c r="X65" s="4">
        <f>E65</f>
        <v>474.30000000000018</v>
      </c>
      <c r="Y65" s="4">
        <f>D65/$AF$2*$Y$2</f>
        <v>1830.0000000000002</v>
      </c>
      <c r="Z65" s="4">
        <f>D65/$AF$2*$Z$2</f>
        <v>439.20000000000005</v>
      </c>
      <c r="AA65" s="5">
        <f>SUM(W65:Z65)</f>
        <v>3512.1000000000004</v>
      </c>
      <c r="AD65" s="4">
        <v>3660</v>
      </c>
    </row>
    <row r="66" spans="1:30">
      <c r="A66" s="543">
        <v>8732442</v>
      </c>
      <c r="B66" s="543" t="s">
        <v>328</v>
      </c>
      <c r="C66" s="543" t="s">
        <v>580</v>
      </c>
      <c r="D66" s="544">
        <v>1070.7</v>
      </c>
      <c r="E66" s="544">
        <v>69.750000000000085</v>
      </c>
      <c r="F66" s="544">
        <v>0</v>
      </c>
      <c r="G66" s="544">
        <v>0</v>
      </c>
      <c r="H66" s="544">
        <v>0</v>
      </c>
      <c r="I66" s="544">
        <v>0</v>
      </c>
      <c r="J66" s="544">
        <v>0</v>
      </c>
      <c r="K66" s="544">
        <v>0</v>
      </c>
      <c r="L66" s="544">
        <v>0</v>
      </c>
      <c r="M66" s="544">
        <v>0</v>
      </c>
      <c r="N66" s="544">
        <v>0</v>
      </c>
      <c r="O66" s="544">
        <v>0</v>
      </c>
      <c r="P66" s="544">
        <v>0</v>
      </c>
      <c r="Q66" s="544">
        <v>0</v>
      </c>
      <c r="R66" s="544">
        <v>0</v>
      </c>
      <c r="S66" s="544">
        <v>0</v>
      </c>
      <c r="T66" s="544">
        <v>1140.45</v>
      </c>
      <c r="W66" s="4">
        <f>D66/$AF$2*$W$2</f>
        <v>270.90000000000009</v>
      </c>
      <c r="X66" s="4">
        <f>E66</f>
        <v>69.750000000000085</v>
      </c>
      <c r="Y66" s="4">
        <f>D66/$AF$2*$Y$2</f>
        <v>645.00000000000011</v>
      </c>
      <c r="Z66" s="4">
        <f>D66/$AF$2*$Z$2</f>
        <v>154.80000000000004</v>
      </c>
      <c r="AA66" s="5">
        <f>SUM(W66:Z66)</f>
        <v>1140.4500000000003</v>
      </c>
      <c r="AD66" s="4">
        <v>1290</v>
      </c>
    </row>
    <row r="67" spans="1:30">
      <c r="A67" s="543">
        <v>8732443</v>
      </c>
      <c r="B67" s="543" t="s">
        <v>413</v>
      </c>
      <c r="C67" s="543" t="s">
        <v>580</v>
      </c>
      <c r="D67" s="544">
        <v>3220.4</v>
      </c>
      <c r="E67" s="544">
        <v>213.90000000000032</v>
      </c>
      <c r="F67" s="544">
        <v>0</v>
      </c>
      <c r="G67" s="544">
        <v>0</v>
      </c>
      <c r="H67" s="544">
        <v>0</v>
      </c>
      <c r="I67" s="544">
        <v>0</v>
      </c>
      <c r="J67" s="544">
        <v>0</v>
      </c>
      <c r="K67" s="544">
        <v>0</v>
      </c>
      <c r="L67" s="544">
        <v>0</v>
      </c>
      <c r="M67" s="544">
        <v>0</v>
      </c>
      <c r="N67" s="544">
        <v>0</v>
      </c>
      <c r="O67" s="544">
        <v>0</v>
      </c>
      <c r="P67" s="544">
        <v>0</v>
      </c>
      <c r="Q67" s="544">
        <v>0</v>
      </c>
      <c r="R67" s="544">
        <v>0</v>
      </c>
      <c r="S67" s="544">
        <v>0</v>
      </c>
      <c r="T67" s="544">
        <v>3434.3</v>
      </c>
      <c r="W67" s="4">
        <f>D67/$AF$2*$W$2</f>
        <v>814.80000000000018</v>
      </c>
      <c r="X67" s="4">
        <f>E67</f>
        <v>213.90000000000032</v>
      </c>
      <c r="Y67" s="4">
        <f>D67/$AF$2*$Y$2</f>
        <v>1940.0000000000002</v>
      </c>
      <c r="Z67" s="4">
        <f>D67/$AF$2*$Z$2</f>
        <v>465.6</v>
      </c>
      <c r="AA67" s="5">
        <f>SUM(W67:Z67)</f>
        <v>3434.3000000000006</v>
      </c>
      <c r="AD67" s="4">
        <v>3880</v>
      </c>
    </row>
    <row r="68" spans="1:30">
      <c r="A68" s="543">
        <v>8732444</v>
      </c>
      <c r="B68" s="543" t="s">
        <v>278</v>
      </c>
      <c r="C68" s="543" t="s">
        <v>580</v>
      </c>
      <c r="D68" s="544">
        <v>3037.8</v>
      </c>
      <c r="E68" s="544">
        <v>181.34999999999945</v>
      </c>
      <c r="F68" s="544">
        <v>0</v>
      </c>
      <c r="G68" s="544">
        <v>0</v>
      </c>
      <c r="H68" s="544">
        <v>0</v>
      </c>
      <c r="I68" s="544">
        <v>0</v>
      </c>
      <c r="J68" s="544">
        <v>0</v>
      </c>
      <c r="K68" s="544">
        <v>0</v>
      </c>
      <c r="L68" s="544">
        <v>0</v>
      </c>
      <c r="M68" s="544">
        <v>0</v>
      </c>
      <c r="N68" s="544">
        <v>0</v>
      </c>
      <c r="O68" s="544">
        <v>0</v>
      </c>
      <c r="P68" s="544">
        <v>0</v>
      </c>
      <c r="Q68" s="544">
        <v>0</v>
      </c>
      <c r="R68" s="544">
        <v>0</v>
      </c>
      <c r="S68" s="544">
        <v>0</v>
      </c>
      <c r="T68" s="544">
        <v>3219.1499999999996</v>
      </c>
      <c r="W68" s="4">
        <f>D68/$AF$2*$W$2</f>
        <v>768.60000000000014</v>
      </c>
      <c r="X68" s="4">
        <f>E68</f>
        <v>181.34999999999945</v>
      </c>
      <c r="Y68" s="4">
        <f>D68/$AF$2*$Y$2</f>
        <v>1830.0000000000002</v>
      </c>
      <c r="Z68" s="4">
        <f>D68/$AF$2*$Z$2</f>
        <v>439.20000000000005</v>
      </c>
      <c r="AA68" s="5">
        <f>SUM(W68:Z68)</f>
        <v>3219.1499999999996</v>
      </c>
      <c r="AD68" s="4">
        <v>3660</v>
      </c>
    </row>
    <row r="69" spans="1:30">
      <c r="A69" s="543">
        <v>8732446</v>
      </c>
      <c r="B69" s="543" t="s">
        <v>331</v>
      </c>
      <c r="C69" s="543" t="s">
        <v>580</v>
      </c>
      <c r="D69" s="544">
        <v>3303.4</v>
      </c>
      <c r="E69" s="544">
        <v>688.19999999999993</v>
      </c>
      <c r="F69" s="544">
        <v>0</v>
      </c>
      <c r="G69" s="544">
        <v>0</v>
      </c>
      <c r="H69" s="544">
        <v>0</v>
      </c>
      <c r="I69" s="544">
        <v>0</v>
      </c>
      <c r="J69" s="544">
        <v>0</v>
      </c>
      <c r="K69" s="544">
        <v>0</v>
      </c>
      <c r="L69" s="544">
        <v>0</v>
      </c>
      <c r="M69" s="544">
        <v>0</v>
      </c>
      <c r="N69" s="544">
        <v>0</v>
      </c>
      <c r="O69" s="544">
        <v>0</v>
      </c>
      <c r="P69" s="544">
        <v>0</v>
      </c>
      <c r="Q69" s="544">
        <v>0</v>
      </c>
      <c r="R69" s="544">
        <v>0</v>
      </c>
      <c r="S69" s="544">
        <v>0</v>
      </c>
      <c r="T69" s="544">
        <v>3991.6</v>
      </c>
      <c r="W69" s="4">
        <f>D69/$AF$2*$W$2</f>
        <v>835.80000000000018</v>
      </c>
      <c r="X69" s="4">
        <f>E69</f>
        <v>688.19999999999993</v>
      </c>
      <c r="Y69" s="4">
        <f>D69/$AF$2*$Y$2</f>
        <v>1990.0000000000002</v>
      </c>
      <c r="Z69" s="4">
        <f>D69/$AF$2*$Z$2</f>
        <v>477.6</v>
      </c>
      <c r="AA69" s="5">
        <f>SUM(W69:Z69)</f>
        <v>3991.6</v>
      </c>
      <c r="AD69" s="4">
        <v>3980</v>
      </c>
    </row>
    <row r="70" spans="1:30">
      <c r="A70" s="543">
        <v>8732449</v>
      </c>
      <c r="B70" s="543" t="s">
        <v>356</v>
      </c>
      <c r="C70" s="543" t="s">
        <v>580</v>
      </c>
      <c r="D70" s="544">
        <v>3344.9</v>
      </c>
      <c r="E70" s="544">
        <v>334.80000000000081</v>
      </c>
      <c r="F70" s="544">
        <v>0</v>
      </c>
      <c r="G70" s="544">
        <v>0</v>
      </c>
      <c r="H70" s="544">
        <v>0</v>
      </c>
      <c r="I70" s="544">
        <v>0</v>
      </c>
      <c r="J70" s="544">
        <v>0</v>
      </c>
      <c r="K70" s="544">
        <v>0</v>
      </c>
      <c r="L70" s="544">
        <v>0</v>
      </c>
      <c r="M70" s="544">
        <v>0</v>
      </c>
      <c r="N70" s="544">
        <v>0</v>
      </c>
      <c r="O70" s="544">
        <v>0</v>
      </c>
      <c r="P70" s="544">
        <v>0</v>
      </c>
      <c r="Q70" s="544">
        <v>0</v>
      </c>
      <c r="R70" s="544">
        <v>0</v>
      </c>
      <c r="S70" s="544">
        <v>0</v>
      </c>
      <c r="T70" s="544">
        <v>3679.7000000000007</v>
      </c>
      <c r="W70" s="4">
        <f>D70/$AF$2*$W$2</f>
        <v>846.30000000000018</v>
      </c>
      <c r="X70" s="4">
        <f>E70</f>
        <v>334.80000000000081</v>
      </c>
      <c r="Y70" s="4">
        <f>D70/$AF$2*$Y$2</f>
        <v>2015.0000000000002</v>
      </c>
      <c r="Z70" s="4">
        <f>D70/$AF$2*$Z$2</f>
        <v>483.6</v>
      </c>
      <c r="AA70" s="5">
        <f>SUM(W70:Z70)</f>
        <v>3679.7000000000012</v>
      </c>
      <c r="AD70" s="4">
        <v>4030</v>
      </c>
    </row>
    <row r="71" spans="1:30">
      <c r="A71" s="543">
        <v>8732452</v>
      </c>
      <c r="B71" s="543" t="s">
        <v>246</v>
      </c>
      <c r="C71" s="543" t="s">
        <v>580</v>
      </c>
      <c r="D71" s="544">
        <v>3137.4</v>
      </c>
      <c r="E71" s="544">
        <v>432.45</v>
      </c>
      <c r="F71" s="544">
        <v>0</v>
      </c>
      <c r="G71" s="544">
        <v>0</v>
      </c>
      <c r="H71" s="544">
        <v>0</v>
      </c>
      <c r="I71" s="544">
        <v>0</v>
      </c>
      <c r="J71" s="544">
        <v>0</v>
      </c>
      <c r="K71" s="544">
        <v>0</v>
      </c>
      <c r="L71" s="544">
        <v>0</v>
      </c>
      <c r="M71" s="544">
        <v>0</v>
      </c>
      <c r="N71" s="544">
        <v>0</v>
      </c>
      <c r="O71" s="544">
        <v>0</v>
      </c>
      <c r="P71" s="544">
        <v>0</v>
      </c>
      <c r="Q71" s="544">
        <v>0</v>
      </c>
      <c r="R71" s="544">
        <v>0</v>
      </c>
      <c r="S71" s="544">
        <v>0</v>
      </c>
      <c r="T71" s="544">
        <v>3569.85</v>
      </c>
      <c r="W71" s="4">
        <f>D71/$AF$2*$W$2</f>
        <v>793.80000000000018</v>
      </c>
      <c r="X71" s="4">
        <f>E71</f>
        <v>432.45</v>
      </c>
      <c r="Y71" s="4">
        <f>D71/$AF$2*$Y$2</f>
        <v>1890.0000000000002</v>
      </c>
      <c r="Z71" s="4">
        <f>D71/$AF$2*$Z$2</f>
        <v>453.60000000000008</v>
      </c>
      <c r="AA71" s="5">
        <f>SUM(W71:Z71)</f>
        <v>3569.8500000000004</v>
      </c>
      <c r="AD71" s="4">
        <v>3780</v>
      </c>
    </row>
    <row r="72" spans="1:30">
      <c r="A72" s="543">
        <v>8732453</v>
      </c>
      <c r="B72" s="543" t="s">
        <v>382</v>
      </c>
      <c r="C72" s="543" t="s">
        <v>580</v>
      </c>
      <c r="D72" s="544">
        <v>1718.1000000000001</v>
      </c>
      <c r="E72" s="544">
        <v>218.5499999999997</v>
      </c>
      <c r="F72" s="544">
        <v>0</v>
      </c>
      <c r="G72" s="544">
        <v>0</v>
      </c>
      <c r="H72" s="544">
        <v>0</v>
      </c>
      <c r="I72" s="544">
        <v>0</v>
      </c>
      <c r="J72" s="544">
        <v>0</v>
      </c>
      <c r="K72" s="544">
        <v>0</v>
      </c>
      <c r="L72" s="544">
        <v>0</v>
      </c>
      <c r="M72" s="544">
        <v>0</v>
      </c>
      <c r="N72" s="544">
        <v>0</v>
      </c>
      <c r="O72" s="544">
        <v>0</v>
      </c>
      <c r="P72" s="544">
        <v>0</v>
      </c>
      <c r="Q72" s="544">
        <v>0</v>
      </c>
      <c r="R72" s="544">
        <v>0</v>
      </c>
      <c r="S72" s="544">
        <v>0</v>
      </c>
      <c r="T72" s="544">
        <v>1936.6499999999999</v>
      </c>
      <c r="W72" s="4">
        <f>D72/$AF$2*$W$2</f>
        <v>434.70000000000016</v>
      </c>
      <c r="X72" s="4">
        <f>E72</f>
        <v>218.5499999999997</v>
      </c>
      <c r="Y72" s="4">
        <f>D72/$AF$2*$Y$2</f>
        <v>1035.0000000000002</v>
      </c>
      <c r="Z72" s="4">
        <f>D72/$AF$2*$Z$2</f>
        <v>248.40000000000006</v>
      </c>
      <c r="AA72" s="5">
        <f>SUM(W72:Z72)</f>
        <v>1936.65</v>
      </c>
      <c r="AD72" s="4">
        <v>2070</v>
      </c>
    </row>
    <row r="73" spans="1:30">
      <c r="A73" s="543">
        <v>8733001</v>
      </c>
      <c r="B73" s="543" t="s">
        <v>230</v>
      </c>
      <c r="C73" s="543" t="s">
        <v>580</v>
      </c>
      <c r="D73" s="544">
        <v>1336.3000000000002</v>
      </c>
      <c r="E73" s="544">
        <v>102.29999999999983</v>
      </c>
      <c r="F73" s="544">
        <v>0</v>
      </c>
      <c r="G73" s="544">
        <v>0</v>
      </c>
      <c r="H73" s="544">
        <v>0</v>
      </c>
      <c r="I73" s="544">
        <v>0</v>
      </c>
      <c r="J73" s="544">
        <v>0</v>
      </c>
      <c r="K73" s="544">
        <v>0</v>
      </c>
      <c r="L73" s="544">
        <v>0</v>
      </c>
      <c r="M73" s="544">
        <v>0</v>
      </c>
      <c r="N73" s="544">
        <v>0</v>
      </c>
      <c r="O73" s="544">
        <v>0</v>
      </c>
      <c r="P73" s="544">
        <v>0</v>
      </c>
      <c r="Q73" s="544">
        <v>0</v>
      </c>
      <c r="R73" s="544">
        <v>0</v>
      </c>
      <c r="S73" s="544">
        <v>0</v>
      </c>
      <c r="T73" s="544">
        <v>1438.6</v>
      </c>
      <c r="W73" s="4">
        <f>D73/$AF$2*$W$2</f>
        <v>338.10000000000008</v>
      </c>
      <c r="X73" s="4">
        <f>E73</f>
        <v>102.29999999999983</v>
      </c>
      <c r="Y73" s="4">
        <f>D73/$AF$2*$Y$2</f>
        <v>805.00000000000011</v>
      </c>
      <c r="Z73" s="4">
        <f>D73/$AF$2*$Z$2</f>
        <v>193.20000000000002</v>
      </c>
      <c r="AA73" s="5">
        <f>SUM(W73:Z73)</f>
        <v>1438.6000000000001</v>
      </c>
      <c r="AD73" s="4">
        <v>1610</v>
      </c>
    </row>
    <row r="74" spans="1:30">
      <c r="A74" s="543">
        <v>8733008</v>
      </c>
      <c r="B74" s="543" t="s">
        <v>250</v>
      </c>
      <c r="C74" s="543" t="s">
        <v>580</v>
      </c>
      <c r="D74" s="544">
        <v>987.7</v>
      </c>
      <c r="E74" s="544">
        <v>111.60000000000025</v>
      </c>
      <c r="F74" s="544">
        <v>0</v>
      </c>
      <c r="G74" s="544">
        <v>0</v>
      </c>
      <c r="H74" s="544">
        <v>0</v>
      </c>
      <c r="I74" s="544">
        <v>0</v>
      </c>
      <c r="J74" s="544">
        <v>0</v>
      </c>
      <c r="K74" s="544">
        <v>0</v>
      </c>
      <c r="L74" s="544">
        <v>0</v>
      </c>
      <c r="M74" s="544">
        <v>0</v>
      </c>
      <c r="N74" s="544">
        <v>0</v>
      </c>
      <c r="O74" s="544">
        <v>0</v>
      </c>
      <c r="P74" s="544">
        <v>0</v>
      </c>
      <c r="Q74" s="544">
        <v>0</v>
      </c>
      <c r="R74" s="544">
        <v>0</v>
      </c>
      <c r="S74" s="544">
        <v>0</v>
      </c>
      <c r="T74" s="544">
        <v>1099.3000000000002</v>
      </c>
      <c r="W74" s="4">
        <f>D74/$AF$2*$W$2</f>
        <v>249.90000000000003</v>
      </c>
      <c r="X74" s="4">
        <f>E74</f>
        <v>111.60000000000025</v>
      </c>
      <c r="Y74" s="4">
        <f>D74/$AF$2*$Y$2</f>
        <v>595.00000000000011</v>
      </c>
      <c r="Z74" s="4">
        <f>D74/$AF$2*$Z$2</f>
        <v>142.8</v>
      </c>
      <c r="AA74" s="5">
        <f>SUM(W74:Z74)</f>
        <v>1099.3000000000004</v>
      </c>
      <c r="AD74" s="4">
        <v>1190</v>
      </c>
    </row>
    <row r="75" spans="1:30">
      <c r="A75" s="543">
        <v>8733009</v>
      </c>
      <c r="B75" s="543" t="s">
        <v>255</v>
      </c>
      <c r="C75" s="543" t="s">
        <v>580</v>
      </c>
      <c r="D75" s="544">
        <v>1220.1000000000001</v>
      </c>
      <c r="E75" s="544">
        <v>130.19999999999968</v>
      </c>
      <c r="F75" s="544">
        <v>0</v>
      </c>
      <c r="G75" s="544">
        <v>0</v>
      </c>
      <c r="H75" s="544">
        <v>0</v>
      </c>
      <c r="I75" s="544">
        <v>0</v>
      </c>
      <c r="J75" s="544">
        <v>0</v>
      </c>
      <c r="K75" s="544">
        <v>0</v>
      </c>
      <c r="L75" s="544">
        <v>0</v>
      </c>
      <c r="M75" s="544">
        <v>0</v>
      </c>
      <c r="N75" s="544">
        <v>0</v>
      </c>
      <c r="O75" s="544">
        <v>0</v>
      </c>
      <c r="P75" s="544">
        <v>0</v>
      </c>
      <c r="Q75" s="544">
        <v>0</v>
      </c>
      <c r="R75" s="544">
        <v>0</v>
      </c>
      <c r="S75" s="544">
        <v>0</v>
      </c>
      <c r="T75" s="544">
        <v>1350.2999999999997</v>
      </c>
      <c r="W75" s="4">
        <f>D75/$AF$2*$W$2</f>
        <v>308.70000000000005</v>
      </c>
      <c r="X75" s="4">
        <f>E75</f>
        <v>130.19999999999968</v>
      </c>
      <c r="Y75" s="4">
        <f>D75/$AF$2*$Y$2</f>
        <v>735.00000000000011</v>
      </c>
      <c r="Z75" s="4">
        <f>D75/$AF$2*$Z$2</f>
        <v>176.40000000000003</v>
      </c>
      <c r="AA75" s="5">
        <f>SUM(W75:Z75)</f>
        <v>1350.3</v>
      </c>
      <c r="AD75" s="4">
        <v>1470</v>
      </c>
    </row>
    <row r="76" spans="1:30">
      <c r="A76" s="543">
        <v>8733011</v>
      </c>
      <c r="B76" s="543" t="s">
        <v>261</v>
      </c>
      <c r="C76" s="543" t="s">
        <v>580</v>
      </c>
      <c r="D76" s="544">
        <v>888.1</v>
      </c>
      <c r="E76" s="544">
        <v>74.400000000000091</v>
      </c>
      <c r="F76" s="544">
        <v>0</v>
      </c>
      <c r="G76" s="544">
        <v>0</v>
      </c>
      <c r="H76" s="544">
        <v>0</v>
      </c>
      <c r="I76" s="544">
        <v>0</v>
      </c>
      <c r="J76" s="544">
        <v>0</v>
      </c>
      <c r="K76" s="544">
        <v>0</v>
      </c>
      <c r="L76" s="544">
        <v>0</v>
      </c>
      <c r="M76" s="544">
        <v>0</v>
      </c>
      <c r="N76" s="544">
        <v>0</v>
      </c>
      <c r="O76" s="544">
        <v>0</v>
      </c>
      <c r="P76" s="544">
        <v>0</v>
      </c>
      <c r="Q76" s="544">
        <v>0</v>
      </c>
      <c r="R76" s="544">
        <v>0</v>
      </c>
      <c r="S76" s="544">
        <v>0</v>
      </c>
      <c r="T76" s="544">
        <v>962.50000000000011</v>
      </c>
      <c r="W76" s="4">
        <f>D76/$AF$2*$W$2</f>
        <v>224.70000000000005</v>
      </c>
      <c r="X76" s="4">
        <f>E76</f>
        <v>74.400000000000091</v>
      </c>
      <c r="Y76" s="4">
        <f>D76/$AF$2*$Y$2</f>
        <v>535.00000000000011</v>
      </c>
      <c r="Z76" s="4">
        <f>D76/$AF$2*$Z$2</f>
        <v>128.4</v>
      </c>
      <c r="AA76" s="5">
        <f>SUM(W76:Z76)</f>
        <v>962.50000000000023</v>
      </c>
      <c r="AD76" s="4">
        <v>1070</v>
      </c>
    </row>
    <row r="77" spans="1:30">
      <c r="A77" s="543">
        <v>8733012</v>
      </c>
      <c r="B77" s="543" t="s">
        <v>270</v>
      </c>
      <c r="C77" s="543" t="s">
        <v>580</v>
      </c>
      <c r="D77" s="544">
        <v>539.5</v>
      </c>
      <c r="E77" s="544">
        <v>41.849999999999859</v>
      </c>
      <c r="F77" s="544">
        <v>0</v>
      </c>
      <c r="G77" s="544">
        <v>0</v>
      </c>
      <c r="H77" s="544">
        <v>0</v>
      </c>
      <c r="I77" s="544">
        <v>0</v>
      </c>
      <c r="J77" s="544">
        <v>0</v>
      </c>
      <c r="K77" s="544">
        <v>0</v>
      </c>
      <c r="L77" s="544">
        <v>0</v>
      </c>
      <c r="M77" s="544">
        <v>0</v>
      </c>
      <c r="N77" s="544">
        <v>0</v>
      </c>
      <c r="O77" s="544">
        <v>0</v>
      </c>
      <c r="P77" s="544">
        <v>0</v>
      </c>
      <c r="Q77" s="544">
        <v>0</v>
      </c>
      <c r="R77" s="544">
        <v>0</v>
      </c>
      <c r="S77" s="544">
        <v>0</v>
      </c>
      <c r="T77" s="544">
        <v>581.34999999999991</v>
      </c>
      <c r="W77" s="4">
        <f>D77/$AF$2*$W$2</f>
        <v>136.50000000000003</v>
      </c>
      <c r="X77" s="4">
        <f>E77</f>
        <v>41.849999999999859</v>
      </c>
      <c r="Y77" s="4">
        <f>D77/$AF$2*$Y$2</f>
        <v>325.00000000000006</v>
      </c>
      <c r="Z77" s="4">
        <f>D77/$AF$2*$Z$2</f>
        <v>78.000000000000014</v>
      </c>
      <c r="AA77" s="5">
        <f>SUM(W77:Z77)</f>
        <v>581.34999999999991</v>
      </c>
      <c r="AD77" s="4">
        <v>650</v>
      </c>
    </row>
    <row r="78" spans="1:30">
      <c r="A78" s="543">
        <v>8733014</v>
      </c>
      <c r="B78" s="543" t="s">
        <v>289</v>
      </c>
      <c r="C78" s="543" t="s">
        <v>580</v>
      </c>
      <c r="D78" s="544">
        <v>3461.1000000000004</v>
      </c>
      <c r="E78" s="544">
        <v>227.85000000000014</v>
      </c>
      <c r="F78" s="544">
        <v>0</v>
      </c>
      <c r="G78" s="544">
        <v>0</v>
      </c>
      <c r="H78" s="544">
        <v>0</v>
      </c>
      <c r="I78" s="544">
        <v>0</v>
      </c>
      <c r="J78" s="544">
        <v>0</v>
      </c>
      <c r="K78" s="544">
        <v>0</v>
      </c>
      <c r="L78" s="544">
        <v>0</v>
      </c>
      <c r="M78" s="544">
        <v>0</v>
      </c>
      <c r="N78" s="544">
        <v>0</v>
      </c>
      <c r="O78" s="544">
        <v>0</v>
      </c>
      <c r="P78" s="544">
        <v>0</v>
      </c>
      <c r="Q78" s="544">
        <v>0</v>
      </c>
      <c r="R78" s="544">
        <v>0</v>
      </c>
      <c r="S78" s="544">
        <v>0</v>
      </c>
      <c r="T78" s="544">
        <v>3688.9500000000007</v>
      </c>
      <c r="W78" s="4">
        <f>D78/$AF$2*$W$2</f>
        <v>875.70000000000027</v>
      </c>
      <c r="X78" s="4">
        <f>E78</f>
        <v>227.85000000000014</v>
      </c>
      <c r="Y78" s="4">
        <f>D78/$AF$2*$Y$2</f>
        <v>2085.0000000000005</v>
      </c>
      <c r="Z78" s="4">
        <f>D78/$AF$2*$Z$2</f>
        <v>500.40000000000009</v>
      </c>
      <c r="AA78" s="5">
        <f>SUM(W78:Z78)</f>
        <v>3688.9500000000012</v>
      </c>
      <c r="AD78" s="4">
        <v>4170</v>
      </c>
    </row>
    <row r="79" spans="1:30">
      <c r="A79" s="543">
        <v>8733022</v>
      </c>
      <c r="B79" s="543" t="s">
        <v>325</v>
      </c>
      <c r="C79" s="543" t="s">
        <v>580</v>
      </c>
      <c r="D79" s="544">
        <v>1726.4</v>
      </c>
      <c r="E79" s="544">
        <v>88.349999999999952</v>
      </c>
      <c r="F79" s="544">
        <v>0</v>
      </c>
      <c r="G79" s="544">
        <v>0</v>
      </c>
      <c r="H79" s="544">
        <v>0</v>
      </c>
      <c r="I79" s="544">
        <v>0</v>
      </c>
      <c r="J79" s="544">
        <v>0</v>
      </c>
      <c r="K79" s="544">
        <v>0</v>
      </c>
      <c r="L79" s="544">
        <v>0</v>
      </c>
      <c r="M79" s="544">
        <v>0</v>
      </c>
      <c r="N79" s="544">
        <v>0</v>
      </c>
      <c r="O79" s="544">
        <v>0</v>
      </c>
      <c r="P79" s="544">
        <v>0</v>
      </c>
      <c r="Q79" s="544">
        <v>0</v>
      </c>
      <c r="R79" s="544">
        <v>0</v>
      </c>
      <c r="S79" s="544">
        <v>0</v>
      </c>
      <c r="T79" s="544">
        <v>1814.75</v>
      </c>
      <c r="W79" s="4">
        <f>D79/$AF$2*$W$2</f>
        <v>436.80000000000007</v>
      </c>
      <c r="X79" s="4">
        <f>E79</f>
        <v>88.349999999999952</v>
      </c>
      <c r="Y79" s="4">
        <f>D79/$AF$2*$Y$2</f>
        <v>1040.0000000000002</v>
      </c>
      <c r="Z79" s="4">
        <f>D79/$AF$2*$Z$2</f>
        <v>249.60000000000002</v>
      </c>
      <c r="AA79" s="5">
        <f>SUM(W79:Z79)</f>
        <v>1814.75</v>
      </c>
      <c r="AD79" s="4">
        <v>2080</v>
      </c>
    </row>
    <row r="80" spans="1:30">
      <c r="A80" s="543">
        <v>8733029</v>
      </c>
      <c r="B80" s="543" t="s">
        <v>410</v>
      </c>
      <c r="C80" s="543" t="s">
        <v>580</v>
      </c>
      <c r="D80" s="544">
        <v>1261.6000000000001</v>
      </c>
      <c r="E80" s="544">
        <v>97.649999999999935</v>
      </c>
      <c r="F80" s="544">
        <v>0</v>
      </c>
      <c r="G80" s="544">
        <v>0</v>
      </c>
      <c r="H80" s="544">
        <v>0</v>
      </c>
      <c r="I80" s="544">
        <v>0</v>
      </c>
      <c r="J80" s="544">
        <v>0</v>
      </c>
      <c r="K80" s="544">
        <v>0</v>
      </c>
      <c r="L80" s="544">
        <v>0</v>
      </c>
      <c r="M80" s="544">
        <v>0</v>
      </c>
      <c r="N80" s="544">
        <v>0</v>
      </c>
      <c r="O80" s="544">
        <v>0</v>
      </c>
      <c r="P80" s="544">
        <v>0</v>
      </c>
      <c r="Q80" s="544">
        <v>0</v>
      </c>
      <c r="R80" s="544">
        <v>0</v>
      </c>
      <c r="S80" s="544">
        <v>0</v>
      </c>
      <c r="T80" s="544">
        <v>1359.25</v>
      </c>
      <c r="W80" s="4">
        <f>D80/$AF$2*$W$2</f>
        <v>319.20000000000005</v>
      </c>
      <c r="X80" s="4">
        <f>E80</f>
        <v>97.649999999999935</v>
      </c>
      <c r="Y80" s="4">
        <f>D80/$AF$2*$Y$2</f>
        <v>760.00000000000011</v>
      </c>
      <c r="Z80" s="4">
        <f>D80/$AF$2*$Z$2</f>
        <v>182.40000000000003</v>
      </c>
      <c r="AA80" s="5">
        <f>SUM(W80:Z80)</f>
        <v>1359.2500000000002</v>
      </c>
      <c r="AD80" s="4">
        <v>1520</v>
      </c>
    </row>
    <row r="81" spans="1:30">
      <c r="A81" s="543">
        <v>8733032</v>
      </c>
      <c r="B81" s="543" t="s">
        <v>453</v>
      </c>
      <c r="C81" s="543" t="s">
        <v>580</v>
      </c>
      <c r="D81" s="544">
        <v>1527.2</v>
      </c>
      <c r="E81" s="544">
        <v>125.55000000000035</v>
      </c>
      <c r="F81" s="544">
        <v>0</v>
      </c>
      <c r="G81" s="544">
        <v>0</v>
      </c>
      <c r="H81" s="544">
        <v>0</v>
      </c>
      <c r="I81" s="544">
        <v>0</v>
      </c>
      <c r="J81" s="544">
        <v>0</v>
      </c>
      <c r="K81" s="544">
        <v>0</v>
      </c>
      <c r="L81" s="544">
        <v>0</v>
      </c>
      <c r="M81" s="544">
        <v>0</v>
      </c>
      <c r="N81" s="544">
        <v>0</v>
      </c>
      <c r="O81" s="544">
        <v>0</v>
      </c>
      <c r="P81" s="544">
        <v>0</v>
      </c>
      <c r="Q81" s="544">
        <v>0</v>
      </c>
      <c r="R81" s="544">
        <v>0</v>
      </c>
      <c r="S81" s="544">
        <v>0</v>
      </c>
      <c r="T81" s="544">
        <v>1652.7500000000005</v>
      </c>
      <c r="W81" s="4">
        <f>D81/$AF$2*$W$2</f>
        <v>386.40000000000009</v>
      </c>
      <c r="X81" s="4">
        <f>E81</f>
        <v>125.55000000000035</v>
      </c>
      <c r="Y81" s="4">
        <f>D81/$AF$2*$Y$2</f>
        <v>920.00000000000011</v>
      </c>
      <c r="Z81" s="4">
        <f>D81/$AF$2*$Z$2</f>
        <v>220.80000000000004</v>
      </c>
      <c r="AA81" s="5">
        <f>SUM(W81:Z81)</f>
        <v>1652.7500000000005</v>
      </c>
      <c r="AD81" s="4">
        <v>1840</v>
      </c>
    </row>
    <row r="82" spans="1:30">
      <c r="A82" s="543">
        <v>8733035</v>
      </c>
      <c r="B82" s="543" t="s">
        <v>312</v>
      </c>
      <c r="C82" s="543" t="s">
        <v>580</v>
      </c>
      <c r="D82" s="544">
        <v>1120.5</v>
      </c>
      <c r="E82" s="544">
        <v>69.749999999999929</v>
      </c>
      <c r="F82" s="544">
        <v>0</v>
      </c>
      <c r="G82" s="544">
        <v>0</v>
      </c>
      <c r="H82" s="544">
        <v>0</v>
      </c>
      <c r="I82" s="544">
        <v>0</v>
      </c>
      <c r="J82" s="544">
        <v>0</v>
      </c>
      <c r="K82" s="544">
        <v>0</v>
      </c>
      <c r="L82" s="544">
        <v>0</v>
      </c>
      <c r="M82" s="544">
        <v>0</v>
      </c>
      <c r="N82" s="544">
        <v>0</v>
      </c>
      <c r="O82" s="544">
        <v>0</v>
      </c>
      <c r="P82" s="544">
        <v>0</v>
      </c>
      <c r="Q82" s="544">
        <v>0</v>
      </c>
      <c r="R82" s="544">
        <v>0</v>
      </c>
      <c r="S82" s="544">
        <v>0</v>
      </c>
      <c r="T82" s="544">
        <v>1190.25</v>
      </c>
      <c r="W82" s="4">
        <f>D82/$AF$2*$W$2</f>
        <v>283.50000000000006</v>
      </c>
      <c r="X82" s="4">
        <f>E82</f>
        <v>69.749999999999929</v>
      </c>
      <c r="Y82" s="4">
        <f>D82/$AF$2*$Y$2</f>
        <v>675.00000000000011</v>
      </c>
      <c r="Z82" s="4">
        <f>D82/$AF$2*$Z$2</f>
        <v>162.00000000000003</v>
      </c>
      <c r="AA82" s="5">
        <f>SUM(W82:Z82)</f>
        <v>1190.25</v>
      </c>
      <c r="AD82" s="4">
        <v>1350</v>
      </c>
    </row>
    <row r="83" spans="1:30">
      <c r="A83" s="543">
        <v>8733041</v>
      </c>
      <c r="B83" s="543" t="s">
        <v>271</v>
      </c>
      <c r="C83" s="543" t="s">
        <v>580</v>
      </c>
      <c r="D83" s="544">
        <v>1278.2</v>
      </c>
      <c r="E83" s="544">
        <v>106.94999999999976</v>
      </c>
      <c r="F83" s="544">
        <v>0</v>
      </c>
      <c r="G83" s="544">
        <v>0</v>
      </c>
      <c r="H83" s="544">
        <v>0</v>
      </c>
      <c r="I83" s="544">
        <v>0</v>
      </c>
      <c r="J83" s="544">
        <v>0</v>
      </c>
      <c r="K83" s="544">
        <v>0</v>
      </c>
      <c r="L83" s="544">
        <v>0</v>
      </c>
      <c r="M83" s="544">
        <v>0</v>
      </c>
      <c r="N83" s="544">
        <v>0</v>
      </c>
      <c r="O83" s="544">
        <v>0</v>
      </c>
      <c r="P83" s="544">
        <v>0</v>
      </c>
      <c r="Q83" s="544">
        <v>0</v>
      </c>
      <c r="R83" s="544">
        <v>0</v>
      </c>
      <c r="S83" s="544">
        <v>0</v>
      </c>
      <c r="T83" s="544">
        <v>1385.1499999999999</v>
      </c>
      <c r="W83" s="4">
        <f>D83/$AF$2*$W$2</f>
        <v>323.40000000000009</v>
      </c>
      <c r="X83" s="4">
        <f>E83</f>
        <v>106.94999999999976</v>
      </c>
      <c r="Y83" s="4">
        <f>D83/$AF$2*$Y$2</f>
        <v>770.00000000000011</v>
      </c>
      <c r="Z83" s="4">
        <f>D83/$AF$2*$Z$2</f>
        <v>184.80000000000004</v>
      </c>
      <c r="AA83" s="5">
        <f>SUM(W83:Z83)</f>
        <v>1385.1499999999999</v>
      </c>
      <c r="AD83" s="4">
        <v>1540</v>
      </c>
    </row>
    <row r="84" spans="1:30">
      <c r="A84" s="543">
        <v>8733050</v>
      </c>
      <c r="B84" s="543" t="s">
        <v>252</v>
      </c>
      <c r="C84" s="543" t="s">
        <v>580</v>
      </c>
      <c r="D84" s="544">
        <v>1261.6000000000001</v>
      </c>
      <c r="E84" s="544">
        <v>176.70000000000002</v>
      </c>
      <c r="F84" s="544">
        <v>0</v>
      </c>
      <c r="G84" s="544">
        <v>0</v>
      </c>
      <c r="H84" s="544">
        <v>0</v>
      </c>
      <c r="I84" s="544">
        <v>0</v>
      </c>
      <c r="J84" s="544">
        <v>0</v>
      </c>
      <c r="K84" s="544">
        <v>0</v>
      </c>
      <c r="L84" s="544">
        <v>0</v>
      </c>
      <c r="M84" s="544">
        <v>0</v>
      </c>
      <c r="N84" s="544">
        <v>0</v>
      </c>
      <c r="O84" s="544">
        <v>0</v>
      </c>
      <c r="P84" s="544">
        <v>0</v>
      </c>
      <c r="Q84" s="544">
        <v>0</v>
      </c>
      <c r="R84" s="544">
        <v>0</v>
      </c>
      <c r="S84" s="544">
        <v>0</v>
      </c>
      <c r="T84" s="544">
        <v>1438.3000000000002</v>
      </c>
      <c r="W84" s="4">
        <f>D84/$AF$2*$W$2</f>
        <v>319.20000000000005</v>
      </c>
      <c r="X84" s="4">
        <f>E84</f>
        <v>176.70000000000002</v>
      </c>
      <c r="Y84" s="4">
        <f>D84/$AF$2*$Y$2</f>
        <v>760.00000000000011</v>
      </c>
      <c r="Z84" s="4">
        <f>D84/$AF$2*$Z$2</f>
        <v>182.40000000000003</v>
      </c>
      <c r="AA84" s="5">
        <f>SUM(W84:Z84)</f>
        <v>1438.3000000000002</v>
      </c>
      <c r="AD84" s="4">
        <v>1520</v>
      </c>
    </row>
    <row r="85" spans="1:30">
      <c r="A85" s="543">
        <v>8733052</v>
      </c>
      <c r="B85" s="543" t="s">
        <v>414</v>
      </c>
      <c r="C85" s="543" t="s">
        <v>580</v>
      </c>
      <c r="D85" s="544">
        <v>2199.5</v>
      </c>
      <c r="E85" s="544">
        <v>260.39999999999986</v>
      </c>
      <c r="F85" s="544">
        <v>0</v>
      </c>
      <c r="G85" s="544">
        <v>0</v>
      </c>
      <c r="H85" s="544">
        <v>0</v>
      </c>
      <c r="I85" s="544">
        <v>0</v>
      </c>
      <c r="J85" s="544">
        <v>0</v>
      </c>
      <c r="K85" s="544">
        <v>0</v>
      </c>
      <c r="L85" s="544">
        <v>0</v>
      </c>
      <c r="M85" s="544">
        <v>0</v>
      </c>
      <c r="N85" s="544">
        <v>0</v>
      </c>
      <c r="O85" s="544">
        <v>0</v>
      </c>
      <c r="P85" s="544">
        <v>0</v>
      </c>
      <c r="Q85" s="544">
        <v>0</v>
      </c>
      <c r="R85" s="544">
        <v>0</v>
      </c>
      <c r="S85" s="544">
        <v>0</v>
      </c>
      <c r="T85" s="544">
        <v>2459.8999999999996</v>
      </c>
      <c r="W85" s="4">
        <f>D85/$AF$2*$W$2</f>
        <v>556.50000000000011</v>
      </c>
      <c r="X85" s="4">
        <f>E85</f>
        <v>260.39999999999986</v>
      </c>
      <c r="Y85" s="4">
        <f>D85/$AF$2*$Y$2</f>
        <v>1325.0000000000002</v>
      </c>
      <c r="Z85" s="4">
        <f>D85/$AF$2*$Z$2</f>
        <v>318.00000000000006</v>
      </c>
      <c r="AA85" s="5">
        <f>SUM(W85:Z85)</f>
        <v>2459.9</v>
      </c>
      <c r="AD85" s="4">
        <v>2650</v>
      </c>
    </row>
    <row r="86" spans="1:30">
      <c r="A86" s="543">
        <v>8733054</v>
      </c>
      <c r="B86" s="543" t="s">
        <v>172</v>
      </c>
      <c r="C86" s="543" t="s">
        <v>580</v>
      </c>
      <c r="D86" s="544">
        <v>854.90000000000009</v>
      </c>
      <c r="E86" s="544">
        <v>125.54999999999998</v>
      </c>
      <c r="F86" s="544">
        <v>0</v>
      </c>
      <c r="G86" s="544">
        <v>0</v>
      </c>
      <c r="H86" s="544">
        <v>0</v>
      </c>
      <c r="I86" s="544">
        <v>0</v>
      </c>
      <c r="J86" s="544">
        <v>0</v>
      </c>
      <c r="K86" s="544">
        <v>0</v>
      </c>
      <c r="L86" s="544">
        <v>0</v>
      </c>
      <c r="M86" s="544">
        <v>0</v>
      </c>
      <c r="N86" s="544">
        <v>0</v>
      </c>
      <c r="O86" s="544">
        <v>0</v>
      </c>
      <c r="P86" s="544">
        <v>0</v>
      </c>
      <c r="Q86" s="544">
        <v>0</v>
      </c>
      <c r="R86" s="544">
        <v>0</v>
      </c>
      <c r="S86" s="544">
        <v>0</v>
      </c>
      <c r="T86" s="544">
        <v>980.45</v>
      </c>
      <c r="W86" s="4">
        <f>D86/$AF$2*$W$2</f>
        <v>216.30000000000007</v>
      </c>
      <c r="X86" s="4">
        <f>E86</f>
        <v>125.54999999999998</v>
      </c>
      <c r="Y86" s="4">
        <f>D86/$AF$2*$Y$2</f>
        <v>515.00000000000011</v>
      </c>
      <c r="Z86" s="4">
        <f>D86/$AF$2*$Z$2</f>
        <v>123.60000000000002</v>
      </c>
      <c r="AA86" s="5">
        <f>SUM(W86:Z86)</f>
        <v>980.45000000000016</v>
      </c>
      <c r="AD86" s="4">
        <v>1030</v>
      </c>
    </row>
    <row r="87" spans="1:30">
      <c r="A87" s="543">
        <v>8733058</v>
      </c>
      <c r="B87" s="543" t="s">
        <v>429</v>
      </c>
      <c r="C87" s="543" t="s">
        <v>580</v>
      </c>
      <c r="D87" s="544">
        <v>2631.1000000000004</v>
      </c>
      <c r="E87" s="544">
        <v>339.44999999999959</v>
      </c>
      <c r="F87" s="544">
        <v>0</v>
      </c>
      <c r="G87" s="544">
        <v>0</v>
      </c>
      <c r="H87" s="544">
        <v>0</v>
      </c>
      <c r="I87" s="544">
        <v>0</v>
      </c>
      <c r="J87" s="544">
        <v>0</v>
      </c>
      <c r="K87" s="544">
        <v>0</v>
      </c>
      <c r="L87" s="544">
        <v>0</v>
      </c>
      <c r="M87" s="544">
        <v>0</v>
      </c>
      <c r="N87" s="544">
        <v>0</v>
      </c>
      <c r="O87" s="544">
        <v>0</v>
      </c>
      <c r="P87" s="544">
        <v>0</v>
      </c>
      <c r="Q87" s="544">
        <v>0</v>
      </c>
      <c r="R87" s="544">
        <v>0</v>
      </c>
      <c r="S87" s="544">
        <v>0</v>
      </c>
      <c r="T87" s="544">
        <v>2970.55</v>
      </c>
      <c r="W87" s="4">
        <f>D87/$AF$2*$W$2</f>
        <v>665.70000000000016</v>
      </c>
      <c r="X87" s="4">
        <f>E87</f>
        <v>339.44999999999959</v>
      </c>
      <c r="Y87" s="4">
        <f>D87/$AF$2*$Y$2</f>
        <v>1585.0000000000002</v>
      </c>
      <c r="Z87" s="4">
        <f>D87/$AF$2*$Z$2</f>
        <v>380.40000000000003</v>
      </c>
      <c r="AA87" s="5">
        <f>SUM(W87:Z87)</f>
        <v>2970.55</v>
      </c>
      <c r="AD87" s="4">
        <v>3170</v>
      </c>
    </row>
    <row r="88" spans="1:30">
      <c r="A88" s="543">
        <v>8733061</v>
      </c>
      <c r="B88" s="543" t="s">
        <v>222</v>
      </c>
      <c r="C88" s="543" t="s">
        <v>580</v>
      </c>
      <c r="D88" s="544">
        <v>1734.7</v>
      </c>
      <c r="E88" s="544">
        <v>120.89999999999992</v>
      </c>
      <c r="F88" s="544">
        <v>0</v>
      </c>
      <c r="G88" s="544">
        <v>0</v>
      </c>
      <c r="H88" s="544">
        <v>0</v>
      </c>
      <c r="I88" s="544">
        <v>0</v>
      </c>
      <c r="J88" s="544">
        <v>0</v>
      </c>
      <c r="K88" s="544">
        <v>0</v>
      </c>
      <c r="L88" s="544">
        <v>0</v>
      </c>
      <c r="M88" s="544">
        <v>0</v>
      </c>
      <c r="N88" s="544">
        <v>0</v>
      </c>
      <c r="O88" s="544">
        <v>0</v>
      </c>
      <c r="P88" s="544">
        <v>0</v>
      </c>
      <c r="Q88" s="544">
        <v>0</v>
      </c>
      <c r="R88" s="544">
        <v>0</v>
      </c>
      <c r="S88" s="544">
        <v>0</v>
      </c>
      <c r="T88" s="544">
        <v>1855.6</v>
      </c>
      <c r="W88" s="4">
        <f>D88/$AF$2*$W$2</f>
        <v>438.90000000000009</v>
      </c>
      <c r="X88" s="4">
        <f>E88</f>
        <v>120.89999999999992</v>
      </c>
      <c r="Y88" s="4">
        <f>D88/$AF$2*$Y$2</f>
        <v>1045.0000000000002</v>
      </c>
      <c r="Z88" s="4">
        <f>D88/$AF$2*$Z$2</f>
        <v>250.8</v>
      </c>
      <c r="AA88" s="5">
        <f>SUM(W88:Z88)</f>
        <v>1855.6000000000001</v>
      </c>
      <c r="AD88" s="4">
        <v>2090</v>
      </c>
    </row>
    <row r="89" spans="1:30">
      <c r="A89" s="543">
        <v>8733065</v>
      </c>
      <c r="B89" s="543" t="s">
        <v>288</v>
      </c>
      <c r="C89" s="543" t="s">
        <v>580</v>
      </c>
      <c r="D89" s="544">
        <v>788.50000000000011</v>
      </c>
      <c r="E89" s="544">
        <v>65.1000000000002</v>
      </c>
      <c r="F89" s="544">
        <v>0</v>
      </c>
      <c r="G89" s="544">
        <v>0</v>
      </c>
      <c r="H89" s="544">
        <v>0</v>
      </c>
      <c r="I89" s="544">
        <v>0</v>
      </c>
      <c r="J89" s="544">
        <v>0</v>
      </c>
      <c r="K89" s="544">
        <v>0</v>
      </c>
      <c r="L89" s="544">
        <v>0</v>
      </c>
      <c r="M89" s="544">
        <v>0</v>
      </c>
      <c r="N89" s="544">
        <v>0</v>
      </c>
      <c r="O89" s="544">
        <v>0</v>
      </c>
      <c r="P89" s="544">
        <v>0</v>
      </c>
      <c r="Q89" s="544">
        <v>0</v>
      </c>
      <c r="R89" s="544">
        <v>0</v>
      </c>
      <c r="S89" s="544">
        <v>0</v>
      </c>
      <c r="T89" s="544">
        <v>853.60000000000036</v>
      </c>
      <c r="W89" s="4">
        <f>D89/$AF$2*$W$2</f>
        <v>199.50000000000006</v>
      </c>
      <c r="X89" s="4">
        <f>E89</f>
        <v>65.1000000000002</v>
      </c>
      <c r="Y89" s="4">
        <f>D89/$AF$2*$Y$2</f>
        <v>475.00000000000011</v>
      </c>
      <c r="Z89" s="4">
        <f>D89/$AF$2*$Z$2</f>
        <v>114.00000000000003</v>
      </c>
      <c r="AA89" s="5">
        <f>SUM(W89:Z89)</f>
        <v>853.60000000000036</v>
      </c>
      <c r="AD89" s="4">
        <v>950</v>
      </c>
    </row>
    <row r="90" spans="1:30">
      <c r="A90" s="543">
        <v>8733067</v>
      </c>
      <c r="B90" s="543" t="s">
        <v>229</v>
      </c>
      <c r="C90" s="543" t="s">
        <v>580</v>
      </c>
      <c r="D90" s="544">
        <v>1203.5</v>
      </c>
      <c r="E90" s="544">
        <v>51.149999999999977</v>
      </c>
      <c r="F90" s="544">
        <v>0</v>
      </c>
      <c r="G90" s="544">
        <v>0</v>
      </c>
      <c r="H90" s="544">
        <v>0</v>
      </c>
      <c r="I90" s="544">
        <v>0</v>
      </c>
      <c r="J90" s="544">
        <v>0</v>
      </c>
      <c r="K90" s="544">
        <v>0</v>
      </c>
      <c r="L90" s="544">
        <v>0</v>
      </c>
      <c r="M90" s="544">
        <v>0</v>
      </c>
      <c r="N90" s="544">
        <v>0</v>
      </c>
      <c r="O90" s="544">
        <v>0</v>
      </c>
      <c r="P90" s="544">
        <v>0</v>
      </c>
      <c r="Q90" s="544">
        <v>0</v>
      </c>
      <c r="R90" s="544">
        <v>0</v>
      </c>
      <c r="S90" s="544">
        <v>0</v>
      </c>
      <c r="T90" s="544">
        <v>1254.65</v>
      </c>
      <c r="W90" s="4">
        <f>D90/$AF$2*$W$2</f>
        <v>304.50000000000006</v>
      </c>
      <c r="X90" s="4">
        <f>E90</f>
        <v>51.149999999999977</v>
      </c>
      <c r="Y90" s="4">
        <f>D90/$AF$2*$Y$2</f>
        <v>725.00000000000011</v>
      </c>
      <c r="Z90" s="4">
        <f>D90/$AF$2*$Z$2</f>
        <v>174.00000000000003</v>
      </c>
      <c r="AA90" s="5">
        <f>SUM(W90:Z90)</f>
        <v>1254.65</v>
      </c>
      <c r="AD90" s="4">
        <v>1450</v>
      </c>
    </row>
    <row r="91" spans="1:30">
      <c r="A91" s="543">
        <v>8733068</v>
      </c>
      <c r="B91" s="543" t="s">
        <v>303</v>
      </c>
      <c r="C91" s="543" t="s">
        <v>580</v>
      </c>
      <c r="D91" s="544">
        <v>722.1</v>
      </c>
      <c r="E91" s="544">
        <v>46.499999999999929</v>
      </c>
      <c r="F91" s="544">
        <v>0</v>
      </c>
      <c r="G91" s="544">
        <v>0</v>
      </c>
      <c r="H91" s="544">
        <v>0</v>
      </c>
      <c r="I91" s="544">
        <v>0</v>
      </c>
      <c r="J91" s="544">
        <v>0</v>
      </c>
      <c r="K91" s="544">
        <v>0</v>
      </c>
      <c r="L91" s="544">
        <v>0</v>
      </c>
      <c r="M91" s="544">
        <v>0</v>
      </c>
      <c r="N91" s="544">
        <v>0</v>
      </c>
      <c r="O91" s="544">
        <v>0</v>
      </c>
      <c r="P91" s="544">
        <v>0</v>
      </c>
      <c r="Q91" s="544">
        <v>0</v>
      </c>
      <c r="R91" s="544">
        <v>0</v>
      </c>
      <c r="S91" s="544">
        <v>0</v>
      </c>
      <c r="T91" s="544">
        <v>768.59999999999991</v>
      </c>
      <c r="W91" s="4">
        <f>D91/$AF$2*$W$2</f>
        <v>182.70000000000005</v>
      </c>
      <c r="X91" s="4">
        <f>E91</f>
        <v>46.499999999999929</v>
      </c>
      <c r="Y91" s="4">
        <f>D91/$AF$2*$Y$2</f>
        <v>435.00000000000006</v>
      </c>
      <c r="Z91" s="4">
        <f>D91/$AF$2*$Z$2</f>
        <v>104.40000000000002</v>
      </c>
      <c r="AA91" s="5">
        <f>SUM(W91:Z91)</f>
        <v>768.6</v>
      </c>
      <c r="AD91" s="4">
        <v>870</v>
      </c>
    </row>
    <row r="92" spans="1:30">
      <c r="A92" s="543">
        <v>8733071</v>
      </c>
      <c r="B92" s="543" t="s">
        <v>320</v>
      </c>
      <c r="C92" s="543" t="s">
        <v>580</v>
      </c>
      <c r="D92" s="544">
        <v>1651.7</v>
      </c>
      <c r="E92" s="544">
        <v>92.999999999999943</v>
      </c>
      <c r="F92" s="544">
        <v>0</v>
      </c>
      <c r="G92" s="544">
        <v>0</v>
      </c>
      <c r="H92" s="544">
        <v>0</v>
      </c>
      <c r="I92" s="544">
        <v>0</v>
      </c>
      <c r="J92" s="544">
        <v>0</v>
      </c>
      <c r="K92" s="544">
        <v>0</v>
      </c>
      <c r="L92" s="544">
        <v>0</v>
      </c>
      <c r="M92" s="544">
        <v>0</v>
      </c>
      <c r="N92" s="544">
        <v>0</v>
      </c>
      <c r="O92" s="544">
        <v>0</v>
      </c>
      <c r="P92" s="544">
        <v>0</v>
      </c>
      <c r="Q92" s="544">
        <v>0</v>
      </c>
      <c r="R92" s="544">
        <v>0</v>
      </c>
      <c r="S92" s="544">
        <v>0</v>
      </c>
      <c r="T92" s="544">
        <v>1744.7</v>
      </c>
      <c r="W92" s="4">
        <f>D92/$AF$2*$W$2</f>
        <v>417.90000000000009</v>
      </c>
      <c r="X92" s="4">
        <f>E92</f>
        <v>92.999999999999943</v>
      </c>
      <c r="Y92" s="4">
        <f>D92/$AF$2*$Y$2</f>
        <v>995.00000000000011</v>
      </c>
      <c r="Z92" s="4">
        <f>D92/$AF$2*$Z$2</f>
        <v>238.8</v>
      </c>
      <c r="AA92" s="5">
        <f>SUM(W92:Z92)</f>
        <v>1744.7</v>
      </c>
      <c r="AD92" s="4">
        <v>1990</v>
      </c>
    </row>
    <row r="93" spans="1:30">
      <c r="A93" s="543">
        <v>8733074</v>
      </c>
      <c r="B93" s="543" t="s">
        <v>282</v>
      </c>
      <c r="C93" s="543" t="s">
        <v>580</v>
      </c>
      <c r="D93" s="544">
        <v>1643.4</v>
      </c>
      <c r="E93" s="544">
        <v>176.70000000000007</v>
      </c>
      <c r="F93" s="544">
        <v>0</v>
      </c>
      <c r="G93" s="544">
        <v>0</v>
      </c>
      <c r="H93" s="544">
        <v>0</v>
      </c>
      <c r="I93" s="544">
        <v>0</v>
      </c>
      <c r="J93" s="544">
        <v>0</v>
      </c>
      <c r="K93" s="544">
        <v>0</v>
      </c>
      <c r="L93" s="544">
        <v>0</v>
      </c>
      <c r="M93" s="544">
        <v>0</v>
      </c>
      <c r="N93" s="544">
        <v>0</v>
      </c>
      <c r="O93" s="544">
        <v>0</v>
      </c>
      <c r="P93" s="544">
        <v>0</v>
      </c>
      <c r="Q93" s="544">
        <v>0</v>
      </c>
      <c r="R93" s="544">
        <v>0</v>
      </c>
      <c r="S93" s="544">
        <v>0</v>
      </c>
      <c r="T93" s="544">
        <v>1820.1000000000001</v>
      </c>
      <c r="W93" s="4">
        <f>D93/$AF$2*$W$2</f>
        <v>415.80000000000007</v>
      </c>
      <c r="X93" s="4">
        <f>E93</f>
        <v>176.70000000000007</v>
      </c>
      <c r="Y93" s="4">
        <f>D93/$AF$2*$Y$2</f>
        <v>990.00000000000011</v>
      </c>
      <c r="Z93" s="4">
        <f>D93/$AF$2*$Z$2</f>
        <v>237.60000000000002</v>
      </c>
      <c r="AA93" s="5">
        <f>SUM(W93:Z93)</f>
        <v>1820.1000000000004</v>
      </c>
      <c r="AD93" s="4">
        <v>1980</v>
      </c>
    </row>
    <row r="94" spans="1:30">
      <c r="A94" s="543">
        <v>8733081</v>
      </c>
      <c r="B94" s="543" t="s">
        <v>241</v>
      </c>
      <c r="C94" s="543" t="s">
        <v>580</v>
      </c>
      <c r="D94" s="544">
        <v>755.30000000000007</v>
      </c>
      <c r="E94" s="544">
        <v>60.45000000000006</v>
      </c>
      <c r="F94" s="544">
        <v>0</v>
      </c>
      <c r="G94" s="544">
        <v>0</v>
      </c>
      <c r="H94" s="544">
        <v>0</v>
      </c>
      <c r="I94" s="544">
        <v>0</v>
      </c>
      <c r="J94" s="544">
        <v>0</v>
      </c>
      <c r="K94" s="544">
        <v>0</v>
      </c>
      <c r="L94" s="544">
        <v>0</v>
      </c>
      <c r="M94" s="544">
        <v>0</v>
      </c>
      <c r="N94" s="544">
        <v>0</v>
      </c>
      <c r="O94" s="544">
        <v>0</v>
      </c>
      <c r="P94" s="544">
        <v>0</v>
      </c>
      <c r="Q94" s="544">
        <v>0</v>
      </c>
      <c r="R94" s="544">
        <v>0</v>
      </c>
      <c r="S94" s="544">
        <v>0</v>
      </c>
      <c r="T94" s="544">
        <v>815.75000000000011</v>
      </c>
      <c r="W94" s="4">
        <f>D94/$AF$2*$W$2</f>
        <v>191.10000000000005</v>
      </c>
      <c r="X94" s="4">
        <f>E94</f>
        <v>60.45000000000006</v>
      </c>
      <c r="Y94" s="4">
        <f>D94/$AF$2*$Y$2</f>
        <v>455.00000000000006</v>
      </c>
      <c r="Z94" s="4">
        <f>D94/$AF$2*$Z$2</f>
        <v>109.20000000000002</v>
      </c>
      <c r="AA94" s="5">
        <f>SUM(W94:Z94)</f>
        <v>815.75000000000023</v>
      </c>
      <c r="AD94" s="4">
        <v>910</v>
      </c>
    </row>
    <row r="95" spans="1:30">
      <c r="A95" s="543">
        <v>8733301</v>
      </c>
      <c r="B95" s="543" t="s">
        <v>231</v>
      </c>
      <c r="C95" s="543" t="s">
        <v>580</v>
      </c>
      <c r="D95" s="544">
        <v>1004.3000000000001</v>
      </c>
      <c r="E95" s="544">
        <v>37.199999999999982</v>
      </c>
      <c r="F95" s="544">
        <v>0</v>
      </c>
      <c r="G95" s="544">
        <v>0</v>
      </c>
      <c r="H95" s="544">
        <v>0</v>
      </c>
      <c r="I95" s="544">
        <v>0</v>
      </c>
      <c r="J95" s="544">
        <v>0</v>
      </c>
      <c r="K95" s="544">
        <v>0</v>
      </c>
      <c r="L95" s="544">
        <v>0</v>
      </c>
      <c r="M95" s="544">
        <v>0</v>
      </c>
      <c r="N95" s="544">
        <v>0</v>
      </c>
      <c r="O95" s="544">
        <v>0</v>
      </c>
      <c r="P95" s="544">
        <v>0</v>
      </c>
      <c r="Q95" s="544">
        <v>0</v>
      </c>
      <c r="R95" s="544">
        <v>0</v>
      </c>
      <c r="S95" s="544">
        <v>0</v>
      </c>
      <c r="T95" s="544">
        <v>1041.5</v>
      </c>
      <c r="W95" s="4">
        <f>D95/$AF$2*$W$2</f>
        <v>254.10000000000008</v>
      </c>
      <c r="X95" s="4">
        <f>E95</f>
        <v>37.199999999999982</v>
      </c>
      <c r="Y95" s="4">
        <f>D95/$AF$2*$Y$2</f>
        <v>605.00000000000011</v>
      </c>
      <c r="Z95" s="4">
        <f>D95/$AF$2*$Z$2</f>
        <v>145.20000000000002</v>
      </c>
      <c r="AA95" s="5">
        <f>SUM(W95:Z95)</f>
        <v>1041.5000000000002</v>
      </c>
      <c r="AD95" s="4">
        <v>1210</v>
      </c>
    </row>
    <row r="96" spans="1:30">
      <c r="A96" s="543">
        <v>8733308</v>
      </c>
      <c r="B96" s="543" t="s">
        <v>276</v>
      </c>
      <c r="C96" s="543" t="s">
        <v>580</v>
      </c>
      <c r="D96" s="544">
        <v>1079</v>
      </c>
      <c r="E96" s="544">
        <v>46.499999999999986</v>
      </c>
      <c r="F96" s="544">
        <v>0</v>
      </c>
      <c r="G96" s="544">
        <v>0</v>
      </c>
      <c r="H96" s="544">
        <v>0</v>
      </c>
      <c r="I96" s="544">
        <v>0</v>
      </c>
      <c r="J96" s="544">
        <v>0</v>
      </c>
      <c r="K96" s="544">
        <v>0</v>
      </c>
      <c r="L96" s="544">
        <v>0</v>
      </c>
      <c r="M96" s="544">
        <v>0</v>
      </c>
      <c r="N96" s="544">
        <v>0</v>
      </c>
      <c r="O96" s="544">
        <v>0</v>
      </c>
      <c r="P96" s="544">
        <v>0</v>
      </c>
      <c r="Q96" s="544">
        <v>0</v>
      </c>
      <c r="R96" s="544">
        <v>0</v>
      </c>
      <c r="S96" s="544">
        <v>0</v>
      </c>
      <c r="T96" s="544">
        <v>1125.5</v>
      </c>
      <c r="W96" s="4">
        <f>D96/$AF$2*$W$2</f>
        <v>273.00000000000006</v>
      </c>
      <c r="X96" s="4">
        <f>E96</f>
        <v>46.499999999999986</v>
      </c>
      <c r="Y96" s="4">
        <f>D96/$AF$2*$Y$2</f>
        <v>650.00000000000011</v>
      </c>
      <c r="Z96" s="4">
        <f>D96/$AF$2*$Z$2</f>
        <v>156.00000000000003</v>
      </c>
      <c r="AA96" s="5">
        <f>SUM(W96:Z96)</f>
        <v>1125.5000000000002</v>
      </c>
      <c r="AD96" s="4">
        <v>1300</v>
      </c>
    </row>
    <row r="97" spans="1:30">
      <c r="A97" s="543">
        <v>8733310</v>
      </c>
      <c r="B97" s="543" t="s">
        <v>302</v>
      </c>
      <c r="C97" s="543" t="s">
        <v>580</v>
      </c>
      <c r="D97" s="544">
        <v>1709.8000000000002</v>
      </c>
      <c r="E97" s="544">
        <v>79.050000000000011</v>
      </c>
      <c r="F97" s="544">
        <v>0</v>
      </c>
      <c r="G97" s="544">
        <v>0</v>
      </c>
      <c r="H97" s="544">
        <v>0</v>
      </c>
      <c r="I97" s="544">
        <v>0</v>
      </c>
      <c r="J97" s="544">
        <v>0</v>
      </c>
      <c r="K97" s="544">
        <v>0</v>
      </c>
      <c r="L97" s="544">
        <v>0</v>
      </c>
      <c r="M97" s="544">
        <v>0</v>
      </c>
      <c r="N97" s="544">
        <v>0</v>
      </c>
      <c r="O97" s="544">
        <v>0</v>
      </c>
      <c r="P97" s="544">
        <v>0</v>
      </c>
      <c r="Q97" s="544">
        <v>0</v>
      </c>
      <c r="R97" s="544">
        <v>0</v>
      </c>
      <c r="S97" s="544">
        <v>0</v>
      </c>
      <c r="T97" s="544">
        <v>1788.8500000000001</v>
      </c>
      <c r="W97" s="4">
        <f>D97/$AF$2*$W$2</f>
        <v>432.60000000000014</v>
      </c>
      <c r="X97" s="4">
        <f>E97</f>
        <v>79.050000000000011</v>
      </c>
      <c r="Y97" s="4">
        <f>D97/$AF$2*$Y$2</f>
        <v>1030.0000000000002</v>
      </c>
      <c r="Z97" s="4">
        <f>D97/$AF$2*$Z$2</f>
        <v>247.20000000000005</v>
      </c>
      <c r="AA97" s="5">
        <f>SUM(W97:Z97)</f>
        <v>1788.8500000000004</v>
      </c>
      <c r="AD97" s="4">
        <v>2060</v>
      </c>
    </row>
    <row r="98" spans="1:30">
      <c r="A98" s="543">
        <v>8733317</v>
      </c>
      <c r="B98" s="543" t="s">
        <v>335</v>
      </c>
      <c r="C98" s="543" t="s">
        <v>580</v>
      </c>
      <c r="D98" s="544">
        <v>1286.5</v>
      </c>
      <c r="E98" s="544">
        <v>120.90000000000005</v>
      </c>
      <c r="F98" s="544">
        <v>0</v>
      </c>
      <c r="G98" s="544">
        <v>0</v>
      </c>
      <c r="H98" s="544">
        <v>0</v>
      </c>
      <c r="I98" s="544">
        <v>0</v>
      </c>
      <c r="J98" s="544">
        <v>0</v>
      </c>
      <c r="K98" s="544">
        <v>0</v>
      </c>
      <c r="L98" s="544">
        <v>0</v>
      </c>
      <c r="M98" s="544">
        <v>0</v>
      </c>
      <c r="N98" s="544">
        <v>0</v>
      </c>
      <c r="O98" s="544">
        <v>0</v>
      </c>
      <c r="P98" s="544">
        <v>0</v>
      </c>
      <c r="Q98" s="544">
        <v>0</v>
      </c>
      <c r="R98" s="544">
        <v>0</v>
      </c>
      <c r="S98" s="544">
        <v>0</v>
      </c>
      <c r="T98" s="544">
        <v>1407.4</v>
      </c>
      <c r="W98" s="4">
        <f>D98/$AF$2*$W$2</f>
        <v>325.50000000000006</v>
      </c>
      <c r="X98" s="4">
        <f>E98</f>
        <v>120.90000000000005</v>
      </c>
      <c r="Y98" s="4">
        <f>D98/$AF$2*$Y$2</f>
        <v>775.00000000000011</v>
      </c>
      <c r="Z98" s="4">
        <f>D98/$AF$2*$Z$2</f>
        <v>186.00000000000003</v>
      </c>
      <c r="AA98" s="5">
        <f>SUM(W98:Z98)</f>
        <v>1407.4</v>
      </c>
      <c r="AD98" s="4">
        <v>1550</v>
      </c>
    </row>
    <row r="99" spans="1:30">
      <c r="A99" s="543">
        <v>8733325</v>
      </c>
      <c r="B99" s="543" t="s">
        <v>419</v>
      </c>
      <c r="C99" s="543" t="s">
        <v>580</v>
      </c>
      <c r="D99" s="544">
        <v>1402.7</v>
      </c>
      <c r="E99" s="544">
        <v>302.25000000000034</v>
      </c>
      <c r="F99" s="544">
        <v>0</v>
      </c>
      <c r="G99" s="544">
        <v>0</v>
      </c>
      <c r="H99" s="544">
        <v>0</v>
      </c>
      <c r="I99" s="544">
        <v>0</v>
      </c>
      <c r="J99" s="544">
        <v>0</v>
      </c>
      <c r="K99" s="544">
        <v>0</v>
      </c>
      <c r="L99" s="544">
        <v>0</v>
      </c>
      <c r="M99" s="544">
        <v>0</v>
      </c>
      <c r="N99" s="544">
        <v>0</v>
      </c>
      <c r="O99" s="544">
        <v>0</v>
      </c>
      <c r="P99" s="544">
        <v>0</v>
      </c>
      <c r="Q99" s="544">
        <v>0</v>
      </c>
      <c r="R99" s="544">
        <v>0</v>
      </c>
      <c r="S99" s="544">
        <v>0</v>
      </c>
      <c r="T99" s="544">
        <v>1704.9500000000003</v>
      </c>
      <c r="W99" s="4">
        <f>D99/$AF$2*$W$2</f>
        <v>354.90000000000009</v>
      </c>
      <c r="X99" s="4">
        <f>E99</f>
        <v>302.25000000000034</v>
      </c>
      <c r="Y99" s="4">
        <f>D99/$AF$2*$Y$2</f>
        <v>845.00000000000011</v>
      </c>
      <c r="Z99" s="4">
        <f>D99/$AF$2*$Z$2</f>
        <v>202.80000000000004</v>
      </c>
      <c r="AA99" s="5">
        <f>SUM(W99:Z99)</f>
        <v>1704.9500000000005</v>
      </c>
      <c r="AD99" s="4">
        <v>1690</v>
      </c>
    </row>
    <row r="100" spans="1:30">
      <c r="A100" s="543">
        <v>8733331</v>
      </c>
      <c r="B100" s="543" t="s">
        <v>375</v>
      </c>
      <c r="C100" s="543" t="s">
        <v>580</v>
      </c>
      <c r="D100" s="544">
        <v>1070.7</v>
      </c>
      <c r="E100" s="544">
        <v>106.95000000000009</v>
      </c>
      <c r="F100" s="544">
        <v>0</v>
      </c>
      <c r="G100" s="544">
        <v>0</v>
      </c>
      <c r="H100" s="544">
        <v>0</v>
      </c>
      <c r="I100" s="544">
        <v>0</v>
      </c>
      <c r="J100" s="544">
        <v>0</v>
      </c>
      <c r="K100" s="544">
        <v>0</v>
      </c>
      <c r="L100" s="544">
        <v>0</v>
      </c>
      <c r="M100" s="544">
        <v>0</v>
      </c>
      <c r="N100" s="544">
        <v>0</v>
      </c>
      <c r="O100" s="544">
        <v>0</v>
      </c>
      <c r="P100" s="544">
        <v>0</v>
      </c>
      <c r="Q100" s="544">
        <v>0</v>
      </c>
      <c r="R100" s="544">
        <v>0</v>
      </c>
      <c r="S100" s="544">
        <v>0</v>
      </c>
      <c r="T100" s="544">
        <v>1177.65</v>
      </c>
      <c r="W100" s="4">
        <f>D100/$AF$2*$W$2</f>
        <v>270.90000000000009</v>
      </c>
      <c r="X100" s="4">
        <f>E100</f>
        <v>106.95000000000009</v>
      </c>
      <c r="Y100" s="4">
        <f>D100/$AF$2*$Y$2</f>
        <v>645.00000000000011</v>
      </c>
      <c r="Z100" s="4">
        <f>D100/$AF$2*$Z$2</f>
        <v>154.80000000000004</v>
      </c>
      <c r="AA100" s="5">
        <f>SUM(W100:Z100)</f>
        <v>1177.6500000000003</v>
      </c>
      <c r="AD100" s="4">
        <v>1290</v>
      </c>
    </row>
    <row r="101" spans="1:30">
      <c r="A101" s="543">
        <v>8733350</v>
      </c>
      <c r="B101" s="543" t="s">
        <v>370</v>
      </c>
      <c r="C101" s="543" t="s">
        <v>580</v>
      </c>
      <c r="D101" s="544">
        <v>987.7</v>
      </c>
      <c r="E101" s="544">
        <v>65.099999999999767</v>
      </c>
      <c r="F101" s="544">
        <v>0</v>
      </c>
      <c r="G101" s="544">
        <v>0</v>
      </c>
      <c r="H101" s="544">
        <v>0</v>
      </c>
      <c r="I101" s="544">
        <v>0</v>
      </c>
      <c r="J101" s="544">
        <v>0</v>
      </c>
      <c r="K101" s="544">
        <v>0</v>
      </c>
      <c r="L101" s="544">
        <v>0</v>
      </c>
      <c r="M101" s="544">
        <v>0</v>
      </c>
      <c r="N101" s="544">
        <v>0</v>
      </c>
      <c r="O101" s="544">
        <v>0</v>
      </c>
      <c r="P101" s="544">
        <v>0</v>
      </c>
      <c r="Q101" s="544">
        <v>0</v>
      </c>
      <c r="R101" s="544">
        <v>0</v>
      </c>
      <c r="S101" s="544">
        <v>0</v>
      </c>
      <c r="T101" s="544">
        <v>1052.7999999999997</v>
      </c>
      <c r="W101" s="4">
        <f>D101/$AF$2*$W$2</f>
        <v>249.90000000000003</v>
      </c>
      <c r="X101" s="4">
        <f>E101</f>
        <v>65.099999999999767</v>
      </c>
      <c r="Y101" s="4">
        <f>D101/$AF$2*$Y$2</f>
        <v>595.00000000000011</v>
      </c>
      <c r="Z101" s="4">
        <f>D101/$AF$2*$Z$2</f>
        <v>142.8</v>
      </c>
      <c r="AA101" s="5">
        <f>SUM(W101:Z101)</f>
        <v>1052.8</v>
      </c>
      <c r="AD101" s="4">
        <v>1190</v>
      </c>
    </row>
    <row r="102" spans="1:30">
      <c r="A102" s="543">
        <v>8733356</v>
      </c>
      <c r="B102" s="543" t="s">
        <v>405</v>
      </c>
      <c r="C102" s="543" t="s">
        <v>580</v>
      </c>
      <c r="D102" s="544">
        <v>1228.4</v>
      </c>
      <c r="E102" s="544">
        <v>144.14999999999969</v>
      </c>
      <c r="F102" s="544">
        <v>0</v>
      </c>
      <c r="G102" s="544">
        <v>0</v>
      </c>
      <c r="H102" s="544">
        <v>0</v>
      </c>
      <c r="I102" s="544">
        <v>0</v>
      </c>
      <c r="J102" s="544">
        <v>0</v>
      </c>
      <c r="K102" s="544">
        <v>0</v>
      </c>
      <c r="L102" s="544">
        <v>0</v>
      </c>
      <c r="M102" s="544">
        <v>0</v>
      </c>
      <c r="N102" s="544">
        <v>0</v>
      </c>
      <c r="O102" s="544">
        <v>0</v>
      </c>
      <c r="P102" s="544">
        <v>0</v>
      </c>
      <c r="Q102" s="544">
        <v>0</v>
      </c>
      <c r="R102" s="544">
        <v>0</v>
      </c>
      <c r="S102" s="544">
        <v>0</v>
      </c>
      <c r="T102" s="544">
        <v>1372.5499999999997</v>
      </c>
      <c r="W102" s="4">
        <f>D102/$AF$2*$W$2</f>
        <v>310.80000000000007</v>
      </c>
      <c r="X102" s="4">
        <f>E102</f>
        <v>144.14999999999969</v>
      </c>
      <c r="Y102" s="4">
        <f>D102/$AF$2*$Y$2</f>
        <v>740.00000000000011</v>
      </c>
      <c r="Z102" s="4">
        <f>D102/$AF$2*$Z$2</f>
        <v>177.60000000000002</v>
      </c>
      <c r="AA102" s="5">
        <f>SUM(W102:Z102)</f>
        <v>1372.5499999999997</v>
      </c>
      <c r="AD102" s="4">
        <v>1480</v>
      </c>
    </row>
    <row r="103" spans="1:30">
      <c r="A103" s="543">
        <v>8733358</v>
      </c>
      <c r="B103" s="543" t="s">
        <v>408</v>
      </c>
      <c r="C103" s="543" t="s">
        <v>580</v>
      </c>
      <c r="D103" s="544">
        <v>1942.2000000000003</v>
      </c>
      <c r="E103" s="544">
        <v>344.09999999999974</v>
      </c>
      <c r="F103" s="544">
        <v>0</v>
      </c>
      <c r="G103" s="544">
        <v>0</v>
      </c>
      <c r="H103" s="544">
        <v>0</v>
      </c>
      <c r="I103" s="544">
        <v>0</v>
      </c>
      <c r="J103" s="544">
        <v>0</v>
      </c>
      <c r="K103" s="544">
        <v>0</v>
      </c>
      <c r="L103" s="544">
        <v>0</v>
      </c>
      <c r="M103" s="544">
        <v>0</v>
      </c>
      <c r="N103" s="544">
        <v>0</v>
      </c>
      <c r="O103" s="544">
        <v>0</v>
      </c>
      <c r="P103" s="544">
        <v>0</v>
      </c>
      <c r="Q103" s="544">
        <v>0</v>
      </c>
      <c r="R103" s="544">
        <v>0</v>
      </c>
      <c r="S103" s="544">
        <v>0</v>
      </c>
      <c r="T103" s="544">
        <v>2286.3</v>
      </c>
      <c r="W103" s="4">
        <f>D103/$AF$2*$W$2</f>
        <v>491.40000000000015</v>
      </c>
      <c r="X103" s="4">
        <f>E103</f>
        <v>344.09999999999974</v>
      </c>
      <c r="Y103" s="4">
        <f>D103/$AF$2*$Y$2</f>
        <v>1170.0000000000002</v>
      </c>
      <c r="Z103" s="4">
        <f>D103/$AF$2*$Z$2</f>
        <v>280.80000000000007</v>
      </c>
      <c r="AA103" s="5">
        <f>SUM(W103:Z103)</f>
        <v>2286.3</v>
      </c>
      <c r="AD103" s="4">
        <v>2340</v>
      </c>
    </row>
    <row r="104" spans="1:30">
      <c r="A104" s="543">
        <v>8733368</v>
      </c>
      <c r="B104" s="543" t="s">
        <v>422</v>
      </c>
      <c r="C104" s="543" t="s">
        <v>580</v>
      </c>
      <c r="D104" s="544">
        <v>1120.5</v>
      </c>
      <c r="E104" s="544">
        <v>41.850000000000023</v>
      </c>
      <c r="F104" s="544">
        <v>0</v>
      </c>
      <c r="G104" s="544">
        <v>0</v>
      </c>
      <c r="H104" s="544">
        <v>0</v>
      </c>
      <c r="I104" s="544">
        <v>0</v>
      </c>
      <c r="J104" s="544">
        <v>0</v>
      </c>
      <c r="K104" s="544">
        <v>0</v>
      </c>
      <c r="L104" s="544">
        <v>0</v>
      </c>
      <c r="M104" s="544">
        <v>0</v>
      </c>
      <c r="N104" s="544">
        <v>0</v>
      </c>
      <c r="O104" s="544">
        <v>0</v>
      </c>
      <c r="P104" s="544">
        <v>0</v>
      </c>
      <c r="Q104" s="544">
        <v>0</v>
      </c>
      <c r="R104" s="544">
        <v>0</v>
      </c>
      <c r="S104" s="544">
        <v>0</v>
      </c>
      <c r="T104" s="544">
        <v>1162.35</v>
      </c>
      <c r="W104" s="4">
        <f>D104/$AF$2*$W$2</f>
        <v>283.50000000000006</v>
      </c>
      <c r="X104" s="4">
        <f>E104</f>
        <v>41.850000000000023</v>
      </c>
      <c r="Y104" s="4">
        <f>D104/$AF$2*$Y$2</f>
        <v>675.00000000000011</v>
      </c>
      <c r="Z104" s="4">
        <f>D104/$AF$2*$Z$2</f>
        <v>162.00000000000003</v>
      </c>
      <c r="AA104" s="5">
        <f>SUM(W104:Z104)</f>
        <v>1162.3500000000001</v>
      </c>
      <c r="AD104" s="4">
        <v>1350</v>
      </c>
    </row>
    <row r="105" spans="1:30">
      <c r="A105" s="543">
        <v>8733373</v>
      </c>
      <c r="B105" s="543" t="s">
        <v>221</v>
      </c>
      <c r="C105" s="543" t="s">
        <v>580</v>
      </c>
      <c r="D105" s="544">
        <v>854.90000000000009</v>
      </c>
      <c r="E105" s="544">
        <v>41.849999999999994</v>
      </c>
      <c r="F105" s="544">
        <v>0</v>
      </c>
      <c r="G105" s="544">
        <v>0</v>
      </c>
      <c r="H105" s="544">
        <v>0</v>
      </c>
      <c r="I105" s="544">
        <v>0</v>
      </c>
      <c r="J105" s="544">
        <v>0</v>
      </c>
      <c r="K105" s="544">
        <v>0</v>
      </c>
      <c r="L105" s="544">
        <v>0</v>
      </c>
      <c r="M105" s="544">
        <v>0</v>
      </c>
      <c r="N105" s="544">
        <v>0</v>
      </c>
      <c r="O105" s="544">
        <v>0</v>
      </c>
      <c r="P105" s="544">
        <v>0</v>
      </c>
      <c r="Q105" s="544">
        <v>0</v>
      </c>
      <c r="R105" s="544">
        <v>0</v>
      </c>
      <c r="S105" s="544">
        <v>0</v>
      </c>
      <c r="T105" s="544">
        <v>896.75000000000011</v>
      </c>
      <c r="W105" s="4">
        <f>D105/$AF$2*$W$2</f>
        <v>216.30000000000007</v>
      </c>
      <c r="X105" s="4">
        <f>E105</f>
        <v>41.849999999999994</v>
      </c>
      <c r="Y105" s="4">
        <f>D105/$AF$2*$Y$2</f>
        <v>515.00000000000011</v>
      </c>
      <c r="Z105" s="4">
        <f>D105/$AF$2*$Z$2</f>
        <v>123.60000000000002</v>
      </c>
      <c r="AA105" s="5">
        <f>SUM(W105:Z105)</f>
        <v>896.75000000000023</v>
      </c>
      <c r="AD105" s="4">
        <v>1030</v>
      </c>
    </row>
    <row r="106" spans="1:30">
      <c r="A106" s="543">
        <v>8733384</v>
      </c>
      <c r="B106" s="543" t="s">
        <v>396</v>
      </c>
      <c r="C106" s="543" t="s">
        <v>580</v>
      </c>
      <c r="D106" s="544">
        <v>1676.6000000000001</v>
      </c>
      <c r="E106" s="544">
        <v>190.65000000000003</v>
      </c>
      <c r="F106" s="544">
        <v>0</v>
      </c>
      <c r="G106" s="544">
        <v>0</v>
      </c>
      <c r="H106" s="544">
        <v>0</v>
      </c>
      <c r="I106" s="544">
        <v>0</v>
      </c>
      <c r="J106" s="544">
        <v>0</v>
      </c>
      <c r="K106" s="544">
        <v>0</v>
      </c>
      <c r="L106" s="544">
        <v>0</v>
      </c>
      <c r="M106" s="544">
        <v>0</v>
      </c>
      <c r="N106" s="544">
        <v>0</v>
      </c>
      <c r="O106" s="544">
        <v>0</v>
      </c>
      <c r="P106" s="544">
        <v>0</v>
      </c>
      <c r="Q106" s="544">
        <v>0</v>
      </c>
      <c r="R106" s="544">
        <v>0</v>
      </c>
      <c r="S106" s="544">
        <v>0</v>
      </c>
      <c r="T106" s="544">
        <v>1867.2500000000002</v>
      </c>
      <c r="W106" s="4">
        <f>D106/$AF$2*$W$2</f>
        <v>424.2000000000001</v>
      </c>
      <c r="X106" s="4">
        <f>E106</f>
        <v>190.65000000000003</v>
      </c>
      <c r="Y106" s="4">
        <f>D106/$AF$2*$Y$2</f>
        <v>1010.0000000000001</v>
      </c>
      <c r="Z106" s="4">
        <f>D106/$AF$2*$Z$2</f>
        <v>242.40000000000003</v>
      </c>
      <c r="AA106" s="5">
        <f>SUM(W106:Z106)</f>
        <v>1867.2500000000005</v>
      </c>
      <c r="AD106" s="4">
        <v>2020</v>
      </c>
    </row>
    <row r="107" spans="1:30">
      <c r="A107" s="543">
        <v>8733386</v>
      </c>
      <c r="B107" s="543" t="s">
        <v>355</v>
      </c>
      <c r="C107" s="543" t="s">
        <v>580</v>
      </c>
      <c r="D107" s="544">
        <v>3394.7000000000003</v>
      </c>
      <c r="E107" s="544">
        <v>241.79999999999907</v>
      </c>
      <c r="F107" s="544">
        <v>0</v>
      </c>
      <c r="G107" s="544">
        <v>0</v>
      </c>
      <c r="H107" s="544">
        <v>0</v>
      </c>
      <c r="I107" s="544">
        <v>0</v>
      </c>
      <c r="J107" s="544">
        <v>0</v>
      </c>
      <c r="K107" s="544">
        <v>0</v>
      </c>
      <c r="L107" s="544">
        <v>0</v>
      </c>
      <c r="M107" s="544">
        <v>0</v>
      </c>
      <c r="N107" s="544">
        <v>0</v>
      </c>
      <c r="O107" s="544">
        <v>0</v>
      </c>
      <c r="P107" s="544">
        <v>0</v>
      </c>
      <c r="Q107" s="544">
        <v>0</v>
      </c>
      <c r="R107" s="544">
        <v>0</v>
      </c>
      <c r="S107" s="544">
        <v>0</v>
      </c>
      <c r="T107" s="544">
        <v>3636.4999999999995</v>
      </c>
      <c r="W107" s="4">
        <f>D107/$AF$2*$W$2</f>
        <v>858.90000000000032</v>
      </c>
      <c r="X107" s="4">
        <f>E107</f>
        <v>241.79999999999907</v>
      </c>
      <c r="Y107" s="4">
        <f>D107/$AF$2*$Y$2</f>
        <v>2045.0000000000005</v>
      </c>
      <c r="Z107" s="4">
        <f>D107/$AF$2*$Z$2</f>
        <v>490.80000000000013</v>
      </c>
      <c r="AA107" s="5">
        <f>SUM(W107:Z107)</f>
        <v>3636.5</v>
      </c>
      <c r="AD107" s="4">
        <v>4090</v>
      </c>
    </row>
    <row r="108" spans="1:30">
      <c r="A108" s="543">
        <v>8733389</v>
      </c>
      <c r="B108" s="543" t="s">
        <v>433</v>
      </c>
      <c r="C108" s="543" t="s">
        <v>580</v>
      </c>
      <c r="D108" s="544">
        <v>3087.6000000000004</v>
      </c>
      <c r="E108" s="544">
        <v>265.05000000000013</v>
      </c>
      <c r="F108" s="544">
        <v>0</v>
      </c>
      <c r="G108" s="544">
        <v>0</v>
      </c>
      <c r="H108" s="544">
        <v>0</v>
      </c>
      <c r="I108" s="544">
        <v>0</v>
      </c>
      <c r="J108" s="544">
        <v>0</v>
      </c>
      <c r="K108" s="544">
        <v>0</v>
      </c>
      <c r="L108" s="544">
        <v>0</v>
      </c>
      <c r="M108" s="544">
        <v>0</v>
      </c>
      <c r="N108" s="544">
        <v>0</v>
      </c>
      <c r="O108" s="544">
        <v>0</v>
      </c>
      <c r="P108" s="544">
        <v>0</v>
      </c>
      <c r="Q108" s="544">
        <v>0</v>
      </c>
      <c r="R108" s="544">
        <v>0</v>
      </c>
      <c r="S108" s="544">
        <v>0</v>
      </c>
      <c r="T108" s="544">
        <v>3352.6500000000005</v>
      </c>
      <c r="W108" s="4">
        <f>D108/$AF$2*$W$2</f>
        <v>781.20000000000027</v>
      </c>
      <c r="X108" s="4">
        <f>E108</f>
        <v>265.05000000000013</v>
      </c>
      <c r="Y108" s="4">
        <f>D108/$AF$2*$Y$2</f>
        <v>1860.0000000000005</v>
      </c>
      <c r="Z108" s="4">
        <f>D108/$AF$2*$Z$2</f>
        <v>446.40000000000015</v>
      </c>
      <c r="AA108" s="5">
        <f>SUM(W108:Z108)</f>
        <v>3352.650000000001</v>
      </c>
      <c r="AD108" s="4">
        <v>3720</v>
      </c>
    </row>
    <row r="109" spans="1:30">
      <c r="A109" s="543">
        <v>8733390</v>
      </c>
      <c r="B109" s="543" t="s">
        <v>366</v>
      </c>
      <c r="C109" s="543" t="s">
        <v>580</v>
      </c>
      <c r="D109" s="544">
        <v>1452.5000000000002</v>
      </c>
      <c r="E109" s="544">
        <v>311.55000000000018</v>
      </c>
      <c r="F109" s="544">
        <v>0</v>
      </c>
      <c r="G109" s="544">
        <v>0</v>
      </c>
      <c r="H109" s="544">
        <v>0</v>
      </c>
      <c r="I109" s="544">
        <v>0</v>
      </c>
      <c r="J109" s="544">
        <v>0</v>
      </c>
      <c r="K109" s="544">
        <v>0</v>
      </c>
      <c r="L109" s="544">
        <v>0</v>
      </c>
      <c r="M109" s="544">
        <v>0</v>
      </c>
      <c r="N109" s="544">
        <v>0</v>
      </c>
      <c r="O109" s="544">
        <v>0</v>
      </c>
      <c r="P109" s="544">
        <v>0</v>
      </c>
      <c r="Q109" s="544">
        <v>0</v>
      </c>
      <c r="R109" s="544">
        <v>0</v>
      </c>
      <c r="S109" s="544">
        <v>0</v>
      </c>
      <c r="T109" s="544">
        <v>1764.0500000000004</v>
      </c>
      <c r="W109" s="4">
        <f>D109/$AF$2*$W$2</f>
        <v>367.50000000000011</v>
      </c>
      <c r="X109" s="4">
        <f>E109</f>
        <v>311.55000000000018</v>
      </c>
      <c r="Y109" s="4">
        <f>D109/$AF$2*$Y$2</f>
        <v>875.00000000000023</v>
      </c>
      <c r="Z109" s="4">
        <f>D109/$AF$2*$Z$2</f>
        <v>210.00000000000006</v>
      </c>
      <c r="AA109" s="5">
        <f>SUM(W109:Z109)</f>
        <v>1764.0500000000006</v>
      </c>
      <c r="AD109" s="4">
        <v>1750</v>
      </c>
    </row>
    <row r="110" spans="1:30">
      <c r="A110" s="543">
        <v>8733392</v>
      </c>
      <c r="B110" s="543" t="s">
        <v>451</v>
      </c>
      <c r="C110" s="543" t="s">
        <v>580</v>
      </c>
      <c r="D110" s="544">
        <v>2431.9</v>
      </c>
      <c r="E110" s="544">
        <v>223.20000000000056</v>
      </c>
      <c r="F110" s="544">
        <v>0</v>
      </c>
      <c r="G110" s="544">
        <v>0</v>
      </c>
      <c r="H110" s="544">
        <v>0</v>
      </c>
      <c r="I110" s="544">
        <v>0</v>
      </c>
      <c r="J110" s="544">
        <v>0</v>
      </c>
      <c r="K110" s="544">
        <v>0</v>
      </c>
      <c r="L110" s="544">
        <v>0</v>
      </c>
      <c r="M110" s="544">
        <v>0</v>
      </c>
      <c r="N110" s="544">
        <v>0</v>
      </c>
      <c r="O110" s="544">
        <v>0</v>
      </c>
      <c r="P110" s="544">
        <v>0</v>
      </c>
      <c r="Q110" s="544">
        <v>0</v>
      </c>
      <c r="R110" s="544">
        <v>0</v>
      </c>
      <c r="S110" s="544">
        <v>0</v>
      </c>
      <c r="T110" s="544">
        <v>2655.1000000000008</v>
      </c>
      <c r="W110" s="4">
        <f>D110/$AF$2*$W$2</f>
        <v>615.30000000000018</v>
      </c>
      <c r="X110" s="4">
        <f>E110</f>
        <v>223.20000000000056</v>
      </c>
      <c r="Y110" s="4">
        <f>D110/$AF$2*$Y$2</f>
        <v>1465.0000000000002</v>
      </c>
      <c r="Z110" s="4">
        <f>D110/$AF$2*$Z$2</f>
        <v>351.60000000000008</v>
      </c>
      <c r="AA110" s="5">
        <f>SUM(W110:Z110)</f>
        <v>2655.1000000000008</v>
      </c>
      <c r="AD110" s="4">
        <v>2930</v>
      </c>
    </row>
    <row r="111" spans="1:30">
      <c r="A111" s="543">
        <v>8733942</v>
      </c>
      <c r="B111" s="543" t="s">
        <v>240</v>
      </c>
      <c r="C111" s="543" t="s">
        <v>580</v>
      </c>
      <c r="D111" s="544">
        <v>5087.9000000000005</v>
      </c>
      <c r="E111" s="544">
        <v>646.34999999999957</v>
      </c>
      <c r="F111" s="544">
        <v>0</v>
      </c>
      <c r="G111" s="544">
        <v>0</v>
      </c>
      <c r="H111" s="544">
        <v>0</v>
      </c>
      <c r="I111" s="544">
        <v>0</v>
      </c>
      <c r="J111" s="544">
        <v>0</v>
      </c>
      <c r="K111" s="544">
        <v>0</v>
      </c>
      <c r="L111" s="544">
        <v>0</v>
      </c>
      <c r="M111" s="544">
        <v>0</v>
      </c>
      <c r="N111" s="544">
        <v>0</v>
      </c>
      <c r="O111" s="544">
        <v>0</v>
      </c>
      <c r="P111" s="544">
        <v>0</v>
      </c>
      <c r="Q111" s="544">
        <v>0</v>
      </c>
      <c r="R111" s="544">
        <v>0</v>
      </c>
      <c r="S111" s="544">
        <v>0</v>
      </c>
      <c r="T111" s="544">
        <v>5734.25</v>
      </c>
      <c r="W111" s="4">
        <f>D111/$AF$2*$W$2</f>
        <v>1287.3000000000002</v>
      </c>
      <c r="X111" s="4">
        <f>E111</f>
        <v>646.34999999999957</v>
      </c>
      <c r="Y111" s="4">
        <f>D111/$AF$2*$Y$2</f>
        <v>3065.0000000000005</v>
      </c>
      <c r="Z111" s="4">
        <f>D111/$AF$2*$Z$2</f>
        <v>735.60000000000014</v>
      </c>
      <c r="AA111" s="5">
        <f>SUM(W111:Z111)</f>
        <v>5734.25</v>
      </c>
      <c r="AD111" s="4">
        <v>6130</v>
      </c>
    </row>
    <row r="112" spans="1:30">
      <c r="A112" s="543">
        <v>8733943</v>
      </c>
      <c r="B112" s="543" t="s">
        <v>421</v>
      </c>
      <c r="C112" s="543" t="s">
        <v>580</v>
      </c>
      <c r="D112" s="544">
        <v>3403.0000000000005</v>
      </c>
      <c r="E112" s="544">
        <v>306.90000000000089</v>
      </c>
      <c r="F112" s="544">
        <v>0</v>
      </c>
      <c r="G112" s="544">
        <v>0</v>
      </c>
      <c r="H112" s="544">
        <v>0</v>
      </c>
      <c r="I112" s="544">
        <v>0</v>
      </c>
      <c r="J112" s="544">
        <v>0</v>
      </c>
      <c r="K112" s="544">
        <v>0</v>
      </c>
      <c r="L112" s="544">
        <v>0</v>
      </c>
      <c r="M112" s="544">
        <v>0</v>
      </c>
      <c r="N112" s="544">
        <v>0</v>
      </c>
      <c r="O112" s="544">
        <v>0</v>
      </c>
      <c r="P112" s="544">
        <v>0</v>
      </c>
      <c r="Q112" s="544">
        <v>0</v>
      </c>
      <c r="R112" s="544">
        <v>0</v>
      </c>
      <c r="S112" s="544">
        <v>0</v>
      </c>
      <c r="T112" s="544">
        <v>3709.9000000000015</v>
      </c>
      <c r="W112" s="4">
        <f>D112/$AF$2*$W$2</f>
        <v>861.00000000000023</v>
      </c>
      <c r="X112" s="4">
        <f>E112</f>
        <v>306.90000000000089</v>
      </c>
      <c r="Y112" s="4">
        <f>D112/$AF$2*$Y$2</f>
        <v>2050.0000000000005</v>
      </c>
      <c r="Z112" s="4">
        <f>D112/$AF$2*$Z$2</f>
        <v>492.00000000000011</v>
      </c>
      <c r="AA112" s="5">
        <f>SUM(W112:Z112)</f>
        <v>3709.9000000000015</v>
      </c>
      <c r="AD112" s="4">
        <v>4100</v>
      </c>
    </row>
    <row r="113" spans="1:30">
      <c r="A113" s="543">
        <v>8733945</v>
      </c>
      <c r="B113" s="543" t="s">
        <v>322</v>
      </c>
      <c r="C113" s="543" t="s">
        <v>580</v>
      </c>
      <c r="D113" s="544">
        <v>3701.8</v>
      </c>
      <c r="E113" s="544">
        <v>711.44999999999993</v>
      </c>
      <c r="F113" s="544">
        <v>0</v>
      </c>
      <c r="G113" s="544">
        <v>0</v>
      </c>
      <c r="H113" s="544">
        <v>0</v>
      </c>
      <c r="I113" s="544">
        <v>0</v>
      </c>
      <c r="J113" s="544">
        <v>0</v>
      </c>
      <c r="K113" s="544">
        <v>0</v>
      </c>
      <c r="L113" s="544">
        <v>0</v>
      </c>
      <c r="M113" s="544">
        <v>0</v>
      </c>
      <c r="N113" s="544">
        <v>0</v>
      </c>
      <c r="O113" s="544">
        <v>0</v>
      </c>
      <c r="P113" s="544">
        <v>0</v>
      </c>
      <c r="Q113" s="544">
        <v>0</v>
      </c>
      <c r="R113" s="544">
        <v>0</v>
      </c>
      <c r="S113" s="544">
        <v>0</v>
      </c>
      <c r="T113" s="544">
        <v>4413.25</v>
      </c>
      <c r="W113" s="4">
        <f>D113/$AF$2*$W$2</f>
        <v>936.60000000000014</v>
      </c>
      <c r="X113" s="4">
        <f>E113</f>
        <v>711.44999999999993</v>
      </c>
      <c r="Y113" s="4">
        <f>D113/$AF$2*$Y$2</f>
        <v>2230.0000000000005</v>
      </c>
      <c r="Z113" s="4">
        <f>D113/$AF$2*$Z$2</f>
        <v>535.2</v>
      </c>
      <c r="AA113" s="5">
        <f>SUM(W113:Z113)</f>
        <v>4413.2500000000009</v>
      </c>
      <c r="AD113" s="4">
        <v>4460</v>
      </c>
    </row>
    <row r="114" spans="1:30">
      <c r="A114" s="543">
        <v>8733946</v>
      </c>
      <c r="B114" s="543" t="s">
        <v>378</v>
      </c>
      <c r="C114" s="543" t="s">
        <v>580</v>
      </c>
      <c r="D114" s="544">
        <v>2913.3</v>
      </c>
      <c r="E114" s="544">
        <v>376.65000000000043</v>
      </c>
      <c r="F114" s="544">
        <v>0</v>
      </c>
      <c r="G114" s="544">
        <v>0</v>
      </c>
      <c r="H114" s="544">
        <v>0</v>
      </c>
      <c r="I114" s="544">
        <v>0</v>
      </c>
      <c r="J114" s="544">
        <v>0</v>
      </c>
      <c r="K114" s="544">
        <v>0</v>
      </c>
      <c r="L114" s="544">
        <v>0</v>
      </c>
      <c r="M114" s="544">
        <v>0</v>
      </c>
      <c r="N114" s="544">
        <v>0</v>
      </c>
      <c r="O114" s="544">
        <v>0</v>
      </c>
      <c r="P114" s="544">
        <v>0</v>
      </c>
      <c r="Q114" s="544">
        <v>0</v>
      </c>
      <c r="R114" s="544">
        <v>0</v>
      </c>
      <c r="S114" s="544">
        <v>0</v>
      </c>
      <c r="T114" s="544">
        <v>3289.9500000000007</v>
      </c>
      <c r="W114" s="4">
        <f>D114/$AF$2*$W$2</f>
        <v>737.10000000000014</v>
      </c>
      <c r="X114" s="4">
        <f>E114</f>
        <v>376.65000000000043</v>
      </c>
      <c r="Y114" s="4">
        <f>D114/$AF$2*$Y$2</f>
        <v>1755.0000000000002</v>
      </c>
      <c r="Z114" s="4">
        <f>D114/$AF$2*$Z$2</f>
        <v>421.20000000000005</v>
      </c>
      <c r="AA114" s="5">
        <f>SUM(W114:Z114)</f>
        <v>3289.9500000000007</v>
      </c>
      <c r="AD114" s="4">
        <v>3510</v>
      </c>
    </row>
    <row r="115" spans="1:30">
      <c r="A115" s="543">
        <v>8735200</v>
      </c>
      <c r="B115" s="543" t="s">
        <v>398</v>
      </c>
      <c r="C115" s="543" t="s">
        <v>580</v>
      </c>
      <c r="D115" s="544">
        <v>1552.1000000000001</v>
      </c>
      <c r="E115" s="544">
        <v>97.650000000000261</v>
      </c>
      <c r="F115" s="544">
        <v>0</v>
      </c>
      <c r="G115" s="544">
        <v>0</v>
      </c>
      <c r="H115" s="544">
        <v>0</v>
      </c>
      <c r="I115" s="544">
        <v>0</v>
      </c>
      <c r="J115" s="544">
        <v>0</v>
      </c>
      <c r="K115" s="544">
        <v>0</v>
      </c>
      <c r="L115" s="544">
        <v>0</v>
      </c>
      <c r="M115" s="544">
        <v>0</v>
      </c>
      <c r="N115" s="544">
        <v>0</v>
      </c>
      <c r="O115" s="544">
        <v>0</v>
      </c>
      <c r="P115" s="544">
        <v>0</v>
      </c>
      <c r="Q115" s="544">
        <v>0</v>
      </c>
      <c r="R115" s="544">
        <v>0</v>
      </c>
      <c r="S115" s="544">
        <v>0</v>
      </c>
      <c r="T115" s="544">
        <v>1649.7500000000005</v>
      </c>
      <c r="W115" s="4">
        <f>D115/$AF$2*$W$2</f>
        <v>392.7000000000001</v>
      </c>
      <c r="X115" s="4">
        <f>E115</f>
        <v>97.650000000000261</v>
      </c>
      <c r="Y115" s="4">
        <f>D115/$AF$2*$Y$2</f>
        <v>935.00000000000011</v>
      </c>
      <c r="Z115" s="4">
        <f>D115/$AF$2*$Z$2</f>
        <v>224.40000000000003</v>
      </c>
      <c r="AA115" s="5">
        <f>SUM(W115:Z115)</f>
        <v>1649.7500000000005</v>
      </c>
      <c r="AD115" s="4">
        <v>1870</v>
      </c>
    </row>
    <row r="116" spans="1:30">
      <c r="A116" s="543">
        <v>8732005</v>
      </c>
      <c r="B116" s="543" t="s">
        <v>455</v>
      </c>
      <c r="C116" s="543" t="s">
        <v>580</v>
      </c>
      <c r="D116" s="544">
        <v>0</v>
      </c>
      <c r="E116" s="544">
        <v>0</v>
      </c>
      <c r="F116" s="544">
        <v>0</v>
      </c>
      <c r="G116" s="544">
        <v>0</v>
      </c>
      <c r="H116" s="544">
        <v>0</v>
      </c>
      <c r="I116" s="544">
        <v>0</v>
      </c>
      <c r="J116" s="544">
        <v>0</v>
      </c>
      <c r="K116" s="544">
        <v>0</v>
      </c>
      <c r="L116" s="544">
        <v>0</v>
      </c>
      <c r="M116" s="544">
        <v>0</v>
      </c>
      <c r="N116" s="544">
        <v>0</v>
      </c>
      <c r="O116" s="544">
        <v>0</v>
      </c>
      <c r="P116" s="544">
        <v>0</v>
      </c>
      <c r="Q116" s="544">
        <v>0</v>
      </c>
      <c r="R116" s="544">
        <v>0</v>
      </c>
      <c r="S116" s="544">
        <v>0</v>
      </c>
      <c r="T116" s="544">
        <v>0</v>
      </c>
      <c r="W116" s="4"/>
      <c r="X116" s="4"/>
      <c r="Y116" s="4"/>
      <c r="Z116" s="4"/>
      <c r="AA116" s="5"/>
      <c r="AD116" s="4"/>
    </row>
    <row r="117" spans="1:30">
      <c r="A117" s="543">
        <v>8732007</v>
      </c>
      <c r="B117" s="543" t="s">
        <v>313</v>
      </c>
      <c r="C117" s="543" t="s">
        <v>580</v>
      </c>
      <c r="D117" s="544">
        <v>0</v>
      </c>
      <c r="E117" s="544">
        <v>0</v>
      </c>
      <c r="F117" s="544">
        <v>0</v>
      </c>
      <c r="G117" s="544">
        <v>0</v>
      </c>
      <c r="H117" s="544">
        <v>0</v>
      </c>
      <c r="I117" s="544">
        <v>0</v>
      </c>
      <c r="J117" s="544">
        <v>0</v>
      </c>
      <c r="K117" s="544">
        <v>0</v>
      </c>
      <c r="L117" s="544">
        <v>0</v>
      </c>
      <c r="M117" s="544">
        <v>0</v>
      </c>
      <c r="N117" s="544">
        <v>0</v>
      </c>
      <c r="O117" s="544">
        <v>0</v>
      </c>
      <c r="P117" s="544">
        <v>0</v>
      </c>
      <c r="Q117" s="544">
        <v>0</v>
      </c>
      <c r="R117" s="544">
        <v>0</v>
      </c>
      <c r="S117" s="544">
        <v>0</v>
      </c>
      <c r="T117" s="544">
        <v>0</v>
      </c>
      <c r="W117" s="4"/>
      <c r="X117" s="4"/>
      <c r="Y117" s="4"/>
      <c r="Z117" s="4"/>
      <c r="AA117" s="5"/>
      <c r="AD117" s="4"/>
    </row>
    <row r="118" spans="1:30">
      <c r="A118" s="543">
        <v>8732008</v>
      </c>
      <c r="B118" s="543" t="s">
        <v>431</v>
      </c>
      <c r="C118" s="543" t="s">
        <v>580</v>
      </c>
      <c r="D118" s="544">
        <v>0</v>
      </c>
      <c r="E118" s="544">
        <v>0</v>
      </c>
      <c r="F118" s="544">
        <v>0</v>
      </c>
      <c r="G118" s="544">
        <v>0</v>
      </c>
      <c r="H118" s="544">
        <v>0</v>
      </c>
      <c r="I118" s="544">
        <v>0</v>
      </c>
      <c r="J118" s="544">
        <v>0</v>
      </c>
      <c r="K118" s="544">
        <v>0</v>
      </c>
      <c r="L118" s="544">
        <v>0</v>
      </c>
      <c r="M118" s="544">
        <v>0</v>
      </c>
      <c r="N118" s="544">
        <v>0</v>
      </c>
      <c r="O118" s="544">
        <v>0</v>
      </c>
      <c r="P118" s="544">
        <v>0</v>
      </c>
      <c r="Q118" s="544">
        <v>0</v>
      </c>
      <c r="R118" s="544">
        <v>0</v>
      </c>
      <c r="S118" s="544">
        <v>0</v>
      </c>
      <c r="T118" s="544">
        <v>0</v>
      </c>
      <c r="W118" s="4"/>
      <c r="X118" s="4"/>
      <c r="Y118" s="4"/>
      <c r="Z118" s="4"/>
      <c r="AA118" s="5"/>
      <c r="AD118" s="4"/>
    </row>
    <row r="119" spans="1:30">
      <c r="A119" s="543">
        <v>8732009</v>
      </c>
      <c r="B119" s="543" t="s">
        <v>285</v>
      </c>
      <c r="C119" s="543" t="s">
        <v>580</v>
      </c>
      <c r="D119" s="544">
        <v>0</v>
      </c>
      <c r="E119" s="544">
        <v>0</v>
      </c>
      <c r="F119" s="544">
        <v>0</v>
      </c>
      <c r="G119" s="544">
        <v>0</v>
      </c>
      <c r="H119" s="544">
        <v>0</v>
      </c>
      <c r="I119" s="544">
        <v>0</v>
      </c>
      <c r="J119" s="544">
        <v>0</v>
      </c>
      <c r="K119" s="544">
        <v>0</v>
      </c>
      <c r="L119" s="544">
        <v>0</v>
      </c>
      <c r="M119" s="544">
        <v>0</v>
      </c>
      <c r="N119" s="544">
        <v>0</v>
      </c>
      <c r="O119" s="544">
        <v>0</v>
      </c>
      <c r="P119" s="544">
        <v>0</v>
      </c>
      <c r="Q119" s="544">
        <v>0</v>
      </c>
      <c r="R119" s="544">
        <v>0</v>
      </c>
      <c r="S119" s="544">
        <v>0</v>
      </c>
      <c r="T119" s="544">
        <v>0</v>
      </c>
      <c r="W119" s="4"/>
      <c r="X119" s="4"/>
      <c r="Y119" s="4"/>
      <c r="Z119" s="4"/>
      <c r="AA119" s="5"/>
      <c r="AD119" s="4"/>
    </row>
    <row r="120" spans="1:30">
      <c r="A120" s="543">
        <v>8732013</v>
      </c>
      <c r="B120" s="543" t="s">
        <v>254</v>
      </c>
      <c r="C120" s="543" t="s">
        <v>580</v>
      </c>
      <c r="D120" s="544">
        <v>0</v>
      </c>
      <c r="E120" s="544">
        <v>0</v>
      </c>
      <c r="F120" s="544">
        <v>0</v>
      </c>
      <c r="G120" s="544">
        <v>0</v>
      </c>
      <c r="H120" s="544">
        <v>0</v>
      </c>
      <c r="I120" s="544">
        <v>0</v>
      </c>
      <c r="J120" s="544">
        <v>0</v>
      </c>
      <c r="K120" s="544">
        <v>0</v>
      </c>
      <c r="L120" s="544">
        <v>0</v>
      </c>
      <c r="M120" s="544">
        <v>0</v>
      </c>
      <c r="N120" s="544">
        <v>0</v>
      </c>
      <c r="O120" s="544">
        <v>0</v>
      </c>
      <c r="P120" s="544">
        <v>0</v>
      </c>
      <c r="Q120" s="544">
        <v>0</v>
      </c>
      <c r="R120" s="544">
        <v>0</v>
      </c>
      <c r="S120" s="544">
        <v>0</v>
      </c>
      <c r="T120" s="544">
        <v>0</v>
      </c>
      <c r="W120" s="4"/>
      <c r="X120" s="4"/>
      <c r="Y120" s="4"/>
      <c r="Z120" s="4"/>
      <c r="AA120" s="5"/>
      <c r="AD120" s="4"/>
    </row>
    <row r="121" spans="1:30">
      <c r="A121" s="543">
        <v>8732014</v>
      </c>
      <c r="B121" s="543" t="s">
        <v>295</v>
      </c>
      <c r="C121" s="543" t="s">
        <v>580</v>
      </c>
      <c r="D121" s="544">
        <v>0</v>
      </c>
      <c r="E121" s="544">
        <v>0</v>
      </c>
      <c r="F121" s="544">
        <v>0</v>
      </c>
      <c r="G121" s="544">
        <v>0</v>
      </c>
      <c r="H121" s="544">
        <v>0</v>
      </c>
      <c r="I121" s="544">
        <v>0</v>
      </c>
      <c r="J121" s="544">
        <v>0</v>
      </c>
      <c r="K121" s="544">
        <v>0</v>
      </c>
      <c r="L121" s="544">
        <v>0</v>
      </c>
      <c r="M121" s="544">
        <v>0</v>
      </c>
      <c r="N121" s="544">
        <v>0</v>
      </c>
      <c r="O121" s="544">
        <v>0</v>
      </c>
      <c r="P121" s="544">
        <v>0</v>
      </c>
      <c r="Q121" s="544">
        <v>0</v>
      </c>
      <c r="R121" s="544">
        <v>0</v>
      </c>
      <c r="S121" s="544">
        <v>0</v>
      </c>
      <c r="T121" s="544">
        <v>0</v>
      </c>
      <c r="W121" s="4"/>
      <c r="X121" s="4"/>
      <c r="Y121" s="4"/>
      <c r="Z121" s="4"/>
      <c r="AA121" s="5"/>
      <c r="AD121" s="4"/>
    </row>
    <row r="122" spans="1:30">
      <c r="A122" s="543">
        <v>8732015</v>
      </c>
      <c r="B122" s="543" t="s">
        <v>296</v>
      </c>
      <c r="C122" s="543" t="s">
        <v>580</v>
      </c>
      <c r="D122" s="544">
        <v>0</v>
      </c>
      <c r="E122" s="544">
        <v>0</v>
      </c>
      <c r="F122" s="544">
        <v>0</v>
      </c>
      <c r="G122" s="544">
        <v>0</v>
      </c>
      <c r="H122" s="544">
        <v>0</v>
      </c>
      <c r="I122" s="544">
        <v>0</v>
      </c>
      <c r="J122" s="544">
        <v>0</v>
      </c>
      <c r="K122" s="544">
        <v>0</v>
      </c>
      <c r="L122" s="544">
        <v>0</v>
      </c>
      <c r="M122" s="544">
        <v>0</v>
      </c>
      <c r="N122" s="544">
        <v>0</v>
      </c>
      <c r="O122" s="544">
        <v>0</v>
      </c>
      <c r="P122" s="544">
        <v>0</v>
      </c>
      <c r="Q122" s="544">
        <v>0</v>
      </c>
      <c r="R122" s="544">
        <v>0</v>
      </c>
      <c r="S122" s="544">
        <v>0</v>
      </c>
      <c r="T122" s="544">
        <v>0</v>
      </c>
      <c r="W122" s="4"/>
      <c r="X122" s="4"/>
      <c r="Y122" s="4"/>
      <c r="Z122" s="4"/>
      <c r="AA122" s="5"/>
      <c r="AD122" s="4"/>
    </row>
    <row r="123" spans="1:20">
      <c r="A123" s="543">
        <v>8732019</v>
      </c>
      <c r="B123" s="543" t="s">
        <v>430</v>
      </c>
      <c r="C123" s="543" t="s">
        <v>580</v>
      </c>
      <c r="D123" s="544">
        <v>0</v>
      </c>
      <c r="E123" s="544">
        <v>0</v>
      </c>
      <c r="F123" s="544">
        <v>0</v>
      </c>
      <c r="G123" s="544">
        <v>0</v>
      </c>
      <c r="H123" s="544">
        <v>0</v>
      </c>
      <c r="I123" s="544">
        <v>0</v>
      </c>
      <c r="J123" s="544">
        <v>0</v>
      </c>
      <c r="K123" s="544">
        <v>0</v>
      </c>
      <c r="L123" s="544">
        <v>0</v>
      </c>
      <c r="M123" s="544">
        <v>0</v>
      </c>
      <c r="N123" s="544">
        <v>0</v>
      </c>
      <c r="O123" s="544">
        <v>0</v>
      </c>
      <c r="P123" s="544">
        <v>0</v>
      </c>
      <c r="Q123" s="544">
        <v>0</v>
      </c>
      <c r="R123" s="544">
        <v>0</v>
      </c>
      <c r="S123" s="544">
        <v>0</v>
      </c>
      <c r="T123" s="544">
        <v>0</v>
      </c>
    </row>
    <row r="124" spans="1:20">
      <c r="A124" s="543">
        <v>8732020</v>
      </c>
      <c r="B124" s="543" t="s">
        <v>379</v>
      </c>
      <c r="C124" s="543" t="s">
        <v>580</v>
      </c>
      <c r="D124" s="544">
        <v>0</v>
      </c>
      <c r="E124" s="544">
        <v>0</v>
      </c>
      <c r="F124" s="544">
        <v>0</v>
      </c>
      <c r="G124" s="544">
        <v>0</v>
      </c>
      <c r="H124" s="544">
        <v>0</v>
      </c>
      <c r="I124" s="544">
        <v>0</v>
      </c>
      <c r="J124" s="544">
        <v>0</v>
      </c>
      <c r="K124" s="544">
        <v>0</v>
      </c>
      <c r="L124" s="544">
        <v>0</v>
      </c>
      <c r="M124" s="544">
        <v>0</v>
      </c>
      <c r="N124" s="544">
        <v>0</v>
      </c>
      <c r="O124" s="544">
        <v>0</v>
      </c>
      <c r="P124" s="544">
        <v>0</v>
      </c>
      <c r="Q124" s="544">
        <v>0</v>
      </c>
      <c r="R124" s="544">
        <v>0</v>
      </c>
      <c r="S124" s="544">
        <v>0</v>
      </c>
      <c r="T124" s="544">
        <v>0</v>
      </c>
    </row>
    <row r="125" spans="1:20">
      <c r="A125" s="543">
        <v>8732021</v>
      </c>
      <c r="B125" s="543" t="s">
        <v>327</v>
      </c>
      <c r="C125" s="543" t="s">
        <v>580</v>
      </c>
      <c r="D125" s="544">
        <v>0</v>
      </c>
      <c r="E125" s="544">
        <v>0</v>
      </c>
      <c r="F125" s="544">
        <v>0</v>
      </c>
      <c r="G125" s="544">
        <v>0</v>
      </c>
      <c r="H125" s="544">
        <v>0</v>
      </c>
      <c r="I125" s="544">
        <v>0</v>
      </c>
      <c r="J125" s="544">
        <v>0</v>
      </c>
      <c r="K125" s="544">
        <v>0</v>
      </c>
      <c r="L125" s="544">
        <v>0</v>
      </c>
      <c r="M125" s="544">
        <v>0</v>
      </c>
      <c r="N125" s="544">
        <v>0</v>
      </c>
      <c r="O125" s="544">
        <v>0</v>
      </c>
      <c r="P125" s="544">
        <v>0</v>
      </c>
      <c r="Q125" s="544">
        <v>0</v>
      </c>
      <c r="R125" s="544">
        <v>0</v>
      </c>
      <c r="S125" s="544">
        <v>0</v>
      </c>
      <c r="T125" s="544">
        <v>0</v>
      </c>
    </row>
    <row r="126" spans="1:20">
      <c r="A126" s="543">
        <v>8732022</v>
      </c>
      <c r="B126" s="543" t="s">
        <v>426</v>
      </c>
      <c r="C126" s="543" t="s">
        <v>580</v>
      </c>
      <c r="D126" s="544">
        <v>0</v>
      </c>
      <c r="E126" s="544">
        <v>0</v>
      </c>
      <c r="F126" s="544">
        <v>0</v>
      </c>
      <c r="G126" s="544">
        <v>0</v>
      </c>
      <c r="H126" s="544">
        <v>0</v>
      </c>
      <c r="I126" s="544">
        <v>0</v>
      </c>
      <c r="J126" s="544">
        <v>0</v>
      </c>
      <c r="K126" s="544">
        <v>0</v>
      </c>
      <c r="L126" s="544">
        <v>0</v>
      </c>
      <c r="M126" s="544">
        <v>0</v>
      </c>
      <c r="N126" s="544">
        <v>0</v>
      </c>
      <c r="O126" s="544">
        <v>0</v>
      </c>
      <c r="P126" s="544">
        <v>0</v>
      </c>
      <c r="Q126" s="544">
        <v>0</v>
      </c>
      <c r="R126" s="544">
        <v>0</v>
      </c>
      <c r="S126" s="544">
        <v>0</v>
      </c>
      <c r="T126" s="544">
        <v>0</v>
      </c>
    </row>
    <row r="127" spans="1:20">
      <c r="A127" s="543">
        <v>8732023</v>
      </c>
      <c r="B127" s="543" t="s">
        <v>329</v>
      </c>
      <c r="C127" s="543" t="s">
        <v>580</v>
      </c>
      <c r="D127" s="544">
        <v>0</v>
      </c>
      <c r="E127" s="544">
        <v>0</v>
      </c>
      <c r="F127" s="544">
        <v>0</v>
      </c>
      <c r="G127" s="544">
        <v>0</v>
      </c>
      <c r="H127" s="544">
        <v>0</v>
      </c>
      <c r="I127" s="544">
        <v>0</v>
      </c>
      <c r="J127" s="544">
        <v>0</v>
      </c>
      <c r="K127" s="544">
        <v>0</v>
      </c>
      <c r="L127" s="544">
        <v>0</v>
      </c>
      <c r="M127" s="544">
        <v>0</v>
      </c>
      <c r="N127" s="544">
        <v>0</v>
      </c>
      <c r="O127" s="544">
        <v>0</v>
      </c>
      <c r="P127" s="544">
        <v>0</v>
      </c>
      <c r="Q127" s="544">
        <v>0</v>
      </c>
      <c r="R127" s="544">
        <v>0</v>
      </c>
      <c r="S127" s="544">
        <v>0</v>
      </c>
      <c r="T127" s="544">
        <v>0</v>
      </c>
    </row>
    <row r="128" spans="1:20">
      <c r="A128" s="543">
        <v>8732024</v>
      </c>
      <c r="B128" s="543" t="s">
        <v>324</v>
      </c>
      <c r="C128" s="543" t="s">
        <v>580</v>
      </c>
      <c r="D128" s="544">
        <v>0</v>
      </c>
      <c r="E128" s="544">
        <v>0</v>
      </c>
      <c r="F128" s="544">
        <v>0</v>
      </c>
      <c r="G128" s="544">
        <v>0</v>
      </c>
      <c r="H128" s="544">
        <v>0</v>
      </c>
      <c r="I128" s="544">
        <v>0</v>
      </c>
      <c r="J128" s="544">
        <v>0</v>
      </c>
      <c r="K128" s="544">
        <v>0</v>
      </c>
      <c r="L128" s="544">
        <v>0</v>
      </c>
      <c r="M128" s="544">
        <v>0</v>
      </c>
      <c r="N128" s="544">
        <v>0</v>
      </c>
      <c r="O128" s="544">
        <v>0</v>
      </c>
      <c r="P128" s="544">
        <v>0</v>
      </c>
      <c r="Q128" s="544">
        <v>0</v>
      </c>
      <c r="R128" s="544">
        <v>0</v>
      </c>
      <c r="S128" s="544">
        <v>0</v>
      </c>
      <c r="T128" s="544">
        <v>0</v>
      </c>
    </row>
    <row r="129" spans="1:20">
      <c r="A129" s="543">
        <v>8732025</v>
      </c>
      <c r="B129" s="543" t="s">
        <v>346</v>
      </c>
      <c r="C129" s="543" t="s">
        <v>580</v>
      </c>
      <c r="D129" s="544">
        <v>0</v>
      </c>
      <c r="E129" s="544">
        <v>0</v>
      </c>
      <c r="F129" s="544">
        <v>0</v>
      </c>
      <c r="G129" s="544">
        <v>0</v>
      </c>
      <c r="H129" s="544">
        <v>0</v>
      </c>
      <c r="I129" s="544">
        <v>0</v>
      </c>
      <c r="J129" s="544">
        <v>0</v>
      </c>
      <c r="K129" s="544">
        <v>0</v>
      </c>
      <c r="L129" s="544">
        <v>0</v>
      </c>
      <c r="M129" s="544">
        <v>0</v>
      </c>
      <c r="N129" s="544">
        <v>0</v>
      </c>
      <c r="O129" s="544">
        <v>0</v>
      </c>
      <c r="P129" s="544">
        <v>0</v>
      </c>
      <c r="Q129" s="544">
        <v>0</v>
      </c>
      <c r="R129" s="544">
        <v>0</v>
      </c>
      <c r="S129" s="544">
        <v>0</v>
      </c>
      <c r="T129" s="544">
        <v>0</v>
      </c>
    </row>
    <row r="130" spans="1:20">
      <c r="A130" s="543">
        <v>8732026</v>
      </c>
      <c r="B130" s="543" t="s">
        <v>332</v>
      </c>
      <c r="C130" s="543" t="s">
        <v>580</v>
      </c>
      <c r="D130" s="544">
        <v>0</v>
      </c>
      <c r="E130" s="544">
        <v>0</v>
      </c>
      <c r="F130" s="544">
        <v>0</v>
      </c>
      <c r="G130" s="544">
        <v>0</v>
      </c>
      <c r="H130" s="544">
        <v>0</v>
      </c>
      <c r="I130" s="544">
        <v>0</v>
      </c>
      <c r="J130" s="544">
        <v>0</v>
      </c>
      <c r="K130" s="544">
        <v>0</v>
      </c>
      <c r="L130" s="544">
        <v>0</v>
      </c>
      <c r="M130" s="544">
        <v>0</v>
      </c>
      <c r="N130" s="544">
        <v>0</v>
      </c>
      <c r="O130" s="544">
        <v>0</v>
      </c>
      <c r="P130" s="544">
        <v>0</v>
      </c>
      <c r="Q130" s="544">
        <v>0</v>
      </c>
      <c r="R130" s="544">
        <v>0</v>
      </c>
      <c r="S130" s="544">
        <v>0</v>
      </c>
      <c r="T130" s="544">
        <v>0</v>
      </c>
    </row>
    <row r="131" spans="1:20">
      <c r="A131" s="543">
        <v>8732027</v>
      </c>
      <c r="B131" s="543" t="s">
        <v>452</v>
      </c>
      <c r="C131" s="543" t="s">
        <v>580</v>
      </c>
      <c r="D131" s="544">
        <v>0</v>
      </c>
      <c r="E131" s="544">
        <v>0</v>
      </c>
      <c r="F131" s="544">
        <v>0</v>
      </c>
      <c r="G131" s="544">
        <v>0</v>
      </c>
      <c r="H131" s="544">
        <v>0</v>
      </c>
      <c r="I131" s="544">
        <v>0</v>
      </c>
      <c r="J131" s="544">
        <v>0</v>
      </c>
      <c r="K131" s="544">
        <v>0</v>
      </c>
      <c r="L131" s="544">
        <v>0</v>
      </c>
      <c r="M131" s="544">
        <v>0</v>
      </c>
      <c r="N131" s="544">
        <v>0</v>
      </c>
      <c r="O131" s="544">
        <v>0</v>
      </c>
      <c r="P131" s="544">
        <v>0</v>
      </c>
      <c r="Q131" s="544">
        <v>0</v>
      </c>
      <c r="R131" s="544">
        <v>0</v>
      </c>
      <c r="S131" s="544">
        <v>0</v>
      </c>
      <c r="T131" s="544">
        <v>0</v>
      </c>
    </row>
    <row r="132" spans="1:20">
      <c r="A132" s="543">
        <v>8732030</v>
      </c>
      <c r="B132" s="543" t="s">
        <v>350</v>
      </c>
      <c r="C132" s="543" t="s">
        <v>580</v>
      </c>
      <c r="D132" s="544">
        <v>0</v>
      </c>
      <c r="E132" s="544">
        <v>0</v>
      </c>
      <c r="F132" s="544">
        <v>0</v>
      </c>
      <c r="G132" s="544">
        <v>0</v>
      </c>
      <c r="H132" s="544">
        <v>0</v>
      </c>
      <c r="I132" s="544">
        <v>0</v>
      </c>
      <c r="J132" s="544">
        <v>0</v>
      </c>
      <c r="K132" s="544">
        <v>0</v>
      </c>
      <c r="L132" s="544">
        <v>0</v>
      </c>
      <c r="M132" s="544">
        <v>0</v>
      </c>
      <c r="N132" s="544">
        <v>0</v>
      </c>
      <c r="O132" s="544">
        <v>0</v>
      </c>
      <c r="P132" s="544">
        <v>0</v>
      </c>
      <c r="Q132" s="544">
        <v>0</v>
      </c>
      <c r="R132" s="544">
        <v>0</v>
      </c>
      <c r="S132" s="544">
        <v>0</v>
      </c>
      <c r="T132" s="544">
        <v>0</v>
      </c>
    </row>
    <row r="133" spans="1:20">
      <c r="A133" s="543">
        <v>8732032</v>
      </c>
      <c r="B133" s="543" t="s">
        <v>406</v>
      </c>
      <c r="C133" s="543" t="s">
        <v>580</v>
      </c>
      <c r="D133" s="544">
        <v>0</v>
      </c>
      <c r="E133" s="544">
        <v>0</v>
      </c>
      <c r="F133" s="544">
        <v>0</v>
      </c>
      <c r="G133" s="544">
        <v>0</v>
      </c>
      <c r="H133" s="544">
        <v>0</v>
      </c>
      <c r="I133" s="544">
        <v>0</v>
      </c>
      <c r="J133" s="544">
        <v>0</v>
      </c>
      <c r="K133" s="544">
        <v>0</v>
      </c>
      <c r="L133" s="544">
        <v>0</v>
      </c>
      <c r="M133" s="544">
        <v>0</v>
      </c>
      <c r="N133" s="544">
        <v>0</v>
      </c>
      <c r="O133" s="544">
        <v>0</v>
      </c>
      <c r="P133" s="544">
        <v>0</v>
      </c>
      <c r="Q133" s="544">
        <v>0</v>
      </c>
      <c r="R133" s="544">
        <v>0</v>
      </c>
      <c r="S133" s="544">
        <v>0</v>
      </c>
      <c r="T133" s="544">
        <v>0</v>
      </c>
    </row>
    <row r="134" spans="1:20">
      <c r="A134" s="543">
        <v>8732034</v>
      </c>
      <c r="B134" s="543" t="s">
        <v>444</v>
      </c>
      <c r="C134" s="543" t="s">
        <v>580</v>
      </c>
      <c r="D134" s="544">
        <v>0</v>
      </c>
      <c r="E134" s="544">
        <v>0</v>
      </c>
      <c r="F134" s="544">
        <v>0</v>
      </c>
      <c r="G134" s="544">
        <v>0</v>
      </c>
      <c r="H134" s="544">
        <v>0</v>
      </c>
      <c r="I134" s="544">
        <v>0</v>
      </c>
      <c r="J134" s="544">
        <v>0</v>
      </c>
      <c r="K134" s="544">
        <v>0</v>
      </c>
      <c r="L134" s="544">
        <v>0</v>
      </c>
      <c r="M134" s="544">
        <v>0</v>
      </c>
      <c r="N134" s="544">
        <v>0</v>
      </c>
      <c r="O134" s="544">
        <v>0</v>
      </c>
      <c r="P134" s="544">
        <v>0</v>
      </c>
      <c r="Q134" s="544">
        <v>0</v>
      </c>
      <c r="R134" s="544">
        <v>0</v>
      </c>
      <c r="S134" s="544">
        <v>0</v>
      </c>
      <c r="T134" s="544">
        <v>0</v>
      </c>
    </row>
    <row r="135" spans="1:20">
      <c r="A135" s="543">
        <v>8732036</v>
      </c>
      <c r="B135" s="543" t="s">
        <v>298</v>
      </c>
      <c r="C135" s="543" t="s">
        <v>580</v>
      </c>
      <c r="D135" s="544">
        <v>0</v>
      </c>
      <c r="E135" s="544">
        <v>0</v>
      </c>
      <c r="F135" s="544">
        <v>0</v>
      </c>
      <c r="G135" s="544">
        <v>0</v>
      </c>
      <c r="H135" s="544">
        <v>0</v>
      </c>
      <c r="I135" s="544">
        <v>0</v>
      </c>
      <c r="J135" s="544">
        <v>0</v>
      </c>
      <c r="K135" s="544">
        <v>0</v>
      </c>
      <c r="L135" s="544">
        <v>0</v>
      </c>
      <c r="M135" s="544">
        <v>0</v>
      </c>
      <c r="N135" s="544">
        <v>0</v>
      </c>
      <c r="O135" s="544">
        <v>0</v>
      </c>
      <c r="P135" s="544">
        <v>0</v>
      </c>
      <c r="Q135" s="544">
        <v>0</v>
      </c>
      <c r="R135" s="544">
        <v>0</v>
      </c>
      <c r="S135" s="544">
        <v>0</v>
      </c>
      <c r="T135" s="544">
        <v>0</v>
      </c>
    </row>
    <row r="136" spans="1:20">
      <c r="A136" s="543">
        <v>8732037</v>
      </c>
      <c r="B136" s="543" t="s">
        <v>280</v>
      </c>
      <c r="C136" s="543" t="s">
        <v>580</v>
      </c>
      <c r="D136" s="544">
        <v>0</v>
      </c>
      <c r="E136" s="544">
        <v>0</v>
      </c>
      <c r="F136" s="544">
        <v>0</v>
      </c>
      <c r="G136" s="544">
        <v>0</v>
      </c>
      <c r="H136" s="544">
        <v>0</v>
      </c>
      <c r="I136" s="544">
        <v>0</v>
      </c>
      <c r="J136" s="544">
        <v>0</v>
      </c>
      <c r="K136" s="544">
        <v>0</v>
      </c>
      <c r="L136" s="544">
        <v>0</v>
      </c>
      <c r="M136" s="544">
        <v>0</v>
      </c>
      <c r="N136" s="544">
        <v>0</v>
      </c>
      <c r="O136" s="544">
        <v>0</v>
      </c>
      <c r="P136" s="544">
        <v>0</v>
      </c>
      <c r="Q136" s="544">
        <v>0</v>
      </c>
      <c r="R136" s="544">
        <v>0</v>
      </c>
      <c r="S136" s="544">
        <v>0</v>
      </c>
      <c r="T136" s="544">
        <v>0</v>
      </c>
    </row>
    <row r="137" spans="1:20">
      <c r="A137" s="543">
        <v>8732038</v>
      </c>
      <c r="B137" s="543" t="s">
        <v>403</v>
      </c>
      <c r="C137" s="543" t="s">
        <v>580</v>
      </c>
      <c r="D137" s="544">
        <v>0</v>
      </c>
      <c r="E137" s="544">
        <v>0</v>
      </c>
      <c r="F137" s="544">
        <v>0</v>
      </c>
      <c r="G137" s="544">
        <v>0</v>
      </c>
      <c r="H137" s="544">
        <v>0</v>
      </c>
      <c r="I137" s="544">
        <v>0</v>
      </c>
      <c r="J137" s="544">
        <v>0</v>
      </c>
      <c r="K137" s="544">
        <v>0</v>
      </c>
      <c r="L137" s="544">
        <v>0</v>
      </c>
      <c r="M137" s="544">
        <v>0</v>
      </c>
      <c r="N137" s="544">
        <v>0</v>
      </c>
      <c r="O137" s="544">
        <v>0</v>
      </c>
      <c r="P137" s="544">
        <v>0</v>
      </c>
      <c r="Q137" s="544">
        <v>0</v>
      </c>
      <c r="R137" s="544">
        <v>0</v>
      </c>
      <c r="S137" s="544">
        <v>0</v>
      </c>
      <c r="T137" s="544">
        <v>0</v>
      </c>
    </row>
    <row r="138" spans="1:20">
      <c r="A138" s="543">
        <v>8732040</v>
      </c>
      <c r="B138" s="543" t="s">
        <v>458</v>
      </c>
      <c r="C138" s="543" t="s">
        <v>580</v>
      </c>
      <c r="D138" s="544">
        <v>0</v>
      </c>
      <c r="E138" s="544">
        <v>0</v>
      </c>
      <c r="F138" s="544">
        <v>0</v>
      </c>
      <c r="G138" s="544">
        <v>0</v>
      </c>
      <c r="H138" s="544">
        <v>0</v>
      </c>
      <c r="I138" s="544">
        <v>0</v>
      </c>
      <c r="J138" s="544">
        <v>0</v>
      </c>
      <c r="K138" s="544">
        <v>0</v>
      </c>
      <c r="L138" s="544">
        <v>0</v>
      </c>
      <c r="M138" s="544">
        <v>0</v>
      </c>
      <c r="N138" s="544">
        <v>0</v>
      </c>
      <c r="O138" s="544">
        <v>0</v>
      </c>
      <c r="P138" s="544">
        <v>0</v>
      </c>
      <c r="Q138" s="544">
        <v>0</v>
      </c>
      <c r="R138" s="544">
        <v>0</v>
      </c>
      <c r="S138" s="544">
        <v>0</v>
      </c>
      <c r="T138" s="544">
        <v>0</v>
      </c>
    </row>
    <row r="139" spans="1:20">
      <c r="A139" s="543">
        <v>8732041</v>
      </c>
      <c r="B139" s="543" t="s">
        <v>409</v>
      </c>
      <c r="C139" s="543" t="s">
        <v>580</v>
      </c>
      <c r="D139" s="544">
        <v>0</v>
      </c>
      <c r="E139" s="544">
        <v>0</v>
      </c>
      <c r="F139" s="544">
        <v>0</v>
      </c>
      <c r="G139" s="544">
        <v>0</v>
      </c>
      <c r="H139" s="544">
        <v>0</v>
      </c>
      <c r="I139" s="544">
        <v>0</v>
      </c>
      <c r="J139" s="544">
        <v>0</v>
      </c>
      <c r="K139" s="544">
        <v>0</v>
      </c>
      <c r="L139" s="544">
        <v>0</v>
      </c>
      <c r="M139" s="544">
        <v>0</v>
      </c>
      <c r="N139" s="544">
        <v>0</v>
      </c>
      <c r="O139" s="544">
        <v>0</v>
      </c>
      <c r="P139" s="544">
        <v>0</v>
      </c>
      <c r="Q139" s="544">
        <v>0</v>
      </c>
      <c r="R139" s="544">
        <v>0</v>
      </c>
      <c r="S139" s="544">
        <v>0</v>
      </c>
      <c r="T139" s="544">
        <v>0</v>
      </c>
    </row>
    <row r="140" spans="1:20">
      <c r="A140" s="543">
        <v>8732042</v>
      </c>
      <c r="B140" s="543" t="s">
        <v>306</v>
      </c>
      <c r="C140" s="543" t="s">
        <v>580</v>
      </c>
      <c r="D140" s="544">
        <v>0</v>
      </c>
      <c r="E140" s="544">
        <v>0</v>
      </c>
      <c r="F140" s="544">
        <v>0</v>
      </c>
      <c r="G140" s="544">
        <v>0</v>
      </c>
      <c r="H140" s="544">
        <v>0</v>
      </c>
      <c r="I140" s="544">
        <v>0</v>
      </c>
      <c r="J140" s="544">
        <v>0</v>
      </c>
      <c r="K140" s="544">
        <v>0</v>
      </c>
      <c r="L140" s="544">
        <v>0</v>
      </c>
      <c r="M140" s="544">
        <v>0</v>
      </c>
      <c r="N140" s="544">
        <v>0</v>
      </c>
      <c r="O140" s="544">
        <v>0</v>
      </c>
      <c r="P140" s="544">
        <v>0</v>
      </c>
      <c r="Q140" s="544">
        <v>0</v>
      </c>
      <c r="R140" s="544">
        <v>0</v>
      </c>
      <c r="S140" s="544">
        <v>0</v>
      </c>
      <c r="T140" s="544">
        <v>0</v>
      </c>
    </row>
    <row r="141" spans="1:20">
      <c r="A141" s="543">
        <v>8732044</v>
      </c>
      <c r="B141" s="543" t="s">
        <v>367</v>
      </c>
      <c r="C141" s="543" t="s">
        <v>580</v>
      </c>
      <c r="D141" s="544">
        <v>0</v>
      </c>
      <c r="E141" s="544">
        <v>0</v>
      </c>
      <c r="F141" s="544">
        <v>0</v>
      </c>
      <c r="G141" s="544">
        <v>0</v>
      </c>
      <c r="H141" s="544">
        <v>0</v>
      </c>
      <c r="I141" s="544">
        <v>0</v>
      </c>
      <c r="J141" s="544">
        <v>0</v>
      </c>
      <c r="K141" s="544">
        <v>0</v>
      </c>
      <c r="L141" s="544">
        <v>0</v>
      </c>
      <c r="M141" s="544">
        <v>0</v>
      </c>
      <c r="N141" s="544">
        <v>0</v>
      </c>
      <c r="O141" s="544">
        <v>0</v>
      </c>
      <c r="P141" s="544">
        <v>0</v>
      </c>
      <c r="Q141" s="544">
        <v>0</v>
      </c>
      <c r="R141" s="544">
        <v>0</v>
      </c>
      <c r="S141" s="544">
        <v>0</v>
      </c>
      <c r="T141" s="544">
        <v>0</v>
      </c>
    </row>
    <row r="142" spans="1:20">
      <c r="A142" s="543">
        <v>8732045</v>
      </c>
      <c r="B142" s="543" t="s">
        <v>311</v>
      </c>
      <c r="C142" s="543" t="s">
        <v>580</v>
      </c>
      <c r="D142" s="544">
        <v>0</v>
      </c>
      <c r="E142" s="544">
        <v>0</v>
      </c>
      <c r="F142" s="544">
        <v>0</v>
      </c>
      <c r="G142" s="544">
        <v>0</v>
      </c>
      <c r="H142" s="544">
        <v>0</v>
      </c>
      <c r="I142" s="544">
        <v>0</v>
      </c>
      <c r="J142" s="544">
        <v>0</v>
      </c>
      <c r="K142" s="544">
        <v>0</v>
      </c>
      <c r="L142" s="544">
        <v>0</v>
      </c>
      <c r="M142" s="544">
        <v>0</v>
      </c>
      <c r="N142" s="544">
        <v>0</v>
      </c>
      <c r="O142" s="544">
        <v>0</v>
      </c>
      <c r="P142" s="544">
        <v>0</v>
      </c>
      <c r="Q142" s="544">
        <v>0</v>
      </c>
      <c r="R142" s="544">
        <v>0</v>
      </c>
      <c r="S142" s="544">
        <v>0</v>
      </c>
      <c r="T142" s="544">
        <v>0</v>
      </c>
    </row>
    <row r="143" spans="1:20">
      <c r="A143" s="543">
        <v>8732049</v>
      </c>
      <c r="B143" s="543" t="s">
        <v>434</v>
      </c>
      <c r="C143" s="543" t="s">
        <v>580</v>
      </c>
      <c r="D143" s="544">
        <v>0</v>
      </c>
      <c r="E143" s="544">
        <v>0</v>
      </c>
      <c r="F143" s="544">
        <v>0</v>
      </c>
      <c r="G143" s="544">
        <v>0</v>
      </c>
      <c r="H143" s="544">
        <v>0</v>
      </c>
      <c r="I143" s="544">
        <v>0</v>
      </c>
      <c r="J143" s="544">
        <v>0</v>
      </c>
      <c r="K143" s="544">
        <v>0</v>
      </c>
      <c r="L143" s="544">
        <v>0</v>
      </c>
      <c r="M143" s="544">
        <v>0</v>
      </c>
      <c r="N143" s="544">
        <v>0</v>
      </c>
      <c r="O143" s="544">
        <v>0</v>
      </c>
      <c r="P143" s="544">
        <v>0</v>
      </c>
      <c r="Q143" s="544">
        <v>0</v>
      </c>
      <c r="R143" s="544">
        <v>0</v>
      </c>
      <c r="S143" s="544">
        <v>0</v>
      </c>
      <c r="T143" s="544">
        <v>0</v>
      </c>
    </row>
    <row r="144" spans="1:20">
      <c r="A144" s="543">
        <v>8732050</v>
      </c>
      <c r="B144" s="543" t="s">
        <v>436</v>
      </c>
      <c r="C144" s="543" t="s">
        <v>580</v>
      </c>
      <c r="D144" s="544">
        <v>0</v>
      </c>
      <c r="E144" s="544">
        <v>0</v>
      </c>
      <c r="F144" s="544">
        <v>0</v>
      </c>
      <c r="G144" s="544">
        <v>0</v>
      </c>
      <c r="H144" s="544">
        <v>0</v>
      </c>
      <c r="I144" s="544">
        <v>0</v>
      </c>
      <c r="J144" s="544">
        <v>0</v>
      </c>
      <c r="K144" s="544">
        <v>0</v>
      </c>
      <c r="L144" s="544">
        <v>0</v>
      </c>
      <c r="M144" s="544">
        <v>0</v>
      </c>
      <c r="N144" s="544">
        <v>0</v>
      </c>
      <c r="O144" s="544">
        <v>0</v>
      </c>
      <c r="P144" s="544">
        <v>0</v>
      </c>
      <c r="Q144" s="544">
        <v>0</v>
      </c>
      <c r="R144" s="544">
        <v>0</v>
      </c>
      <c r="S144" s="544">
        <v>0</v>
      </c>
      <c r="T144" s="544">
        <v>0</v>
      </c>
    </row>
    <row r="145" spans="1:20">
      <c r="A145" s="543">
        <v>8732051</v>
      </c>
      <c r="B145" s="543" t="s">
        <v>443</v>
      </c>
      <c r="C145" s="543" t="s">
        <v>580</v>
      </c>
      <c r="D145" s="544">
        <v>0</v>
      </c>
      <c r="E145" s="544">
        <v>0</v>
      </c>
      <c r="F145" s="544">
        <v>0</v>
      </c>
      <c r="G145" s="544">
        <v>0</v>
      </c>
      <c r="H145" s="544">
        <v>0</v>
      </c>
      <c r="I145" s="544">
        <v>0</v>
      </c>
      <c r="J145" s="544">
        <v>0</v>
      </c>
      <c r="K145" s="544">
        <v>0</v>
      </c>
      <c r="L145" s="544">
        <v>0</v>
      </c>
      <c r="M145" s="544">
        <v>0</v>
      </c>
      <c r="N145" s="544">
        <v>0</v>
      </c>
      <c r="O145" s="544">
        <v>0</v>
      </c>
      <c r="P145" s="544">
        <v>0</v>
      </c>
      <c r="Q145" s="544">
        <v>0</v>
      </c>
      <c r="R145" s="544">
        <v>0</v>
      </c>
      <c r="S145" s="544">
        <v>0</v>
      </c>
      <c r="T145" s="544">
        <v>0</v>
      </c>
    </row>
    <row r="146" spans="1:20">
      <c r="A146" s="543">
        <v>8732052</v>
      </c>
      <c r="B146" s="543" t="s">
        <v>269</v>
      </c>
      <c r="C146" s="543" t="s">
        <v>580</v>
      </c>
      <c r="D146" s="544">
        <v>0</v>
      </c>
      <c r="E146" s="544">
        <v>0</v>
      </c>
      <c r="F146" s="544">
        <v>0</v>
      </c>
      <c r="G146" s="544">
        <v>0</v>
      </c>
      <c r="H146" s="544">
        <v>0</v>
      </c>
      <c r="I146" s="544">
        <v>0</v>
      </c>
      <c r="J146" s="544">
        <v>0</v>
      </c>
      <c r="K146" s="544">
        <v>0</v>
      </c>
      <c r="L146" s="544">
        <v>0</v>
      </c>
      <c r="M146" s="544">
        <v>0</v>
      </c>
      <c r="N146" s="544">
        <v>0</v>
      </c>
      <c r="O146" s="544">
        <v>0</v>
      </c>
      <c r="P146" s="544">
        <v>0</v>
      </c>
      <c r="Q146" s="544">
        <v>0</v>
      </c>
      <c r="R146" s="544">
        <v>0</v>
      </c>
      <c r="S146" s="544">
        <v>0</v>
      </c>
      <c r="T146" s="544">
        <v>0</v>
      </c>
    </row>
    <row r="147" spans="1:20">
      <c r="A147" s="543">
        <v>8732053</v>
      </c>
      <c r="B147" s="543" t="s">
        <v>358</v>
      </c>
      <c r="C147" s="543" t="s">
        <v>580</v>
      </c>
      <c r="D147" s="544">
        <v>0</v>
      </c>
      <c r="E147" s="544">
        <v>0</v>
      </c>
      <c r="F147" s="544">
        <v>0</v>
      </c>
      <c r="G147" s="544">
        <v>0</v>
      </c>
      <c r="H147" s="544">
        <v>0</v>
      </c>
      <c r="I147" s="544">
        <v>0</v>
      </c>
      <c r="J147" s="544">
        <v>0</v>
      </c>
      <c r="K147" s="544">
        <v>0</v>
      </c>
      <c r="L147" s="544">
        <v>0</v>
      </c>
      <c r="M147" s="544">
        <v>0</v>
      </c>
      <c r="N147" s="544">
        <v>0</v>
      </c>
      <c r="O147" s="544">
        <v>0</v>
      </c>
      <c r="P147" s="544">
        <v>0</v>
      </c>
      <c r="Q147" s="544">
        <v>0</v>
      </c>
      <c r="R147" s="544">
        <v>0</v>
      </c>
      <c r="S147" s="544">
        <v>0</v>
      </c>
      <c r="T147" s="544">
        <v>0</v>
      </c>
    </row>
    <row r="148" spans="1:20">
      <c r="A148" s="543">
        <v>8732055</v>
      </c>
      <c r="B148" s="543" t="s">
        <v>283</v>
      </c>
      <c r="C148" s="543" t="s">
        <v>580</v>
      </c>
      <c r="D148" s="544">
        <v>0</v>
      </c>
      <c r="E148" s="544">
        <v>0</v>
      </c>
      <c r="F148" s="544">
        <v>0</v>
      </c>
      <c r="G148" s="544">
        <v>0</v>
      </c>
      <c r="H148" s="544">
        <v>0</v>
      </c>
      <c r="I148" s="544">
        <v>0</v>
      </c>
      <c r="J148" s="544">
        <v>0</v>
      </c>
      <c r="K148" s="544">
        <v>0</v>
      </c>
      <c r="L148" s="544">
        <v>0</v>
      </c>
      <c r="M148" s="544">
        <v>0</v>
      </c>
      <c r="N148" s="544">
        <v>0</v>
      </c>
      <c r="O148" s="544">
        <v>0</v>
      </c>
      <c r="P148" s="544">
        <v>0</v>
      </c>
      <c r="Q148" s="544">
        <v>0</v>
      </c>
      <c r="R148" s="544">
        <v>0</v>
      </c>
      <c r="S148" s="544">
        <v>0</v>
      </c>
      <c r="T148" s="544">
        <v>0</v>
      </c>
    </row>
    <row r="149" spans="1:20">
      <c r="A149" s="543">
        <v>8732057</v>
      </c>
      <c r="B149" s="543" t="s">
        <v>268</v>
      </c>
      <c r="C149" s="543" t="s">
        <v>580</v>
      </c>
      <c r="D149" s="544">
        <v>0</v>
      </c>
      <c r="E149" s="544">
        <v>0</v>
      </c>
      <c r="F149" s="544">
        <v>0</v>
      </c>
      <c r="G149" s="544">
        <v>0</v>
      </c>
      <c r="H149" s="544">
        <v>0</v>
      </c>
      <c r="I149" s="544">
        <v>0</v>
      </c>
      <c r="J149" s="544">
        <v>0</v>
      </c>
      <c r="K149" s="544">
        <v>0</v>
      </c>
      <c r="L149" s="544">
        <v>0</v>
      </c>
      <c r="M149" s="544">
        <v>0</v>
      </c>
      <c r="N149" s="544">
        <v>0</v>
      </c>
      <c r="O149" s="544">
        <v>0</v>
      </c>
      <c r="P149" s="544">
        <v>0</v>
      </c>
      <c r="Q149" s="544">
        <v>0</v>
      </c>
      <c r="R149" s="544">
        <v>0</v>
      </c>
      <c r="S149" s="544">
        <v>0</v>
      </c>
      <c r="T149" s="544">
        <v>0</v>
      </c>
    </row>
    <row r="150" spans="1:20">
      <c r="A150" s="543">
        <v>8732058</v>
      </c>
      <c r="B150" s="543" t="s">
        <v>228</v>
      </c>
      <c r="C150" s="543" t="s">
        <v>580</v>
      </c>
      <c r="D150" s="544">
        <v>0</v>
      </c>
      <c r="E150" s="544">
        <v>0</v>
      </c>
      <c r="F150" s="544">
        <v>0</v>
      </c>
      <c r="G150" s="544">
        <v>0</v>
      </c>
      <c r="H150" s="544">
        <v>0</v>
      </c>
      <c r="I150" s="544">
        <v>0</v>
      </c>
      <c r="J150" s="544">
        <v>0</v>
      </c>
      <c r="K150" s="544">
        <v>0</v>
      </c>
      <c r="L150" s="544">
        <v>0</v>
      </c>
      <c r="M150" s="544">
        <v>0</v>
      </c>
      <c r="N150" s="544">
        <v>0</v>
      </c>
      <c r="O150" s="544">
        <v>0</v>
      </c>
      <c r="P150" s="544">
        <v>0</v>
      </c>
      <c r="Q150" s="544">
        <v>0</v>
      </c>
      <c r="R150" s="544">
        <v>0</v>
      </c>
      <c r="S150" s="544">
        <v>0</v>
      </c>
      <c r="T150" s="544">
        <v>0</v>
      </c>
    </row>
    <row r="151" spans="1:20">
      <c r="A151" s="543">
        <v>8732061</v>
      </c>
      <c r="B151" s="543" t="s">
        <v>272</v>
      </c>
      <c r="C151" s="543" t="s">
        <v>580</v>
      </c>
      <c r="D151" s="544">
        <v>0</v>
      </c>
      <c r="E151" s="544">
        <v>0</v>
      </c>
      <c r="F151" s="544">
        <v>0</v>
      </c>
      <c r="G151" s="544">
        <v>0</v>
      </c>
      <c r="H151" s="544">
        <v>0</v>
      </c>
      <c r="I151" s="544">
        <v>0</v>
      </c>
      <c r="J151" s="544">
        <v>0</v>
      </c>
      <c r="K151" s="544">
        <v>0</v>
      </c>
      <c r="L151" s="544">
        <v>0</v>
      </c>
      <c r="M151" s="544">
        <v>0</v>
      </c>
      <c r="N151" s="544">
        <v>0</v>
      </c>
      <c r="O151" s="544">
        <v>0</v>
      </c>
      <c r="P151" s="544">
        <v>0</v>
      </c>
      <c r="Q151" s="544">
        <v>0</v>
      </c>
      <c r="R151" s="544">
        <v>0</v>
      </c>
      <c r="S151" s="544">
        <v>0</v>
      </c>
      <c r="T151" s="544">
        <v>0</v>
      </c>
    </row>
    <row r="152" spans="1:20">
      <c r="A152" s="543">
        <v>8732067</v>
      </c>
      <c r="B152" s="543" t="s">
        <v>300</v>
      </c>
      <c r="C152" s="543" t="s">
        <v>580</v>
      </c>
      <c r="D152" s="544">
        <v>0</v>
      </c>
      <c r="E152" s="544">
        <v>0</v>
      </c>
      <c r="F152" s="544">
        <v>0</v>
      </c>
      <c r="G152" s="544">
        <v>0</v>
      </c>
      <c r="H152" s="544">
        <v>0</v>
      </c>
      <c r="I152" s="544">
        <v>0</v>
      </c>
      <c r="J152" s="544">
        <v>0</v>
      </c>
      <c r="K152" s="544">
        <v>0</v>
      </c>
      <c r="L152" s="544">
        <v>0</v>
      </c>
      <c r="M152" s="544">
        <v>0</v>
      </c>
      <c r="N152" s="544">
        <v>0</v>
      </c>
      <c r="O152" s="544">
        <v>0</v>
      </c>
      <c r="P152" s="544">
        <v>0</v>
      </c>
      <c r="Q152" s="544">
        <v>0</v>
      </c>
      <c r="R152" s="544">
        <v>0</v>
      </c>
      <c r="S152" s="544">
        <v>0</v>
      </c>
      <c r="T152" s="544">
        <v>0</v>
      </c>
    </row>
    <row r="153" spans="1:20">
      <c r="A153" s="543">
        <v>8732071</v>
      </c>
      <c r="B153" s="543" t="s">
        <v>411</v>
      </c>
      <c r="C153" s="543" t="s">
        <v>580</v>
      </c>
      <c r="D153" s="544">
        <v>0</v>
      </c>
      <c r="E153" s="544">
        <v>0</v>
      </c>
      <c r="F153" s="544">
        <v>0</v>
      </c>
      <c r="G153" s="544">
        <v>0</v>
      </c>
      <c r="H153" s="544">
        <v>0</v>
      </c>
      <c r="I153" s="544">
        <v>0</v>
      </c>
      <c r="J153" s="544">
        <v>0</v>
      </c>
      <c r="K153" s="544">
        <v>0</v>
      </c>
      <c r="L153" s="544">
        <v>0</v>
      </c>
      <c r="M153" s="544">
        <v>0</v>
      </c>
      <c r="N153" s="544">
        <v>0</v>
      </c>
      <c r="O153" s="544">
        <v>0</v>
      </c>
      <c r="P153" s="544">
        <v>0</v>
      </c>
      <c r="Q153" s="544">
        <v>0</v>
      </c>
      <c r="R153" s="544">
        <v>0</v>
      </c>
      <c r="S153" s="544">
        <v>0</v>
      </c>
      <c r="T153" s="544">
        <v>0</v>
      </c>
    </row>
    <row r="154" spans="1:20">
      <c r="A154" s="543">
        <v>8732072</v>
      </c>
      <c r="B154" s="543" t="s">
        <v>334</v>
      </c>
      <c r="C154" s="543" t="s">
        <v>580</v>
      </c>
      <c r="D154" s="544">
        <v>0</v>
      </c>
      <c r="E154" s="544">
        <v>0</v>
      </c>
      <c r="F154" s="544">
        <v>0</v>
      </c>
      <c r="G154" s="544">
        <v>0</v>
      </c>
      <c r="H154" s="544">
        <v>0</v>
      </c>
      <c r="I154" s="544">
        <v>0</v>
      </c>
      <c r="J154" s="544">
        <v>0</v>
      </c>
      <c r="K154" s="544">
        <v>0</v>
      </c>
      <c r="L154" s="544">
        <v>0</v>
      </c>
      <c r="M154" s="544">
        <v>0</v>
      </c>
      <c r="N154" s="544">
        <v>0</v>
      </c>
      <c r="O154" s="544">
        <v>0</v>
      </c>
      <c r="P154" s="544">
        <v>0</v>
      </c>
      <c r="Q154" s="544">
        <v>0</v>
      </c>
      <c r="R154" s="544">
        <v>0</v>
      </c>
      <c r="S154" s="544">
        <v>0</v>
      </c>
      <c r="T154" s="544">
        <v>0</v>
      </c>
    </row>
    <row r="155" spans="1:20">
      <c r="A155" s="543">
        <v>8732073</v>
      </c>
      <c r="B155" s="543" t="s">
        <v>456</v>
      </c>
      <c r="C155" s="543" t="s">
        <v>580</v>
      </c>
      <c r="D155" s="544">
        <v>0</v>
      </c>
      <c r="E155" s="544">
        <v>0</v>
      </c>
      <c r="F155" s="544">
        <v>0</v>
      </c>
      <c r="G155" s="544">
        <v>0</v>
      </c>
      <c r="H155" s="544">
        <v>0</v>
      </c>
      <c r="I155" s="544">
        <v>0</v>
      </c>
      <c r="J155" s="544">
        <v>0</v>
      </c>
      <c r="K155" s="544">
        <v>0</v>
      </c>
      <c r="L155" s="544">
        <v>0</v>
      </c>
      <c r="M155" s="544">
        <v>0</v>
      </c>
      <c r="N155" s="544">
        <v>0</v>
      </c>
      <c r="O155" s="544">
        <v>0</v>
      </c>
      <c r="P155" s="544">
        <v>0</v>
      </c>
      <c r="Q155" s="544">
        <v>0</v>
      </c>
      <c r="R155" s="544">
        <v>0</v>
      </c>
      <c r="S155" s="544">
        <v>0</v>
      </c>
      <c r="T155" s="544">
        <v>0</v>
      </c>
    </row>
    <row r="156" spans="1:20">
      <c r="A156" s="543">
        <v>8732078</v>
      </c>
      <c r="B156" s="543" t="s">
        <v>437</v>
      </c>
      <c r="C156" s="543" t="s">
        <v>580</v>
      </c>
      <c r="D156" s="544">
        <v>0</v>
      </c>
      <c r="E156" s="544">
        <v>0</v>
      </c>
      <c r="F156" s="544">
        <v>0</v>
      </c>
      <c r="G156" s="544">
        <v>0</v>
      </c>
      <c r="H156" s="544">
        <v>0</v>
      </c>
      <c r="I156" s="544">
        <v>0</v>
      </c>
      <c r="J156" s="544">
        <v>0</v>
      </c>
      <c r="K156" s="544">
        <v>0</v>
      </c>
      <c r="L156" s="544">
        <v>0</v>
      </c>
      <c r="M156" s="544">
        <v>0</v>
      </c>
      <c r="N156" s="544">
        <v>0</v>
      </c>
      <c r="O156" s="544">
        <v>0</v>
      </c>
      <c r="P156" s="544">
        <v>0</v>
      </c>
      <c r="Q156" s="544">
        <v>0</v>
      </c>
      <c r="R156" s="544">
        <v>0</v>
      </c>
      <c r="S156" s="544">
        <v>0</v>
      </c>
      <c r="T156" s="544">
        <v>0</v>
      </c>
    </row>
    <row r="157" spans="1:20">
      <c r="A157" s="543">
        <v>8732079</v>
      </c>
      <c r="B157" s="543" t="s">
        <v>450</v>
      </c>
      <c r="C157" s="543" t="s">
        <v>580</v>
      </c>
      <c r="D157" s="544">
        <v>0</v>
      </c>
      <c r="E157" s="544">
        <v>0</v>
      </c>
      <c r="F157" s="544">
        <v>0</v>
      </c>
      <c r="G157" s="544">
        <v>0</v>
      </c>
      <c r="H157" s="544">
        <v>0</v>
      </c>
      <c r="I157" s="544">
        <v>0</v>
      </c>
      <c r="J157" s="544">
        <v>0</v>
      </c>
      <c r="K157" s="544">
        <v>0</v>
      </c>
      <c r="L157" s="544">
        <v>0</v>
      </c>
      <c r="M157" s="544">
        <v>0</v>
      </c>
      <c r="N157" s="544">
        <v>0</v>
      </c>
      <c r="O157" s="544">
        <v>0</v>
      </c>
      <c r="P157" s="544">
        <v>0</v>
      </c>
      <c r="Q157" s="544">
        <v>0</v>
      </c>
      <c r="R157" s="544">
        <v>0</v>
      </c>
      <c r="S157" s="544">
        <v>0</v>
      </c>
      <c r="T157" s="544">
        <v>0</v>
      </c>
    </row>
    <row r="158" spans="1:20">
      <c r="A158" s="543">
        <v>8732081</v>
      </c>
      <c r="B158" s="543" t="s">
        <v>416</v>
      </c>
      <c r="C158" s="543" t="s">
        <v>580</v>
      </c>
      <c r="D158" s="544">
        <v>0</v>
      </c>
      <c r="E158" s="544">
        <v>0</v>
      </c>
      <c r="F158" s="544">
        <v>0</v>
      </c>
      <c r="G158" s="544">
        <v>0</v>
      </c>
      <c r="H158" s="544">
        <v>0</v>
      </c>
      <c r="I158" s="544">
        <v>0</v>
      </c>
      <c r="J158" s="544">
        <v>0</v>
      </c>
      <c r="K158" s="544">
        <v>0</v>
      </c>
      <c r="L158" s="544">
        <v>0</v>
      </c>
      <c r="M158" s="544">
        <v>0</v>
      </c>
      <c r="N158" s="544">
        <v>0</v>
      </c>
      <c r="O158" s="544">
        <v>0</v>
      </c>
      <c r="P158" s="544">
        <v>0</v>
      </c>
      <c r="Q158" s="544">
        <v>0</v>
      </c>
      <c r="R158" s="544">
        <v>0</v>
      </c>
      <c r="S158" s="544">
        <v>0</v>
      </c>
      <c r="T158" s="544">
        <v>0</v>
      </c>
    </row>
    <row r="159" spans="1:20">
      <c r="A159" s="543">
        <v>8732085</v>
      </c>
      <c r="B159" s="543" t="s">
        <v>423</v>
      </c>
      <c r="C159" s="543" t="s">
        <v>580</v>
      </c>
      <c r="D159" s="544">
        <v>0</v>
      </c>
      <c r="E159" s="544">
        <v>0</v>
      </c>
      <c r="F159" s="544">
        <v>0</v>
      </c>
      <c r="G159" s="544">
        <v>0</v>
      </c>
      <c r="H159" s="544">
        <v>0</v>
      </c>
      <c r="I159" s="544">
        <v>0</v>
      </c>
      <c r="J159" s="544">
        <v>0</v>
      </c>
      <c r="K159" s="544">
        <v>0</v>
      </c>
      <c r="L159" s="544">
        <v>0</v>
      </c>
      <c r="M159" s="544">
        <v>0</v>
      </c>
      <c r="N159" s="544">
        <v>0</v>
      </c>
      <c r="O159" s="544">
        <v>0</v>
      </c>
      <c r="P159" s="544">
        <v>0</v>
      </c>
      <c r="Q159" s="544">
        <v>0</v>
      </c>
      <c r="R159" s="544">
        <v>0</v>
      </c>
      <c r="S159" s="544">
        <v>0</v>
      </c>
      <c r="T159" s="544">
        <v>0</v>
      </c>
    </row>
    <row r="160" spans="1:20">
      <c r="A160" s="543">
        <v>8732086</v>
      </c>
      <c r="B160" s="543" t="s">
        <v>402</v>
      </c>
      <c r="C160" s="543" t="s">
        <v>580</v>
      </c>
      <c r="D160" s="544">
        <v>0</v>
      </c>
      <c r="E160" s="544">
        <v>0</v>
      </c>
      <c r="F160" s="544">
        <v>0</v>
      </c>
      <c r="G160" s="544">
        <v>0</v>
      </c>
      <c r="H160" s="544">
        <v>0</v>
      </c>
      <c r="I160" s="544">
        <v>0</v>
      </c>
      <c r="J160" s="544">
        <v>0</v>
      </c>
      <c r="K160" s="544">
        <v>0</v>
      </c>
      <c r="L160" s="544">
        <v>0</v>
      </c>
      <c r="M160" s="544">
        <v>0</v>
      </c>
      <c r="N160" s="544">
        <v>0</v>
      </c>
      <c r="O160" s="544">
        <v>0</v>
      </c>
      <c r="P160" s="544">
        <v>0</v>
      </c>
      <c r="Q160" s="544">
        <v>0</v>
      </c>
      <c r="R160" s="544">
        <v>0</v>
      </c>
      <c r="S160" s="544">
        <v>0</v>
      </c>
      <c r="T160" s="544">
        <v>0</v>
      </c>
    </row>
    <row r="161" spans="1:20">
      <c r="A161" s="543">
        <v>8732087</v>
      </c>
      <c r="B161" s="543" t="s">
        <v>223</v>
      </c>
      <c r="C161" s="543" t="s">
        <v>580</v>
      </c>
      <c r="D161" s="544">
        <v>0</v>
      </c>
      <c r="E161" s="544">
        <v>0</v>
      </c>
      <c r="F161" s="544">
        <v>0</v>
      </c>
      <c r="G161" s="544">
        <v>0</v>
      </c>
      <c r="H161" s="544">
        <v>0</v>
      </c>
      <c r="I161" s="544">
        <v>0</v>
      </c>
      <c r="J161" s="544">
        <v>0</v>
      </c>
      <c r="K161" s="544">
        <v>0</v>
      </c>
      <c r="L161" s="544">
        <v>0</v>
      </c>
      <c r="M161" s="544">
        <v>0</v>
      </c>
      <c r="N161" s="544">
        <v>0</v>
      </c>
      <c r="O161" s="544">
        <v>0</v>
      </c>
      <c r="P161" s="544">
        <v>0</v>
      </c>
      <c r="Q161" s="544">
        <v>0</v>
      </c>
      <c r="R161" s="544">
        <v>0</v>
      </c>
      <c r="S161" s="544">
        <v>0</v>
      </c>
      <c r="T161" s="544">
        <v>0</v>
      </c>
    </row>
    <row r="162" spans="1:20">
      <c r="A162" s="543">
        <v>8732088</v>
      </c>
      <c r="B162" s="543" t="s">
        <v>360</v>
      </c>
      <c r="C162" s="543" t="s">
        <v>580</v>
      </c>
      <c r="D162" s="544">
        <v>0</v>
      </c>
      <c r="E162" s="544">
        <v>0</v>
      </c>
      <c r="F162" s="544">
        <v>0</v>
      </c>
      <c r="G162" s="544">
        <v>0</v>
      </c>
      <c r="H162" s="544">
        <v>0</v>
      </c>
      <c r="I162" s="544">
        <v>0</v>
      </c>
      <c r="J162" s="544">
        <v>0</v>
      </c>
      <c r="K162" s="544">
        <v>0</v>
      </c>
      <c r="L162" s="544">
        <v>0</v>
      </c>
      <c r="M162" s="544">
        <v>0</v>
      </c>
      <c r="N162" s="544">
        <v>0</v>
      </c>
      <c r="O162" s="544">
        <v>0</v>
      </c>
      <c r="P162" s="544">
        <v>0</v>
      </c>
      <c r="Q162" s="544">
        <v>0</v>
      </c>
      <c r="R162" s="544">
        <v>0</v>
      </c>
      <c r="S162" s="544">
        <v>0</v>
      </c>
      <c r="T162" s="544">
        <v>0</v>
      </c>
    </row>
    <row r="163" spans="1:20">
      <c r="A163" s="543">
        <v>8732089</v>
      </c>
      <c r="B163" s="543" t="s">
        <v>391</v>
      </c>
      <c r="C163" s="543" t="s">
        <v>580</v>
      </c>
      <c r="D163" s="544">
        <v>0</v>
      </c>
      <c r="E163" s="544">
        <v>0</v>
      </c>
      <c r="F163" s="544">
        <v>0</v>
      </c>
      <c r="G163" s="544">
        <v>0</v>
      </c>
      <c r="H163" s="544">
        <v>0</v>
      </c>
      <c r="I163" s="544">
        <v>0</v>
      </c>
      <c r="J163" s="544">
        <v>0</v>
      </c>
      <c r="K163" s="544">
        <v>0</v>
      </c>
      <c r="L163" s="544">
        <v>0</v>
      </c>
      <c r="M163" s="544">
        <v>0</v>
      </c>
      <c r="N163" s="544">
        <v>0</v>
      </c>
      <c r="O163" s="544">
        <v>0</v>
      </c>
      <c r="P163" s="544">
        <v>0</v>
      </c>
      <c r="Q163" s="544">
        <v>0</v>
      </c>
      <c r="R163" s="544">
        <v>0</v>
      </c>
      <c r="S163" s="544">
        <v>0</v>
      </c>
      <c r="T163" s="544">
        <v>0</v>
      </c>
    </row>
    <row r="164" spans="1:20">
      <c r="A164" s="543">
        <v>8732092</v>
      </c>
      <c r="B164" s="543" t="s">
        <v>275</v>
      </c>
      <c r="C164" s="543" t="s">
        <v>580</v>
      </c>
      <c r="D164" s="544">
        <v>0</v>
      </c>
      <c r="E164" s="544">
        <v>0</v>
      </c>
      <c r="F164" s="544">
        <v>0</v>
      </c>
      <c r="G164" s="544">
        <v>0</v>
      </c>
      <c r="H164" s="544">
        <v>0</v>
      </c>
      <c r="I164" s="544">
        <v>0</v>
      </c>
      <c r="J164" s="544">
        <v>0</v>
      </c>
      <c r="K164" s="544">
        <v>0</v>
      </c>
      <c r="L164" s="544">
        <v>0</v>
      </c>
      <c r="M164" s="544">
        <v>0</v>
      </c>
      <c r="N164" s="544">
        <v>0</v>
      </c>
      <c r="O164" s="544">
        <v>0</v>
      </c>
      <c r="P164" s="544">
        <v>0</v>
      </c>
      <c r="Q164" s="544">
        <v>0</v>
      </c>
      <c r="R164" s="544">
        <v>0</v>
      </c>
      <c r="S164" s="544">
        <v>0</v>
      </c>
      <c r="T164" s="544">
        <v>0</v>
      </c>
    </row>
    <row r="165" spans="1:20">
      <c r="A165" s="543">
        <v>8732094</v>
      </c>
      <c r="B165" s="543" t="s">
        <v>373</v>
      </c>
      <c r="C165" s="543" t="s">
        <v>580</v>
      </c>
      <c r="D165" s="544">
        <v>0</v>
      </c>
      <c r="E165" s="544">
        <v>0</v>
      </c>
      <c r="F165" s="544">
        <v>0</v>
      </c>
      <c r="G165" s="544">
        <v>0</v>
      </c>
      <c r="H165" s="544">
        <v>0</v>
      </c>
      <c r="I165" s="544">
        <v>0</v>
      </c>
      <c r="J165" s="544">
        <v>0</v>
      </c>
      <c r="K165" s="544">
        <v>0</v>
      </c>
      <c r="L165" s="544">
        <v>0</v>
      </c>
      <c r="M165" s="544">
        <v>0</v>
      </c>
      <c r="N165" s="544">
        <v>0</v>
      </c>
      <c r="O165" s="544">
        <v>0</v>
      </c>
      <c r="P165" s="544">
        <v>0</v>
      </c>
      <c r="Q165" s="544">
        <v>0</v>
      </c>
      <c r="R165" s="544">
        <v>0</v>
      </c>
      <c r="S165" s="544">
        <v>0</v>
      </c>
      <c r="T165" s="544">
        <v>0</v>
      </c>
    </row>
    <row r="166" spans="1:20">
      <c r="A166" s="543">
        <v>8732096</v>
      </c>
      <c r="B166" s="543" t="s">
        <v>364</v>
      </c>
      <c r="C166" s="543" t="s">
        <v>580</v>
      </c>
      <c r="D166" s="544">
        <v>0</v>
      </c>
      <c r="E166" s="544">
        <v>0</v>
      </c>
      <c r="F166" s="544">
        <v>0</v>
      </c>
      <c r="G166" s="544">
        <v>0</v>
      </c>
      <c r="H166" s="544">
        <v>0</v>
      </c>
      <c r="I166" s="544">
        <v>0</v>
      </c>
      <c r="J166" s="544">
        <v>0</v>
      </c>
      <c r="K166" s="544">
        <v>0</v>
      </c>
      <c r="L166" s="544">
        <v>0</v>
      </c>
      <c r="M166" s="544">
        <v>0</v>
      </c>
      <c r="N166" s="544">
        <v>0</v>
      </c>
      <c r="O166" s="544">
        <v>0</v>
      </c>
      <c r="P166" s="544">
        <v>0</v>
      </c>
      <c r="Q166" s="544">
        <v>0</v>
      </c>
      <c r="R166" s="544">
        <v>0</v>
      </c>
      <c r="S166" s="544">
        <v>0</v>
      </c>
      <c r="T166" s="544">
        <v>0</v>
      </c>
    </row>
    <row r="167" spans="1:20">
      <c r="A167" s="543">
        <v>8732098</v>
      </c>
      <c r="B167" s="543" t="s">
        <v>365</v>
      </c>
      <c r="C167" s="543" t="s">
        <v>580</v>
      </c>
      <c r="D167" s="544">
        <v>0</v>
      </c>
      <c r="E167" s="544">
        <v>0</v>
      </c>
      <c r="F167" s="544">
        <v>0</v>
      </c>
      <c r="G167" s="544">
        <v>0</v>
      </c>
      <c r="H167" s="544">
        <v>0</v>
      </c>
      <c r="I167" s="544">
        <v>0</v>
      </c>
      <c r="J167" s="544">
        <v>0</v>
      </c>
      <c r="K167" s="544">
        <v>0</v>
      </c>
      <c r="L167" s="544">
        <v>0</v>
      </c>
      <c r="M167" s="544">
        <v>0</v>
      </c>
      <c r="N167" s="544">
        <v>0</v>
      </c>
      <c r="O167" s="544">
        <v>0</v>
      </c>
      <c r="P167" s="544">
        <v>0</v>
      </c>
      <c r="Q167" s="544">
        <v>0</v>
      </c>
      <c r="R167" s="544">
        <v>0</v>
      </c>
      <c r="S167" s="544">
        <v>0</v>
      </c>
      <c r="T167" s="544">
        <v>0</v>
      </c>
    </row>
    <row r="168" spans="1:20">
      <c r="A168" s="543">
        <v>8732099</v>
      </c>
      <c r="B168" s="543" t="s">
        <v>344</v>
      </c>
      <c r="C168" s="543" t="s">
        <v>580</v>
      </c>
      <c r="D168" s="544">
        <v>0</v>
      </c>
      <c r="E168" s="544">
        <v>0</v>
      </c>
      <c r="F168" s="544">
        <v>0</v>
      </c>
      <c r="G168" s="544">
        <v>0</v>
      </c>
      <c r="H168" s="544">
        <v>0</v>
      </c>
      <c r="I168" s="544">
        <v>0</v>
      </c>
      <c r="J168" s="544">
        <v>0</v>
      </c>
      <c r="K168" s="544">
        <v>0</v>
      </c>
      <c r="L168" s="544">
        <v>0</v>
      </c>
      <c r="M168" s="544">
        <v>0</v>
      </c>
      <c r="N168" s="544">
        <v>0</v>
      </c>
      <c r="O168" s="544">
        <v>0</v>
      </c>
      <c r="P168" s="544">
        <v>0</v>
      </c>
      <c r="Q168" s="544">
        <v>0</v>
      </c>
      <c r="R168" s="544">
        <v>0</v>
      </c>
      <c r="S168" s="544">
        <v>0</v>
      </c>
      <c r="T168" s="544">
        <v>0</v>
      </c>
    </row>
    <row r="169" spans="1:20">
      <c r="A169" s="543">
        <v>8732100</v>
      </c>
      <c r="B169" s="543" t="s">
        <v>305</v>
      </c>
      <c r="C169" s="543" t="s">
        <v>580</v>
      </c>
      <c r="D169" s="544">
        <v>0</v>
      </c>
      <c r="E169" s="544">
        <v>0</v>
      </c>
      <c r="F169" s="544">
        <v>0</v>
      </c>
      <c r="G169" s="544">
        <v>0</v>
      </c>
      <c r="H169" s="544">
        <v>0</v>
      </c>
      <c r="I169" s="544">
        <v>0</v>
      </c>
      <c r="J169" s="544">
        <v>0</v>
      </c>
      <c r="K169" s="544">
        <v>0</v>
      </c>
      <c r="L169" s="544">
        <v>0</v>
      </c>
      <c r="M169" s="544">
        <v>0</v>
      </c>
      <c r="N169" s="544">
        <v>0</v>
      </c>
      <c r="O169" s="544">
        <v>0</v>
      </c>
      <c r="P169" s="544">
        <v>0</v>
      </c>
      <c r="Q169" s="544">
        <v>0</v>
      </c>
      <c r="R169" s="544">
        <v>0</v>
      </c>
      <c r="S169" s="544">
        <v>0</v>
      </c>
      <c r="T169" s="544">
        <v>0</v>
      </c>
    </row>
    <row r="170" spans="1:20">
      <c r="A170" s="543">
        <v>8732101</v>
      </c>
      <c r="B170" s="543" t="s">
        <v>624</v>
      </c>
      <c r="C170" s="543" t="s">
        <v>580</v>
      </c>
      <c r="D170" s="544">
        <v>0</v>
      </c>
      <c r="E170" s="544">
        <v>0</v>
      </c>
      <c r="F170" s="544">
        <v>0</v>
      </c>
      <c r="G170" s="544">
        <v>0</v>
      </c>
      <c r="H170" s="544">
        <v>0</v>
      </c>
      <c r="I170" s="544">
        <v>0</v>
      </c>
      <c r="J170" s="544">
        <v>0</v>
      </c>
      <c r="K170" s="544">
        <v>0</v>
      </c>
      <c r="L170" s="544">
        <v>0</v>
      </c>
      <c r="M170" s="544">
        <v>0</v>
      </c>
      <c r="N170" s="544">
        <v>0</v>
      </c>
      <c r="O170" s="544">
        <v>0</v>
      </c>
      <c r="P170" s="544">
        <v>0</v>
      </c>
      <c r="Q170" s="544">
        <v>0</v>
      </c>
      <c r="R170" s="544">
        <v>0</v>
      </c>
      <c r="S170" s="544">
        <v>0</v>
      </c>
      <c r="T170" s="544">
        <v>0</v>
      </c>
    </row>
    <row r="171" spans="1:20">
      <c r="A171" s="543">
        <v>8732102</v>
      </c>
      <c r="B171" s="543" t="s">
        <v>243</v>
      </c>
      <c r="C171" s="543" t="s">
        <v>580</v>
      </c>
      <c r="D171" s="544">
        <v>0</v>
      </c>
      <c r="E171" s="544">
        <v>0</v>
      </c>
      <c r="F171" s="544">
        <v>0</v>
      </c>
      <c r="G171" s="544">
        <v>0</v>
      </c>
      <c r="H171" s="544">
        <v>0</v>
      </c>
      <c r="I171" s="544">
        <v>0</v>
      </c>
      <c r="J171" s="544">
        <v>0</v>
      </c>
      <c r="K171" s="544">
        <v>0</v>
      </c>
      <c r="L171" s="544">
        <v>0</v>
      </c>
      <c r="M171" s="544">
        <v>0</v>
      </c>
      <c r="N171" s="544">
        <v>0</v>
      </c>
      <c r="O171" s="544">
        <v>0</v>
      </c>
      <c r="P171" s="544">
        <v>0</v>
      </c>
      <c r="Q171" s="544">
        <v>0</v>
      </c>
      <c r="R171" s="544">
        <v>0</v>
      </c>
      <c r="S171" s="544">
        <v>0</v>
      </c>
      <c r="T171" s="544">
        <v>0</v>
      </c>
    </row>
    <row r="172" spans="1:20">
      <c r="A172" s="543">
        <v>8732200</v>
      </c>
      <c r="B172" s="543" t="s">
        <v>237</v>
      </c>
      <c r="C172" s="543" t="s">
        <v>580</v>
      </c>
      <c r="D172" s="544">
        <v>0</v>
      </c>
      <c r="E172" s="544">
        <v>0</v>
      </c>
      <c r="F172" s="544">
        <v>0</v>
      </c>
      <c r="G172" s="544">
        <v>0</v>
      </c>
      <c r="H172" s="544">
        <v>0</v>
      </c>
      <c r="I172" s="544">
        <v>0</v>
      </c>
      <c r="J172" s="544">
        <v>0</v>
      </c>
      <c r="K172" s="544">
        <v>0</v>
      </c>
      <c r="L172" s="544">
        <v>0</v>
      </c>
      <c r="M172" s="544">
        <v>0</v>
      </c>
      <c r="N172" s="544">
        <v>0</v>
      </c>
      <c r="O172" s="544">
        <v>0</v>
      </c>
      <c r="P172" s="544">
        <v>0</v>
      </c>
      <c r="Q172" s="544">
        <v>0</v>
      </c>
      <c r="R172" s="544">
        <v>0</v>
      </c>
      <c r="S172" s="544">
        <v>0</v>
      </c>
      <c r="T172" s="544">
        <v>0</v>
      </c>
    </row>
    <row r="173" spans="1:20">
      <c r="A173" s="543">
        <v>8732202</v>
      </c>
      <c r="B173" s="543" t="s">
        <v>425</v>
      </c>
      <c r="C173" s="543" t="s">
        <v>580</v>
      </c>
      <c r="D173" s="544">
        <v>0</v>
      </c>
      <c r="E173" s="544">
        <v>0</v>
      </c>
      <c r="F173" s="544">
        <v>0</v>
      </c>
      <c r="G173" s="544">
        <v>0</v>
      </c>
      <c r="H173" s="544">
        <v>0</v>
      </c>
      <c r="I173" s="544">
        <v>0</v>
      </c>
      <c r="J173" s="544">
        <v>0</v>
      </c>
      <c r="K173" s="544">
        <v>0</v>
      </c>
      <c r="L173" s="544">
        <v>0</v>
      </c>
      <c r="M173" s="544">
        <v>0</v>
      </c>
      <c r="N173" s="544">
        <v>0</v>
      </c>
      <c r="O173" s="544">
        <v>0</v>
      </c>
      <c r="P173" s="544">
        <v>0</v>
      </c>
      <c r="Q173" s="544">
        <v>0</v>
      </c>
      <c r="R173" s="544">
        <v>0</v>
      </c>
      <c r="S173" s="544">
        <v>0</v>
      </c>
      <c r="T173" s="544">
        <v>0</v>
      </c>
    </row>
    <row r="174" spans="1:20">
      <c r="A174" s="543">
        <v>8732204</v>
      </c>
      <c r="B174" s="543" t="s">
        <v>336</v>
      </c>
      <c r="C174" s="543" t="s">
        <v>580</v>
      </c>
      <c r="D174" s="544">
        <v>0</v>
      </c>
      <c r="E174" s="544">
        <v>0</v>
      </c>
      <c r="F174" s="544">
        <v>0</v>
      </c>
      <c r="G174" s="544">
        <v>0</v>
      </c>
      <c r="H174" s="544">
        <v>0</v>
      </c>
      <c r="I174" s="544">
        <v>0</v>
      </c>
      <c r="J174" s="544">
        <v>0</v>
      </c>
      <c r="K174" s="544">
        <v>0</v>
      </c>
      <c r="L174" s="544">
        <v>0</v>
      </c>
      <c r="M174" s="544">
        <v>0</v>
      </c>
      <c r="N174" s="544">
        <v>0</v>
      </c>
      <c r="O174" s="544">
        <v>0</v>
      </c>
      <c r="P174" s="544">
        <v>0</v>
      </c>
      <c r="Q174" s="544">
        <v>0</v>
      </c>
      <c r="R174" s="544">
        <v>0</v>
      </c>
      <c r="S174" s="544">
        <v>0</v>
      </c>
      <c r="T174" s="544">
        <v>0</v>
      </c>
    </row>
    <row r="175" spans="1:20">
      <c r="A175" s="543">
        <v>8732206</v>
      </c>
      <c r="B175" s="543" t="s">
        <v>251</v>
      </c>
      <c r="C175" s="543" t="s">
        <v>580</v>
      </c>
      <c r="D175" s="544">
        <v>0</v>
      </c>
      <c r="E175" s="544">
        <v>0</v>
      </c>
      <c r="F175" s="544">
        <v>0</v>
      </c>
      <c r="G175" s="544">
        <v>0</v>
      </c>
      <c r="H175" s="544">
        <v>0</v>
      </c>
      <c r="I175" s="544">
        <v>0</v>
      </c>
      <c r="J175" s="544">
        <v>0</v>
      </c>
      <c r="K175" s="544">
        <v>0</v>
      </c>
      <c r="L175" s="544">
        <v>0</v>
      </c>
      <c r="M175" s="544">
        <v>0</v>
      </c>
      <c r="N175" s="544">
        <v>0</v>
      </c>
      <c r="O175" s="544">
        <v>0</v>
      </c>
      <c r="P175" s="544">
        <v>0</v>
      </c>
      <c r="Q175" s="544">
        <v>0</v>
      </c>
      <c r="R175" s="544">
        <v>0</v>
      </c>
      <c r="S175" s="544">
        <v>0</v>
      </c>
      <c r="T175" s="544">
        <v>0</v>
      </c>
    </row>
    <row r="176" spans="1:20">
      <c r="A176" s="543">
        <v>8732209</v>
      </c>
      <c r="B176" s="543" t="s">
        <v>299</v>
      </c>
      <c r="C176" s="543" t="s">
        <v>580</v>
      </c>
      <c r="D176" s="544">
        <v>0</v>
      </c>
      <c r="E176" s="544">
        <v>0</v>
      </c>
      <c r="F176" s="544">
        <v>0</v>
      </c>
      <c r="G176" s="544">
        <v>0</v>
      </c>
      <c r="H176" s="544">
        <v>0</v>
      </c>
      <c r="I176" s="544">
        <v>0</v>
      </c>
      <c r="J176" s="544">
        <v>0</v>
      </c>
      <c r="K176" s="544">
        <v>0</v>
      </c>
      <c r="L176" s="544">
        <v>0</v>
      </c>
      <c r="M176" s="544">
        <v>0</v>
      </c>
      <c r="N176" s="544">
        <v>0</v>
      </c>
      <c r="O176" s="544">
        <v>0</v>
      </c>
      <c r="P176" s="544">
        <v>0</v>
      </c>
      <c r="Q176" s="544">
        <v>0</v>
      </c>
      <c r="R176" s="544">
        <v>0</v>
      </c>
      <c r="S176" s="544">
        <v>0</v>
      </c>
      <c r="T176" s="544">
        <v>0</v>
      </c>
    </row>
    <row r="177" spans="1:20">
      <c r="A177" s="543">
        <v>8732210</v>
      </c>
      <c r="B177" s="543" t="s">
        <v>304</v>
      </c>
      <c r="C177" s="543" t="s">
        <v>580</v>
      </c>
      <c r="D177" s="544">
        <v>0</v>
      </c>
      <c r="E177" s="544">
        <v>0</v>
      </c>
      <c r="F177" s="544">
        <v>0</v>
      </c>
      <c r="G177" s="544">
        <v>0</v>
      </c>
      <c r="H177" s="544">
        <v>0</v>
      </c>
      <c r="I177" s="544">
        <v>0</v>
      </c>
      <c r="J177" s="544">
        <v>0</v>
      </c>
      <c r="K177" s="544">
        <v>0</v>
      </c>
      <c r="L177" s="544">
        <v>0</v>
      </c>
      <c r="M177" s="544">
        <v>0</v>
      </c>
      <c r="N177" s="544">
        <v>0</v>
      </c>
      <c r="O177" s="544">
        <v>0</v>
      </c>
      <c r="P177" s="544">
        <v>0</v>
      </c>
      <c r="Q177" s="544">
        <v>0</v>
      </c>
      <c r="R177" s="544">
        <v>0</v>
      </c>
      <c r="S177" s="544">
        <v>0</v>
      </c>
      <c r="T177" s="544">
        <v>0</v>
      </c>
    </row>
    <row r="178" spans="1:20">
      <c r="A178" s="543">
        <v>8732216</v>
      </c>
      <c r="B178" s="543" t="s">
        <v>381</v>
      </c>
      <c r="C178" s="543" t="s">
        <v>580</v>
      </c>
      <c r="D178" s="544">
        <v>0</v>
      </c>
      <c r="E178" s="544">
        <v>0</v>
      </c>
      <c r="F178" s="544">
        <v>0</v>
      </c>
      <c r="G178" s="544">
        <v>0</v>
      </c>
      <c r="H178" s="544">
        <v>0</v>
      </c>
      <c r="I178" s="544">
        <v>0</v>
      </c>
      <c r="J178" s="544">
        <v>0</v>
      </c>
      <c r="K178" s="544">
        <v>0</v>
      </c>
      <c r="L178" s="544">
        <v>0</v>
      </c>
      <c r="M178" s="544">
        <v>0</v>
      </c>
      <c r="N178" s="544">
        <v>0</v>
      </c>
      <c r="O178" s="544">
        <v>0</v>
      </c>
      <c r="P178" s="544">
        <v>0</v>
      </c>
      <c r="Q178" s="544">
        <v>0</v>
      </c>
      <c r="R178" s="544">
        <v>0</v>
      </c>
      <c r="S178" s="544">
        <v>0</v>
      </c>
      <c r="T178" s="544">
        <v>0</v>
      </c>
    </row>
    <row r="179" spans="1:20">
      <c r="A179" s="543">
        <v>8732218</v>
      </c>
      <c r="B179" s="543" t="s">
        <v>380</v>
      </c>
      <c r="C179" s="543" t="s">
        <v>580</v>
      </c>
      <c r="D179" s="544">
        <v>0</v>
      </c>
      <c r="E179" s="544">
        <v>0</v>
      </c>
      <c r="F179" s="544">
        <v>0</v>
      </c>
      <c r="G179" s="544">
        <v>0</v>
      </c>
      <c r="H179" s="544">
        <v>0</v>
      </c>
      <c r="I179" s="544">
        <v>0</v>
      </c>
      <c r="J179" s="544">
        <v>0</v>
      </c>
      <c r="K179" s="544">
        <v>0</v>
      </c>
      <c r="L179" s="544">
        <v>0</v>
      </c>
      <c r="M179" s="544">
        <v>0</v>
      </c>
      <c r="N179" s="544">
        <v>0</v>
      </c>
      <c r="O179" s="544">
        <v>0</v>
      </c>
      <c r="P179" s="544">
        <v>0</v>
      </c>
      <c r="Q179" s="544">
        <v>0</v>
      </c>
      <c r="R179" s="544">
        <v>0</v>
      </c>
      <c r="S179" s="544">
        <v>0</v>
      </c>
      <c r="T179" s="544">
        <v>0</v>
      </c>
    </row>
    <row r="180" spans="1:20">
      <c r="A180" s="543">
        <v>8732220</v>
      </c>
      <c r="B180" s="543" t="s">
        <v>386</v>
      </c>
      <c r="C180" s="543" t="s">
        <v>580</v>
      </c>
      <c r="D180" s="544">
        <v>0</v>
      </c>
      <c r="E180" s="544">
        <v>0</v>
      </c>
      <c r="F180" s="544">
        <v>0</v>
      </c>
      <c r="G180" s="544">
        <v>0</v>
      </c>
      <c r="H180" s="544">
        <v>0</v>
      </c>
      <c r="I180" s="544">
        <v>0</v>
      </c>
      <c r="J180" s="544">
        <v>0</v>
      </c>
      <c r="K180" s="544">
        <v>0</v>
      </c>
      <c r="L180" s="544">
        <v>0</v>
      </c>
      <c r="M180" s="544">
        <v>0</v>
      </c>
      <c r="N180" s="544">
        <v>0</v>
      </c>
      <c r="O180" s="544">
        <v>0</v>
      </c>
      <c r="P180" s="544">
        <v>0</v>
      </c>
      <c r="Q180" s="544">
        <v>0</v>
      </c>
      <c r="R180" s="544">
        <v>0</v>
      </c>
      <c r="S180" s="544">
        <v>0</v>
      </c>
      <c r="T180" s="544">
        <v>0</v>
      </c>
    </row>
    <row r="181" spans="1:20">
      <c r="A181" s="543">
        <v>8732222</v>
      </c>
      <c r="B181" s="543" t="s">
        <v>392</v>
      </c>
      <c r="C181" s="543" t="s">
        <v>580</v>
      </c>
      <c r="D181" s="544">
        <v>0</v>
      </c>
      <c r="E181" s="544">
        <v>0</v>
      </c>
      <c r="F181" s="544">
        <v>0</v>
      </c>
      <c r="G181" s="544">
        <v>0</v>
      </c>
      <c r="H181" s="544">
        <v>0</v>
      </c>
      <c r="I181" s="544">
        <v>0</v>
      </c>
      <c r="J181" s="544">
        <v>0</v>
      </c>
      <c r="K181" s="544">
        <v>0</v>
      </c>
      <c r="L181" s="544">
        <v>0</v>
      </c>
      <c r="M181" s="544">
        <v>0</v>
      </c>
      <c r="N181" s="544">
        <v>0</v>
      </c>
      <c r="O181" s="544">
        <v>0</v>
      </c>
      <c r="P181" s="544">
        <v>0</v>
      </c>
      <c r="Q181" s="544">
        <v>0</v>
      </c>
      <c r="R181" s="544">
        <v>0</v>
      </c>
      <c r="S181" s="544">
        <v>0</v>
      </c>
      <c r="T181" s="544">
        <v>0</v>
      </c>
    </row>
    <row r="182" spans="1:20">
      <c r="A182" s="543">
        <v>8732226</v>
      </c>
      <c r="B182" s="543" t="s">
        <v>445</v>
      </c>
      <c r="C182" s="543" t="s">
        <v>580</v>
      </c>
      <c r="D182" s="544">
        <v>0</v>
      </c>
      <c r="E182" s="544">
        <v>0</v>
      </c>
      <c r="F182" s="544">
        <v>0</v>
      </c>
      <c r="G182" s="544">
        <v>0</v>
      </c>
      <c r="H182" s="544">
        <v>0</v>
      </c>
      <c r="I182" s="544">
        <v>0</v>
      </c>
      <c r="J182" s="544">
        <v>0</v>
      </c>
      <c r="K182" s="544">
        <v>0</v>
      </c>
      <c r="L182" s="544">
        <v>0</v>
      </c>
      <c r="M182" s="544">
        <v>0</v>
      </c>
      <c r="N182" s="544">
        <v>0</v>
      </c>
      <c r="O182" s="544">
        <v>0</v>
      </c>
      <c r="P182" s="544">
        <v>0</v>
      </c>
      <c r="Q182" s="544">
        <v>0</v>
      </c>
      <c r="R182" s="544">
        <v>0</v>
      </c>
      <c r="S182" s="544">
        <v>0</v>
      </c>
      <c r="T182" s="544">
        <v>0</v>
      </c>
    </row>
    <row r="183" spans="1:20">
      <c r="A183" s="543">
        <v>8732252</v>
      </c>
      <c r="B183" s="543" t="s">
        <v>310</v>
      </c>
      <c r="C183" s="543" t="s">
        <v>580</v>
      </c>
      <c r="D183" s="544">
        <v>0</v>
      </c>
      <c r="E183" s="544">
        <v>0</v>
      </c>
      <c r="F183" s="544">
        <v>0</v>
      </c>
      <c r="G183" s="544">
        <v>0</v>
      </c>
      <c r="H183" s="544">
        <v>0</v>
      </c>
      <c r="I183" s="544">
        <v>0</v>
      </c>
      <c r="J183" s="544">
        <v>0</v>
      </c>
      <c r="K183" s="544">
        <v>0</v>
      </c>
      <c r="L183" s="544">
        <v>0</v>
      </c>
      <c r="M183" s="544">
        <v>0</v>
      </c>
      <c r="N183" s="544">
        <v>0</v>
      </c>
      <c r="O183" s="544">
        <v>0</v>
      </c>
      <c r="P183" s="544">
        <v>0</v>
      </c>
      <c r="Q183" s="544">
        <v>0</v>
      </c>
      <c r="R183" s="544">
        <v>0</v>
      </c>
      <c r="S183" s="544">
        <v>0</v>
      </c>
      <c r="T183" s="544">
        <v>0</v>
      </c>
    </row>
    <row r="184" spans="1:20">
      <c r="A184" s="543">
        <v>8732256</v>
      </c>
      <c r="B184" s="543" t="s">
        <v>447</v>
      </c>
      <c r="C184" s="543" t="s">
        <v>580</v>
      </c>
      <c r="D184" s="544">
        <v>0</v>
      </c>
      <c r="E184" s="544">
        <v>0</v>
      </c>
      <c r="F184" s="544">
        <v>0</v>
      </c>
      <c r="G184" s="544">
        <v>0</v>
      </c>
      <c r="H184" s="544">
        <v>0</v>
      </c>
      <c r="I184" s="544">
        <v>0</v>
      </c>
      <c r="J184" s="544">
        <v>0</v>
      </c>
      <c r="K184" s="544">
        <v>0</v>
      </c>
      <c r="L184" s="544">
        <v>0</v>
      </c>
      <c r="M184" s="544">
        <v>0</v>
      </c>
      <c r="N184" s="544">
        <v>0</v>
      </c>
      <c r="O184" s="544">
        <v>0</v>
      </c>
      <c r="P184" s="544">
        <v>0</v>
      </c>
      <c r="Q184" s="544">
        <v>0</v>
      </c>
      <c r="R184" s="544">
        <v>0</v>
      </c>
      <c r="S184" s="544">
        <v>0</v>
      </c>
      <c r="T184" s="544">
        <v>0</v>
      </c>
    </row>
    <row r="185" spans="1:20">
      <c r="A185" s="543">
        <v>8732257</v>
      </c>
      <c r="B185" s="543" t="s">
        <v>352</v>
      </c>
      <c r="C185" s="543" t="s">
        <v>580</v>
      </c>
      <c r="D185" s="544">
        <v>0</v>
      </c>
      <c r="E185" s="544">
        <v>0</v>
      </c>
      <c r="F185" s="544">
        <v>0</v>
      </c>
      <c r="G185" s="544">
        <v>0</v>
      </c>
      <c r="H185" s="544">
        <v>0</v>
      </c>
      <c r="I185" s="544">
        <v>0</v>
      </c>
      <c r="J185" s="544">
        <v>0</v>
      </c>
      <c r="K185" s="544">
        <v>0</v>
      </c>
      <c r="L185" s="544">
        <v>0</v>
      </c>
      <c r="M185" s="544">
        <v>0</v>
      </c>
      <c r="N185" s="544">
        <v>0</v>
      </c>
      <c r="O185" s="544">
        <v>0</v>
      </c>
      <c r="P185" s="544">
        <v>0</v>
      </c>
      <c r="Q185" s="544">
        <v>0</v>
      </c>
      <c r="R185" s="544">
        <v>0</v>
      </c>
      <c r="S185" s="544">
        <v>0</v>
      </c>
      <c r="T185" s="544">
        <v>0</v>
      </c>
    </row>
    <row r="186" spans="1:20">
      <c r="A186" s="543">
        <v>8732318</v>
      </c>
      <c r="B186" s="543" t="s">
        <v>317</v>
      </c>
      <c r="C186" s="543" t="s">
        <v>580</v>
      </c>
      <c r="D186" s="544">
        <v>0</v>
      </c>
      <c r="E186" s="544">
        <v>0</v>
      </c>
      <c r="F186" s="544">
        <v>0</v>
      </c>
      <c r="G186" s="544">
        <v>0</v>
      </c>
      <c r="H186" s="544">
        <v>0</v>
      </c>
      <c r="I186" s="544">
        <v>0</v>
      </c>
      <c r="J186" s="544">
        <v>0</v>
      </c>
      <c r="K186" s="544">
        <v>0</v>
      </c>
      <c r="L186" s="544">
        <v>0</v>
      </c>
      <c r="M186" s="544">
        <v>0</v>
      </c>
      <c r="N186" s="544">
        <v>0</v>
      </c>
      <c r="O186" s="544">
        <v>0</v>
      </c>
      <c r="P186" s="544">
        <v>0</v>
      </c>
      <c r="Q186" s="544">
        <v>0</v>
      </c>
      <c r="R186" s="544">
        <v>0</v>
      </c>
      <c r="S186" s="544">
        <v>0</v>
      </c>
      <c r="T186" s="544">
        <v>0</v>
      </c>
    </row>
    <row r="187" spans="1:20">
      <c r="A187" s="543">
        <v>8732319</v>
      </c>
      <c r="B187" s="543" t="s">
        <v>318</v>
      </c>
      <c r="C187" s="543" t="s">
        <v>580</v>
      </c>
      <c r="D187" s="544">
        <v>0</v>
      </c>
      <c r="E187" s="544">
        <v>0</v>
      </c>
      <c r="F187" s="544">
        <v>0</v>
      </c>
      <c r="G187" s="544">
        <v>0</v>
      </c>
      <c r="H187" s="544">
        <v>0</v>
      </c>
      <c r="I187" s="544">
        <v>0</v>
      </c>
      <c r="J187" s="544">
        <v>0</v>
      </c>
      <c r="K187" s="544">
        <v>0</v>
      </c>
      <c r="L187" s="544">
        <v>0</v>
      </c>
      <c r="M187" s="544">
        <v>0</v>
      </c>
      <c r="N187" s="544">
        <v>0</v>
      </c>
      <c r="O187" s="544">
        <v>0</v>
      </c>
      <c r="P187" s="544">
        <v>0</v>
      </c>
      <c r="Q187" s="544">
        <v>0</v>
      </c>
      <c r="R187" s="544">
        <v>0</v>
      </c>
      <c r="S187" s="544">
        <v>0</v>
      </c>
      <c r="T187" s="544">
        <v>0</v>
      </c>
    </row>
    <row r="188" spans="1:20">
      <c r="A188" s="543">
        <v>8732447</v>
      </c>
      <c r="B188" s="543" t="s">
        <v>353</v>
      </c>
      <c r="C188" s="543" t="s">
        <v>580</v>
      </c>
      <c r="D188" s="544">
        <v>0</v>
      </c>
      <c r="E188" s="544">
        <v>0</v>
      </c>
      <c r="F188" s="544">
        <v>0</v>
      </c>
      <c r="G188" s="544">
        <v>0</v>
      </c>
      <c r="H188" s="544">
        <v>0</v>
      </c>
      <c r="I188" s="544">
        <v>0</v>
      </c>
      <c r="J188" s="544">
        <v>0</v>
      </c>
      <c r="K188" s="544">
        <v>0</v>
      </c>
      <c r="L188" s="544">
        <v>0</v>
      </c>
      <c r="M188" s="544">
        <v>0</v>
      </c>
      <c r="N188" s="544">
        <v>0</v>
      </c>
      <c r="O188" s="544">
        <v>0</v>
      </c>
      <c r="P188" s="544">
        <v>0</v>
      </c>
      <c r="Q188" s="544">
        <v>0</v>
      </c>
      <c r="R188" s="544">
        <v>0</v>
      </c>
      <c r="S188" s="544">
        <v>0</v>
      </c>
      <c r="T188" s="544">
        <v>0</v>
      </c>
    </row>
    <row r="189" spans="1:20">
      <c r="A189" s="543">
        <v>8732448</v>
      </c>
      <c r="B189" s="543" t="s">
        <v>297</v>
      </c>
      <c r="C189" s="543" t="s">
        <v>580</v>
      </c>
      <c r="D189" s="544">
        <v>0</v>
      </c>
      <c r="E189" s="544">
        <v>0</v>
      </c>
      <c r="F189" s="544">
        <v>0</v>
      </c>
      <c r="G189" s="544">
        <v>0</v>
      </c>
      <c r="H189" s="544">
        <v>0</v>
      </c>
      <c r="I189" s="544">
        <v>0</v>
      </c>
      <c r="J189" s="544">
        <v>0</v>
      </c>
      <c r="K189" s="544">
        <v>0</v>
      </c>
      <c r="L189" s="544">
        <v>0</v>
      </c>
      <c r="M189" s="544">
        <v>0</v>
      </c>
      <c r="N189" s="544">
        <v>0</v>
      </c>
      <c r="O189" s="544">
        <v>0</v>
      </c>
      <c r="P189" s="544">
        <v>0</v>
      </c>
      <c r="Q189" s="544">
        <v>0</v>
      </c>
      <c r="R189" s="544">
        <v>0</v>
      </c>
      <c r="S189" s="544">
        <v>0</v>
      </c>
      <c r="T189" s="544">
        <v>0</v>
      </c>
    </row>
    <row r="190" spans="1:20">
      <c r="A190" s="543">
        <v>8732451</v>
      </c>
      <c r="B190" s="543" t="s">
        <v>264</v>
      </c>
      <c r="C190" s="543" t="s">
        <v>580</v>
      </c>
      <c r="D190" s="544">
        <v>0</v>
      </c>
      <c r="E190" s="544">
        <v>0</v>
      </c>
      <c r="F190" s="544">
        <v>0</v>
      </c>
      <c r="G190" s="544">
        <v>0</v>
      </c>
      <c r="H190" s="544">
        <v>0</v>
      </c>
      <c r="I190" s="544">
        <v>0</v>
      </c>
      <c r="J190" s="544">
        <v>0</v>
      </c>
      <c r="K190" s="544">
        <v>0</v>
      </c>
      <c r="L190" s="544">
        <v>0</v>
      </c>
      <c r="M190" s="544">
        <v>0</v>
      </c>
      <c r="N190" s="544">
        <v>0</v>
      </c>
      <c r="O190" s="544">
        <v>0</v>
      </c>
      <c r="P190" s="544">
        <v>0</v>
      </c>
      <c r="Q190" s="544">
        <v>0</v>
      </c>
      <c r="R190" s="544">
        <v>0</v>
      </c>
      <c r="S190" s="544">
        <v>0</v>
      </c>
      <c r="T190" s="544">
        <v>0</v>
      </c>
    </row>
    <row r="191" spans="1:20">
      <c r="A191" s="543">
        <v>8733000</v>
      </c>
      <c r="B191" s="543" t="s">
        <v>227</v>
      </c>
      <c r="C191" s="543" t="s">
        <v>580</v>
      </c>
      <c r="D191" s="544">
        <v>0</v>
      </c>
      <c r="E191" s="544">
        <v>0</v>
      </c>
      <c r="F191" s="544">
        <v>0</v>
      </c>
      <c r="G191" s="544">
        <v>0</v>
      </c>
      <c r="H191" s="544">
        <v>0</v>
      </c>
      <c r="I191" s="544">
        <v>0</v>
      </c>
      <c r="J191" s="544">
        <v>0</v>
      </c>
      <c r="K191" s="544">
        <v>0</v>
      </c>
      <c r="L191" s="544">
        <v>0</v>
      </c>
      <c r="M191" s="544">
        <v>0</v>
      </c>
      <c r="N191" s="544">
        <v>0</v>
      </c>
      <c r="O191" s="544">
        <v>0</v>
      </c>
      <c r="P191" s="544">
        <v>0</v>
      </c>
      <c r="Q191" s="544">
        <v>0</v>
      </c>
      <c r="R191" s="544">
        <v>0</v>
      </c>
      <c r="S191" s="544">
        <v>0</v>
      </c>
      <c r="T191" s="544">
        <v>0</v>
      </c>
    </row>
    <row r="192" spans="1:20">
      <c r="A192" s="543">
        <v>8733002</v>
      </c>
      <c r="B192" s="543" t="s">
        <v>239</v>
      </c>
      <c r="C192" s="543" t="s">
        <v>580</v>
      </c>
      <c r="D192" s="544">
        <v>0</v>
      </c>
      <c r="E192" s="544">
        <v>0</v>
      </c>
      <c r="F192" s="544">
        <v>0</v>
      </c>
      <c r="G192" s="544">
        <v>0</v>
      </c>
      <c r="H192" s="544">
        <v>0</v>
      </c>
      <c r="I192" s="544">
        <v>0</v>
      </c>
      <c r="J192" s="544">
        <v>0</v>
      </c>
      <c r="K192" s="544">
        <v>0</v>
      </c>
      <c r="L192" s="544">
        <v>0</v>
      </c>
      <c r="M192" s="544">
        <v>0</v>
      </c>
      <c r="N192" s="544">
        <v>0</v>
      </c>
      <c r="O192" s="544">
        <v>0</v>
      </c>
      <c r="P192" s="544">
        <v>0</v>
      </c>
      <c r="Q192" s="544">
        <v>0</v>
      </c>
      <c r="R192" s="544">
        <v>0</v>
      </c>
      <c r="S192" s="544">
        <v>0</v>
      </c>
      <c r="T192" s="544">
        <v>0</v>
      </c>
    </row>
    <row r="193" spans="1:20">
      <c r="A193" s="543">
        <v>8733026</v>
      </c>
      <c r="B193" s="543" t="s">
        <v>354</v>
      </c>
      <c r="C193" s="543" t="s">
        <v>580</v>
      </c>
      <c r="D193" s="544">
        <v>0</v>
      </c>
      <c r="E193" s="544">
        <v>0</v>
      </c>
      <c r="F193" s="544">
        <v>0</v>
      </c>
      <c r="G193" s="544">
        <v>0</v>
      </c>
      <c r="H193" s="544">
        <v>0</v>
      </c>
      <c r="I193" s="544">
        <v>0</v>
      </c>
      <c r="J193" s="544">
        <v>0</v>
      </c>
      <c r="K193" s="544">
        <v>0</v>
      </c>
      <c r="L193" s="544">
        <v>0</v>
      </c>
      <c r="M193" s="544">
        <v>0</v>
      </c>
      <c r="N193" s="544">
        <v>0</v>
      </c>
      <c r="O193" s="544">
        <v>0</v>
      </c>
      <c r="P193" s="544">
        <v>0</v>
      </c>
      <c r="Q193" s="544">
        <v>0</v>
      </c>
      <c r="R193" s="544">
        <v>0</v>
      </c>
      <c r="S193" s="544">
        <v>0</v>
      </c>
      <c r="T193" s="544">
        <v>0</v>
      </c>
    </row>
    <row r="194" spans="1:20">
      <c r="A194" s="543">
        <v>8733037</v>
      </c>
      <c r="B194" s="543" t="s">
        <v>415</v>
      </c>
      <c r="C194" s="543" t="s">
        <v>580</v>
      </c>
      <c r="D194" s="544">
        <v>0</v>
      </c>
      <c r="E194" s="544">
        <v>0</v>
      </c>
      <c r="F194" s="544">
        <v>0</v>
      </c>
      <c r="G194" s="544">
        <v>0</v>
      </c>
      <c r="H194" s="544">
        <v>0</v>
      </c>
      <c r="I194" s="544">
        <v>0</v>
      </c>
      <c r="J194" s="544">
        <v>0</v>
      </c>
      <c r="K194" s="544">
        <v>0</v>
      </c>
      <c r="L194" s="544">
        <v>0</v>
      </c>
      <c r="M194" s="544">
        <v>0</v>
      </c>
      <c r="N194" s="544">
        <v>0</v>
      </c>
      <c r="O194" s="544">
        <v>0</v>
      </c>
      <c r="P194" s="544">
        <v>0</v>
      </c>
      <c r="Q194" s="544">
        <v>0</v>
      </c>
      <c r="R194" s="544">
        <v>0</v>
      </c>
      <c r="S194" s="544">
        <v>0</v>
      </c>
      <c r="T194" s="544">
        <v>0</v>
      </c>
    </row>
    <row r="195" spans="1:20">
      <c r="A195" s="543">
        <v>8733046</v>
      </c>
      <c r="B195" s="543" t="s">
        <v>274</v>
      </c>
      <c r="C195" s="543" t="s">
        <v>580</v>
      </c>
      <c r="D195" s="544">
        <v>0</v>
      </c>
      <c r="E195" s="544">
        <v>0</v>
      </c>
      <c r="F195" s="544">
        <v>0</v>
      </c>
      <c r="G195" s="544">
        <v>0</v>
      </c>
      <c r="H195" s="544">
        <v>0</v>
      </c>
      <c r="I195" s="544">
        <v>0</v>
      </c>
      <c r="J195" s="544">
        <v>0</v>
      </c>
      <c r="K195" s="544">
        <v>0</v>
      </c>
      <c r="L195" s="544">
        <v>0</v>
      </c>
      <c r="M195" s="544">
        <v>0</v>
      </c>
      <c r="N195" s="544">
        <v>0</v>
      </c>
      <c r="O195" s="544">
        <v>0</v>
      </c>
      <c r="P195" s="544">
        <v>0</v>
      </c>
      <c r="Q195" s="544">
        <v>0</v>
      </c>
      <c r="R195" s="544">
        <v>0</v>
      </c>
      <c r="S195" s="544">
        <v>0</v>
      </c>
      <c r="T195" s="544">
        <v>0</v>
      </c>
    </row>
    <row r="196" spans="1:20">
      <c r="A196" s="543">
        <v>8733053</v>
      </c>
      <c r="B196" s="543" t="s">
        <v>340</v>
      </c>
      <c r="C196" s="543" t="s">
        <v>580</v>
      </c>
      <c r="D196" s="544">
        <v>0</v>
      </c>
      <c r="E196" s="544">
        <v>0</v>
      </c>
      <c r="F196" s="544">
        <v>0</v>
      </c>
      <c r="G196" s="544">
        <v>0</v>
      </c>
      <c r="H196" s="544">
        <v>0</v>
      </c>
      <c r="I196" s="544">
        <v>0</v>
      </c>
      <c r="J196" s="544">
        <v>0</v>
      </c>
      <c r="K196" s="544">
        <v>0</v>
      </c>
      <c r="L196" s="544">
        <v>0</v>
      </c>
      <c r="M196" s="544">
        <v>0</v>
      </c>
      <c r="N196" s="544">
        <v>0</v>
      </c>
      <c r="O196" s="544">
        <v>0</v>
      </c>
      <c r="P196" s="544">
        <v>0</v>
      </c>
      <c r="Q196" s="544">
        <v>0</v>
      </c>
      <c r="R196" s="544">
        <v>0</v>
      </c>
      <c r="S196" s="544">
        <v>0</v>
      </c>
      <c r="T196" s="544">
        <v>0</v>
      </c>
    </row>
    <row r="197" spans="1:20">
      <c r="A197" s="543">
        <v>8733056</v>
      </c>
      <c r="B197" s="543" t="s">
        <v>307</v>
      </c>
      <c r="C197" s="543" t="s">
        <v>580</v>
      </c>
      <c r="D197" s="544">
        <v>0</v>
      </c>
      <c r="E197" s="544">
        <v>0</v>
      </c>
      <c r="F197" s="544">
        <v>0</v>
      </c>
      <c r="G197" s="544">
        <v>0</v>
      </c>
      <c r="H197" s="544">
        <v>0</v>
      </c>
      <c r="I197" s="544">
        <v>0</v>
      </c>
      <c r="J197" s="544">
        <v>0</v>
      </c>
      <c r="K197" s="544">
        <v>0</v>
      </c>
      <c r="L197" s="544">
        <v>0</v>
      </c>
      <c r="M197" s="544">
        <v>0</v>
      </c>
      <c r="N197" s="544">
        <v>0</v>
      </c>
      <c r="O197" s="544">
        <v>0</v>
      </c>
      <c r="P197" s="544">
        <v>0</v>
      </c>
      <c r="Q197" s="544">
        <v>0</v>
      </c>
      <c r="R197" s="544">
        <v>0</v>
      </c>
      <c r="S197" s="544">
        <v>0</v>
      </c>
      <c r="T197" s="544">
        <v>0</v>
      </c>
    </row>
    <row r="198" spans="1:20">
      <c r="A198" s="543">
        <v>8733063</v>
      </c>
      <c r="B198" s="543" t="s">
        <v>242</v>
      </c>
      <c r="C198" s="543" t="s">
        <v>580</v>
      </c>
      <c r="D198" s="544">
        <v>0</v>
      </c>
      <c r="E198" s="544">
        <v>0</v>
      </c>
      <c r="F198" s="544">
        <v>0</v>
      </c>
      <c r="G198" s="544">
        <v>0</v>
      </c>
      <c r="H198" s="544">
        <v>0</v>
      </c>
      <c r="I198" s="544">
        <v>0</v>
      </c>
      <c r="J198" s="544">
        <v>0</v>
      </c>
      <c r="K198" s="544">
        <v>0</v>
      </c>
      <c r="L198" s="544">
        <v>0</v>
      </c>
      <c r="M198" s="544">
        <v>0</v>
      </c>
      <c r="N198" s="544">
        <v>0</v>
      </c>
      <c r="O198" s="544">
        <v>0</v>
      </c>
      <c r="P198" s="544">
        <v>0</v>
      </c>
      <c r="Q198" s="544">
        <v>0</v>
      </c>
      <c r="R198" s="544">
        <v>0</v>
      </c>
      <c r="S198" s="544">
        <v>0</v>
      </c>
      <c r="T198" s="544">
        <v>0</v>
      </c>
    </row>
    <row r="199" spans="1:20">
      <c r="A199" s="543">
        <v>8733070</v>
      </c>
      <c r="B199" s="543" t="s">
        <v>319</v>
      </c>
      <c r="C199" s="543" t="s">
        <v>580</v>
      </c>
      <c r="D199" s="544">
        <v>0</v>
      </c>
      <c r="E199" s="544">
        <v>0</v>
      </c>
      <c r="F199" s="544">
        <v>0</v>
      </c>
      <c r="G199" s="544">
        <v>0</v>
      </c>
      <c r="H199" s="544">
        <v>0</v>
      </c>
      <c r="I199" s="544">
        <v>0</v>
      </c>
      <c r="J199" s="544">
        <v>0</v>
      </c>
      <c r="K199" s="544">
        <v>0</v>
      </c>
      <c r="L199" s="544">
        <v>0</v>
      </c>
      <c r="M199" s="544">
        <v>0</v>
      </c>
      <c r="N199" s="544">
        <v>0</v>
      </c>
      <c r="O199" s="544">
        <v>0</v>
      </c>
      <c r="P199" s="544">
        <v>0</v>
      </c>
      <c r="Q199" s="544">
        <v>0</v>
      </c>
      <c r="R199" s="544">
        <v>0</v>
      </c>
      <c r="S199" s="544">
        <v>0</v>
      </c>
      <c r="T199" s="544">
        <v>0</v>
      </c>
    </row>
    <row r="200" spans="1:20">
      <c r="A200" s="543">
        <v>8733072</v>
      </c>
      <c r="B200" s="543" t="s">
        <v>400</v>
      </c>
      <c r="C200" s="543" t="s">
        <v>580</v>
      </c>
      <c r="D200" s="544">
        <v>0</v>
      </c>
      <c r="E200" s="544">
        <v>0</v>
      </c>
      <c r="F200" s="544">
        <v>0</v>
      </c>
      <c r="G200" s="544">
        <v>0</v>
      </c>
      <c r="H200" s="544">
        <v>0</v>
      </c>
      <c r="I200" s="544">
        <v>0</v>
      </c>
      <c r="J200" s="544">
        <v>0</v>
      </c>
      <c r="K200" s="544">
        <v>0</v>
      </c>
      <c r="L200" s="544">
        <v>0</v>
      </c>
      <c r="M200" s="544">
        <v>0</v>
      </c>
      <c r="N200" s="544">
        <v>0</v>
      </c>
      <c r="O200" s="544">
        <v>0</v>
      </c>
      <c r="P200" s="544">
        <v>0</v>
      </c>
      <c r="Q200" s="544">
        <v>0</v>
      </c>
      <c r="R200" s="544">
        <v>0</v>
      </c>
      <c r="S200" s="544">
        <v>0</v>
      </c>
      <c r="T200" s="544">
        <v>0</v>
      </c>
    </row>
    <row r="201" spans="1:20">
      <c r="A201" s="543">
        <v>8733083</v>
      </c>
      <c r="B201" s="543" t="s">
        <v>395</v>
      </c>
      <c r="C201" s="543" t="s">
        <v>580</v>
      </c>
      <c r="D201" s="544">
        <v>0</v>
      </c>
      <c r="E201" s="544">
        <v>0</v>
      </c>
      <c r="F201" s="544">
        <v>0</v>
      </c>
      <c r="G201" s="544">
        <v>0</v>
      </c>
      <c r="H201" s="544">
        <v>0</v>
      </c>
      <c r="I201" s="544">
        <v>0</v>
      </c>
      <c r="J201" s="544">
        <v>0</v>
      </c>
      <c r="K201" s="544">
        <v>0</v>
      </c>
      <c r="L201" s="544">
        <v>0</v>
      </c>
      <c r="M201" s="544">
        <v>0</v>
      </c>
      <c r="N201" s="544">
        <v>0</v>
      </c>
      <c r="O201" s="544">
        <v>0</v>
      </c>
      <c r="P201" s="544">
        <v>0</v>
      </c>
      <c r="Q201" s="544">
        <v>0</v>
      </c>
      <c r="R201" s="544">
        <v>0</v>
      </c>
      <c r="S201" s="544">
        <v>0</v>
      </c>
      <c r="T201" s="544">
        <v>0</v>
      </c>
    </row>
    <row r="202" spans="1:20">
      <c r="A202" s="543">
        <v>8733302</v>
      </c>
      <c r="B202" s="543" t="s">
        <v>372</v>
      </c>
      <c r="C202" s="543" t="s">
        <v>580</v>
      </c>
      <c r="D202" s="544">
        <v>0</v>
      </c>
      <c r="E202" s="544">
        <v>0</v>
      </c>
      <c r="F202" s="544">
        <v>0</v>
      </c>
      <c r="G202" s="544">
        <v>0</v>
      </c>
      <c r="H202" s="544">
        <v>0</v>
      </c>
      <c r="I202" s="544">
        <v>0</v>
      </c>
      <c r="J202" s="544">
        <v>0</v>
      </c>
      <c r="K202" s="544">
        <v>0</v>
      </c>
      <c r="L202" s="544">
        <v>0</v>
      </c>
      <c r="M202" s="544">
        <v>0</v>
      </c>
      <c r="N202" s="544">
        <v>0</v>
      </c>
      <c r="O202" s="544">
        <v>0</v>
      </c>
      <c r="P202" s="544">
        <v>0</v>
      </c>
      <c r="Q202" s="544">
        <v>0</v>
      </c>
      <c r="R202" s="544">
        <v>0</v>
      </c>
      <c r="S202" s="544">
        <v>0</v>
      </c>
      <c r="T202" s="544">
        <v>0</v>
      </c>
    </row>
    <row r="203" spans="1:20">
      <c r="A203" s="543">
        <v>8733326</v>
      </c>
      <c r="B203" s="543" t="s">
        <v>439</v>
      </c>
      <c r="C203" s="543" t="s">
        <v>580</v>
      </c>
      <c r="D203" s="544">
        <v>0</v>
      </c>
      <c r="E203" s="544">
        <v>0</v>
      </c>
      <c r="F203" s="544">
        <v>0</v>
      </c>
      <c r="G203" s="544">
        <v>0</v>
      </c>
      <c r="H203" s="544">
        <v>0</v>
      </c>
      <c r="I203" s="544">
        <v>0</v>
      </c>
      <c r="J203" s="544">
        <v>0</v>
      </c>
      <c r="K203" s="544">
        <v>0</v>
      </c>
      <c r="L203" s="544">
        <v>0</v>
      </c>
      <c r="M203" s="544">
        <v>0</v>
      </c>
      <c r="N203" s="544">
        <v>0</v>
      </c>
      <c r="O203" s="544">
        <v>0</v>
      </c>
      <c r="P203" s="544">
        <v>0</v>
      </c>
      <c r="Q203" s="544">
        <v>0</v>
      </c>
      <c r="R203" s="544">
        <v>0</v>
      </c>
      <c r="S203" s="544">
        <v>0</v>
      </c>
      <c r="T203" s="544">
        <v>0</v>
      </c>
    </row>
    <row r="204" spans="1:20">
      <c r="A204" s="543">
        <v>8733360</v>
      </c>
      <c r="B204" s="543" t="s">
        <v>394</v>
      </c>
      <c r="C204" s="543" t="s">
        <v>580</v>
      </c>
      <c r="D204" s="544">
        <v>0</v>
      </c>
      <c r="E204" s="544">
        <v>0</v>
      </c>
      <c r="F204" s="544">
        <v>0</v>
      </c>
      <c r="G204" s="544">
        <v>0</v>
      </c>
      <c r="H204" s="544">
        <v>0</v>
      </c>
      <c r="I204" s="544">
        <v>0</v>
      </c>
      <c r="J204" s="544">
        <v>0</v>
      </c>
      <c r="K204" s="544">
        <v>0</v>
      </c>
      <c r="L204" s="544">
        <v>0</v>
      </c>
      <c r="M204" s="544">
        <v>0</v>
      </c>
      <c r="N204" s="544">
        <v>0</v>
      </c>
      <c r="O204" s="544">
        <v>0</v>
      </c>
      <c r="P204" s="544">
        <v>0</v>
      </c>
      <c r="Q204" s="544">
        <v>0</v>
      </c>
      <c r="R204" s="544">
        <v>0</v>
      </c>
      <c r="S204" s="544">
        <v>0</v>
      </c>
      <c r="T204" s="544">
        <v>0</v>
      </c>
    </row>
    <row r="205" spans="1:20">
      <c r="A205" s="543">
        <v>8733362</v>
      </c>
      <c r="B205" s="543" t="s">
        <v>279</v>
      </c>
      <c r="C205" s="543" t="s">
        <v>580</v>
      </c>
      <c r="D205" s="544">
        <v>0</v>
      </c>
      <c r="E205" s="544">
        <v>0</v>
      </c>
      <c r="F205" s="544">
        <v>0</v>
      </c>
      <c r="G205" s="544">
        <v>0</v>
      </c>
      <c r="H205" s="544">
        <v>0</v>
      </c>
      <c r="I205" s="544">
        <v>0</v>
      </c>
      <c r="J205" s="544">
        <v>0</v>
      </c>
      <c r="K205" s="544">
        <v>0</v>
      </c>
      <c r="L205" s="544">
        <v>0</v>
      </c>
      <c r="M205" s="544">
        <v>0</v>
      </c>
      <c r="N205" s="544">
        <v>0</v>
      </c>
      <c r="O205" s="544">
        <v>0</v>
      </c>
      <c r="P205" s="544">
        <v>0</v>
      </c>
      <c r="Q205" s="544">
        <v>0</v>
      </c>
      <c r="R205" s="544">
        <v>0</v>
      </c>
      <c r="S205" s="544">
        <v>0</v>
      </c>
      <c r="T205" s="544">
        <v>0</v>
      </c>
    </row>
    <row r="206" spans="1:20">
      <c r="A206" s="543">
        <v>8733366</v>
      </c>
      <c r="B206" s="543" t="s">
        <v>401</v>
      </c>
      <c r="C206" s="543" t="s">
        <v>580</v>
      </c>
      <c r="D206" s="544">
        <v>0</v>
      </c>
      <c r="E206" s="544">
        <v>0</v>
      </c>
      <c r="F206" s="544">
        <v>0</v>
      </c>
      <c r="G206" s="544">
        <v>0</v>
      </c>
      <c r="H206" s="544">
        <v>0</v>
      </c>
      <c r="I206" s="544">
        <v>0</v>
      </c>
      <c r="J206" s="544">
        <v>0</v>
      </c>
      <c r="K206" s="544">
        <v>0</v>
      </c>
      <c r="L206" s="544">
        <v>0</v>
      </c>
      <c r="M206" s="544">
        <v>0</v>
      </c>
      <c r="N206" s="544">
        <v>0</v>
      </c>
      <c r="O206" s="544">
        <v>0</v>
      </c>
      <c r="P206" s="544">
        <v>0</v>
      </c>
      <c r="Q206" s="544">
        <v>0</v>
      </c>
      <c r="R206" s="544">
        <v>0</v>
      </c>
      <c r="S206" s="544">
        <v>0</v>
      </c>
      <c r="T206" s="544">
        <v>0</v>
      </c>
    </row>
    <row r="207" spans="1:20">
      <c r="A207" s="543">
        <v>8733367</v>
      </c>
      <c r="B207" s="543" t="s">
        <v>245</v>
      </c>
      <c r="C207" s="543" t="s">
        <v>580</v>
      </c>
      <c r="D207" s="544">
        <v>0</v>
      </c>
      <c r="E207" s="544">
        <v>0</v>
      </c>
      <c r="F207" s="544">
        <v>0</v>
      </c>
      <c r="G207" s="544">
        <v>0</v>
      </c>
      <c r="H207" s="544">
        <v>0</v>
      </c>
      <c r="I207" s="544">
        <v>0</v>
      </c>
      <c r="J207" s="544">
        <v>0</v>
      </c>
      <c r="K207" s="544">
        <v>0</v>
      </c>
      <c r="L207" s="544">
        <v>0</v>
      </c>
      <c r="M207" s="544">
        <v>0</v>
      </c>
      <c r="N207" s="544">
        <v>0</v>
      </c>
      <c r="O207" s="544">
        <v>0</v>
      </c>
      <c r="P207" s="544">
        <v>0</v>
      </c>
      <c r="Q207" s="544">
        <v>0</v>
      </c>
      <c r="R207" s="544">
        <v>0</v>
      </c>
      <c r="S207" s="544">
        <v>0</v>
      </c>
      <c r="T207" s="544">
        <v>0</v>
      </c>
    </row>
    <row r="208" spans="1:20">
      <c r="A208" s="543">
        <v>8733383</v>
      </c>
      <c r="B208" s="543" t="s">
        <v>225</v>
      </c>
      <c r="C208" s="543" t="s">
        <v>580</v>
      </c>
      <c r="D208" s="544">
        <v>0</v>
      </c>
      <c r="E208" s="544">
        <v>0</v>
      </c>
      <c r="F208" s="544">
        <v>0</v>
      </c>
      <c r="G208" s="544">
        <v>0</v>
      </c>
      <c r="H208" s="544">
        <v>0</v>
      </c>
      <c r="I208" s="544">
        <v>0</v>
      </c>
      <c r="J208" s="544">
        <v>0</v>
      </c>
      <c r="K208" s="544">
        <v>0</v>
      </c>
      <c r="L208" s="544">
        <v>0</v>
      </c>
      <c r="M208" s="544">
        <v>0</v>
      </c>
      <c r="N208" s="544">
        <v>0</v>
      </c>
      <c r="O208" s="544">
        <v>0</v>
      </c>
      <c r="P208" s="544">
        <v>0</v>
      </c>
      <c r="Q208" s="544">
        <v>0</v>
      </c>
      <c r="R208" s="544">
        <v>0</v>
      </c>
      <c r="S208" s="544">
        <v>0</v>
      </c>
      <c r="T208" s="544">
        <v>0</v>
      </c>
    </row>
    <row r="209" spans="1:20">
      <c r="A209" s="543">
        <v>8733387</v>
      </c>
      <c r="B209" s="543" t="s">
        <v>333</v>
      </c>
      <c r="C209" s="543" t="s">
        <v>580</v>
      </c>
      <c r="D209" s="544">
        <v>0</v>
      </c>
      <c r="E209" s="544">
        <v>0</v>
      </c>
      <c r="F209" s="544">
        <v>0</v>
      </c>
      <c r="G209" s="544">
        <v>0</v>
      </c>
      <c r="H209" s="544">
        <v>0</v>
      </c>
      <c r="I209" s="544">
        <v>0</v>
      </c>
      <c r="J209" s="544">
        <v>0</v>
      </c>
      <c r="K209" s="544">
        <v>0</v>
      </c>
      <c r="L209" s="544">
        <v>0</v>
      </c>
      <c r="M209" s="544">
        <v>0</v>
      </c>
      <c r="N209" s="544">
        <v>0</v>
      </c>
      <c r="O209" s="544">
        <v>0</v>
      </c>
      <c r="P209" s="544">
        <v>0</v>
      </c>
      <c r="Q209" s="544">
        <v>0</v>
      </c>
      <c r="R209" s="544">
        <v>0</v>
      </c>
      <c r="S209" s="544">
        <v>0</v>
      </c>
      <c r="T209" s="544">
        <v>0</v>
      </c>
    </row>
    <row r="210" spans="1:20">
      <c r="A210" s="543">
        <v>8735201</v>
      </c>
      <c r="B210" s="543" t="s">
        <v>369</v>
      </c>
      <c r="C210" s="543" t="s">
        <v>580</v>
      </c>
      <c r="D210" s="544">
        <v>0</v>
      </c>
      <c r="E210" s="544">
        <v>0</v>
      </c>
      <c r="F210" s="544">
        <v>0</v>
      </c>
      <c r="G210" s="544">
        <v>0</v>
      </c>
      <c r="H210" s="544">
        <v>0</v>
      </c>
      <c r="I210" s="544">
        <v>0</v>
      </c>
      <c r="J210" s="544">
        <v>0</v>
      </c>
      <c r="K210" s="544">
        <v>0</v>
      </c>
      <c r="L210" s="544">
        <v>0</v>
      </c>
      <c r="M210" s="544">
        <v>0</v>
      </c>
      <c r="N210" s="544">
        <v>0</v>
      </c>
      <c r="O210" s="544">
        <v>0</v>
      </c>
      <c r="P210" s="544">
        <v>0</v>
      </c>
      <c r="Q210" s="544">
        <v>0</v>
      </c>
      <c r="R210" s="544">
        <v>0</v>
      </c>
      <c r="S210" s="544">
        <v>0</v>
      </c>
      <c r="T210" s="544">
        <v>0</v>
      </c>
    </row>
    <row r="211" spans="1:20">
      <c r="A211" s="543">
        <v>8735203</v>
      </c>
      <c r="B211" s="543" t="s">
        <v>266</v>
      </c>
      <c r="C211" s="543" t="s">
        <v>580</v>
      </c>
      <c r="D211" s="544">
        <v>0</v>
      </c>
      <c r="E211" s="544">
        <v>0</v>
      </c>
      <c r="F211" s="544">
        <v>0</v>
      </c>
      <c r="G211" s="544">
        <v>0</v>
      </c>
      <c r="H211" s="544">
        <v>0</v>
      </c>
      <c r="I211" s="544">
        <v>0</v>
      </c>
      <c r="J211" s="544">
        <v>0</v>
      </c>
      <c r="K211" s="544">
        <v>0</v>
      </c>
      <c r="L211" s="544">
        <v>0</v>
      </c>
      <c r="M211" s="544">
        <v>0</v>
      </c>
      <c r="N211" s="544">
        <v>0</v>
      </c>
      <c r="O211" s="544">
        <v>0</v>
      </c>
      <c r="P211" s="544">
        <v>0</v>
      </c>
      <c r="Q211" s="544">
        <v>0</v>
      </c>
      <c r="R211" s="544">
        <v>0</v>
      </c>
      <c r="S211" s="544">
        <v>0</v>
      </c>
      <c r="T211" s="544">
        <v>0</v>
      </c>
    </row>
    <row r="212" spans="1:20">
      <c r="A212" s="543">
        <v>8735204</v>
      </c>
      <c r="B212" s="543" t="s">
        <v>267</v>
      </c>
      <c r="C212" s="543" t="s">
        <v>580</v>
      </c>
      <c r="D212" s="544">
        <v>0</v>
      </c>
      <c r="E212" s="544">
        <v>0</v>
      </c>
      <c r="F212" s="544">
        <v>0</v>
      </c>
      <c r="G212" s="544">
        <v>0</v>
      </c>
      <c r="H212" s="544">
        <v>0</v>
      </c>
      <c r="I212" s="544">
        <v>0</v>
      </c>
      <c r="J212" s="544">
        <v>0</v>
      </c>
      <c r="K212" s="544">
        <v>0</v>
      </c>
      <c r="L212" s="544">
        <v>0</v>
      </c>
      <c r="M212" s="544">
        <v>0</v>
      </c>
      <c r="N212" s="544">
        <v>0</v>
      </c>
      <c r="O212" s="544">
        <v>0</v>
      </c>
      <c r="P212" s="544">
        <v>0</v>
      </c>
      <c r="Q212" s="544">
        <v>0</v>
      </c>
      <c r="R212" s="544">
        <v>0</v>
      </c>
      <c r="S212" s="544">
        <v>0</v>
      </c>
      <c r="T212" s="544">
        <v>0</v>
      </c>
    </row>
    <row r="213" spans="1:20">
      <c r="A213" s="543">
        <v>8735205</v>
      </c>
      <c r="B213" s="543" t="s">
        <v>326</v>
      </c>
      <c r="C213" s="543" t="s">
        <v>580</v>
      </c>
      <c r="D213" s="544">
        <v>0</v>
      </c>
      <c r="E213" s="544">
        <v>0</v>
      </c>
      <c r="F213" s="544">
        <v>0</v>
      </c>
      <c r="G213" s="544">
        <v>0</v>
      </c>
      <c r="H213" s="544">
        <v>0</v>
      </c>
      <c r="I213" s="544">
        <v>0</v>
      </c>
      <c r="J213" s="544">
        <v>0</v>
      </c>
      <c r="K213" s="544">
        <v>0</v>
      </c>
      <c r="L213" s="544">
        <v>0</v>
      </c>
      <c r="M213" s="544">
        <v>0</v>
      </c>
      <c r="N213" s="544">
        <v>0</v>
      </c>
      <c r="O213" s="544">
        <v>0</v>
      </c>
      <c r="P213" s="544">
        <v>0</v>
      </c>
      <c r="Q213" s="544">
        <v>0</v>
      </c>
      <c r="R213" s="544">
        <v>0</v>
      </c>
      <c r="S213" s="544">
        <v>0</v>
      </c>
      <c r="T213" s="544">
        <v>0</v>
      </c>
    </row>
    <row r="214" spans="1:20">
      <c r="A214" s="543">
        <v>8734000</v>
      </c>
      <c r="B214" s="543" t="s">
        <v>435</v>
      </c>
      <c r="C214" s="543" t="s">
        <v>581</v>
      </c>
      <c r="D214" s="544">
        <v>0</v>
      </c>
      <c r="E214" s="544">
        <v>0</v>
      </c>
      <c r="F214" s="544">
        <v>0</v>
      </c>
      <c r="G214" s="544">
        <v>0</v>
      </c>
      <c r="H214" s="544">
        <v>0</v>
      </c>
      <c r="I214" s="544">
        <v>0</v>
      </c>
      <c r="J214" s="544">
        <v>0</v>
      </c>
      <c r="K214" s="544">
        <v>0</v>
      </c>
      <c r="L214" s="544">
        <v>0</v>
      </c>
      <c r="M214" s="544">
        <v>0</v>
      </c>
      <c r="N214" s="544">
        <v>0</v>
      </c>
      <c r="O214" s="544">
        <v>0</v>
      </c>
      <c r="P214" s="544">
        <v>0</v>
      </c>
      <c r="Q214" s="544">
        <v>0</v>
      </c>
      <c r="R214" s="544">
        <v>0</v>
      </c>
      <c r="S214" s="544">
        <v>0</v>
      </c>
      <c r="T214" s="544">
        <v>0</v>
      </c>
    </row>
    <row r="215" spans="1:20">
      <c r="A215" s="543">
        <v>8734002</v>
      </c>
      <c r="B215" s="543" t="s">
        <v>238</v>
      </c>
      <c r="C215" s="543" t="s">
        <v>581</v>
      </c>
      <c r="D215" s="544">
        <v>0</v>
      </c>
      <c r="E215" s="544">
        <v>0</v>
      </c>
      <c r="F215" s="544">
        <v>0</v>
      </c>
      <c r="G215" s="544">
        <v>0</v>
      </c>
      <c r="H215" s="544">
        <v>0</v>
      </c>
      <c r="I215" s="544">
        <v>0</v>
      </c>
      <c r="J215" s="544">
        <v>0</v>
      </c>
      <c r="K215" s="544">
        <v>0</v>
      </c>
      <c r="L215" s="544">
        <v>0</v>
      </c>
      <c r="M215" s="544">
        <v>0</v>
      </c>
      <c r="N215" s="544">
        <v>0</v>
      </c>
      <c r="O215" s="544">
        <v>0</v>
      </c>
      <c r="P215" s="544">
        <v>0</v>
      </c>
      <c r="Q215" s="544">
        <v>0</v>
      </c>
      <c r="R215" s="544">
        <v>0</v>
      </c>
      <c r="S215" s="544">
        <v>0</v>
      </c>
      <c r="T215" s="544">
        <v>0</v>
      </c>
    </row>
    <row r="216" spans="1:20">
      <c r="A216" s="543">
        <v>8734003</v>
      </c>
      <c r="B216" s="543" t="s">
        <v>359</v>
      </c>
      <c r="C216" s="543" t="s">
        <v>581</v>
      </c>
      <c r="D216" s="544">
        <v>0</v>
      </c>
      <c r="E216" s="544">
        <v>0</v>
      </c>
      <c r="F216" s="544">
        <v>0</v>
      </c>
      <c r="G216" s="544">
        <v>0</v>
      </c>
      <c r="H216" s="544">
        <v>0</v>
      </c>
      <c r="I216" s="544">
        <v>0</v>
      </c>
      <c r="J216" s="544">
        <v>0</v>
      </c>
      <c r="K216" s="544">
        <v>0</v>
      </c>
      <c r="L216" s="544">
        <v>0</v>
      </c>
      <c r="M216" s="544">
        <v>0</v>
      </c>
      <c r="N216" s="544">
        <v>0</v>
      </c>
      <c r="O216" s="544">
        <v>0</v>
      </c>
      <c r="P216" s="544">
        <v>0</v>
      </c>
      <c r="Q216" s="544">
        <v>0</v>
      </c>
      <c r="R216" s="544">
        <v>0</v>
      </c>
      <c r="S216" s="544">
        <v>0</v>
      </c>
      <c r="T216" s="544">
        <v>0</v>
      </c>
    </row>
    <row r="217" spans="1:20">
      <c r="A217" s="543">
        <v>8734004</v>
      </c>
      <c r="B217" s="543" t="s">
        <v>323</v>
      </c>
      <c r="C217" s="543" t="s">
        <v>581</v>
      </c>
      <c r="D217" s="544">
        <v>0</v>
      </c>
      <c r="E217" s="544">
        <v>0</v>
      </c>
      <c r="F217" s="544">
        <v>0</v>
      </c>
      <c r="G217" s="544">
        <v>0</v>
      </c>
      <c r="H217" s="544">
        <v>0</v>
      </c>
      <c r="I217" s="544">
        <v>0</v>
      </c>
      <c r="J217" s="544">
        <v>0</v>
      </c>
      <c r="K217" s="544">
        <v>0</v>
      </c>
      <c r="L217" s="544">
        <v>0</v>
      </c>
      <c r="M217" s="544">
        <v>0</v>
      </c>
      <c r="N217" s="544">
        <v>0</v>
      </c>
      <c r="O217" s="544">
        <v>0</v>
      </c>
      <c r="P217" s="544">
        <v>0</v>
      </c>
      <c r="Q217" s="544">
        <v>0</v>
      </c>
      <c r="R217" s="544">
        <v>0</v>
      </c>
      <c r="S217" s="544">
        <v>0</v>
      </c>
      <c r="T217" s="544">
        <v>0</v>
      </c>
    </row>
    <row r="218" spans="1:20">
      <c r="A218" s="543">
        <v>8734005</v>
      </c>
      <c r="B218" s="543" t="s">
        <v>362</v>
      </c>
      <c r="C218" s="543" t="s">
        <v>581</v>
      </c>
      <c r="D218" s="544">
        <v>0</v>
      </c>
      <c r="E218" s="544">
        <v>0</v>
      </c>
      <c r="F218" s="544">
        <v>0</v>
      </c>
      <c r="G218" s="544">
        <v>0</v>
      </c>
      <c r="H218" s="544">
        <v>0</v>
      </c>
      <c r="I218" s="544">
        <v>0</v>
      </c>
      <c r="J218" s="544">
        <v>0</v>
      </c>
      <c r="K218" s="544">
        <v>0</v>
      </c>
      <c r="L218" s="544">
        <v>0</v>
      </c>
      <c r="M218" s="544">
        <v>0</v>
      </c>
      <c r="N218" s="544">
        <v>0</v>
      </c>
      <c r="O218" s="544">
        <v>0</v>
      </c>
      <c r="P218" s="544">
        <v>0</v>
      </c>
      <c r="Q218" s="544">
        <v>0</v>
      </c>
      <c r="R218" s="544">
        <v>0</v>
      </c>
      <c r="S218" s="544">
        <v>0</v>
      </c>
      <c r="T218" s="544">
        <v>0</v>
      </c>
    </row>
    <row r="219" spans="1:20">
      <c r="A219" s="543">
        <v>8734006</v>
      </c>
      <c r="B219" s="543" t="s">
        <v>248</v>
      </c>
      <c r="C219" s="543" t="s">
        <v>581</v>
      </c>
      <c r="D219" s="544">
        <v>0</v>
      </c>
      <c r="E219" s="544">
        <v>0</v>
      </c>
      <c r="F219" s="544">
        <v>0</v>
      </c>
      <c r="G219" s="544">
        <v>0</v>
      </c>
      <c r="H219" s="544">
        <v>0</v>
      </c>
      <c r="I219" s="544">
        <v>0</v>
      </c>
      <c r="J219" s="544">
        <v>0</v>
      </c>
      <c r="K219" s="544">
        <v>0</v>
      </c>
      <c r="L219" s="544">
        <v>0</v>
      </c>
      <c r="M219" s="544">
        <v>0</v>
      </c>
      <c r="N219" s="544">
        <v>0</v>
      </c>
      <c r="O219" s="544">
        <v>0</v>
      </c>
      <c r="P219" s="544">
        <v>0</v>
      </c>
      <c r="Q219" s="544">
        <v>0</v>
      </c>
      <c r="R219" s="544">
        <v>0</v>
      </c>
      <c r="S219" s="544">
        <v>0</v>
      </c>
      <c r="T219" s="544">
        <v>0</v>
      </c>
    </row>
    <row r="220" spans="1:20">
      <c r="A220" s="543">
        <v>8734007</v>
      </c>
      <c r="B220" s="543" t="s">
        <v>418</v>
      </c>
      <c r="C220" s="543" t="s">
        <v>581</v>
      </c>
      <c r="D220" s="544">
        <v>0</v>
      </c>
      <c r="E220" s="544">
        <v>0</v>
      </c>
      <c r="F220" s="544">
        <v>0</v>
      </c>
      <c r="G220" s="544">
        <v>0</v>
      </c>
      <c r="H220" s="544">
        <v>0</v>
      </c>
      <c r="I220" s="544">
        <v>0</v>
      </c>
      <c r="J220" s="544">
        <v>0</v>
      </c>
      <c r="K220" s="544">
        <v>0</v>
      </c>
      <c r="L220" s="544">
        <v>0</v>
      </c>
      <c r="M220" s="544">
        <v>0</v>
      </c>
      <c r="N220" s="544">
        <v>0</v>
      </c>
      <c r="O220" s="544">
        <v>0</v>
      </c>
      <c r="P220" s="544">
        <v>0</v>
      </c>
      <c r="Q220" s="544">
        <v>0</v>
      </c>
      <c r="R220" s="544">
        <v>0</v>
      </c>
      <c r="S220" s="544">
        <v>0</v>
      </c>
      <c r="T220" s="544">
        <v>0</v>
      </c>
    </row>
    <row r="221" spans="1:20">
      <c r="A221" s="543">
        <v>8734008</v>
      </c>
      <c r="B221" s="543" t="s">
        <v>249</v>
      </c>
      <c r="C221" s="543" t="s">
        <v>581</v>
      </c>
      <c r="D221" s="544">
        <v>0</v>
      </c>
      <c r="E221" s="544">
        <v>0</v>
      </c>
      <c r="F221" s="544">
        <v>0</v>
      </c>
      <c r="G221" s="544">
        <v>0</v>
      </c>
      <c r="H221" s="544">
        <v>0</v>
      </c>
      <c r="I221" s="544">
        <v>0</v>
      </c>
      <c r="J221" s="544">
        <v>0</v>
      </c>
      <c r="K221" s="544">
        <v>0</v>
      </c>
      <c r="L221" s="544">
        <v>0</v>
      </c>
      <c r="M221" s="544">
        <v>0</v>
      </c>
      <c r="N221" s="544">
        <v>0</v>
      </c>
      <c r="O221" s="544">
        <v>0</v>
      </c>
      <c r="P221" s="544">
        <v>0</v>
      </c>
      <c r="Q221" s="544">
        <v>0</v>
      </c>
      <c r="R221" s="544">
        <v>0</v>
      </c>
      <c r="S221" s="544">
        <v>0</v>
      </c>
      <c r="T221" s="544">
        <v>0</v>
      </c>
    </row>
    <row r="222" spans="1:20">
      <c r="A222" s="543">
        <v>8734010</v>
      </c>
      <c r="B222" s="543" t="s">
        <v>441</v>
      </c>
      <c r="C222" s="543" t="s">
        <v>581</v>
      </c>
      <c r="D222" s="544">
        <v>0</v>
      </c>
      <c r="E222" s="544">
        <v>0</v>
      </c>
      <c r="F222" s="544">
        <v>0</v>
      </c>
      <c r="G222" s="544">
        <v>0</v>
      </c>
      <c r="H222" s="544">
        <v>0</v>
      </c>
      <c r="I222" s="544">
        <v>0</v>
      </c>
      <c r="J222" s="544">
        <v>0</v>
      </c>
      <c r="K222" s="544">
        <v>0</v>
      </c>
      <c r="L222" s="544">
        <v>0</v>
      </c>
      <c r="M222" s="544">
        <v>0</v>
      </c>
      <c r="N222" s="544">
        <v>0</v>
      </c>
      <c r="O222" s="544">
        <v>0</v>
      </c>
      <c r="P222" s="544">
        <v>0</v>
      </c>
      <c r="Q222" s="544">
        <v>0</v>
      </c>
      <c r="R222" s="544">
        <v>0</v>
      </c>
      <c r="S222" s="544">
        <v>0</v>
      </c>
      <c r="T222" s="544">
        <v>0</v>
      </c>
    </row>
    <row r="223" spans="1:20">
      <c r="A223" s="543">
        <v>8734011</v>
      </c>
      <c r="B223" s="543" t="s">
        <v>427</v>
      </c>
      <c r="C223" s="543" t="s">
        <v>581</v>
      </c>
      <c r="D223" s="544">
        <v>0</v>
      </c>
      <c r="E223" s="544">
        <v>0</v>
      </c>
      <c r="F223" s="544">
        <v>0</v>
      </c>
      <c r="G223" s="544">
        <v>0</v>
      </c>
      <c r="H223" s="544">
        <v>0</v>
      </c>
      <c r="I223" s="544">
        <v>0</v>
      </c>
      <c r="J223" s="544">
        <v>0</v>
      </c>
      <c r="K223" s="544">
        <v>0</v>
      </c>
      <c r="L223" s="544">
        <v>0</v>
      </c>
      <c r="M223" s="544">
        <v>0</v>
      </c>
      <c r="N223" s="544">
        <v>0</v>
      </c>
      <c r="O223" s="544">
        <v>0</v>
      </c>
      <c r="P223" s="544">
        <v>0</v>
      </c>
      <c r="Q223" s="544">
        <v>0</v>
      </c>
      <c r="R223" s="544">
        <v>0</v>
      </c>
      <c r="S223" s="544">
        <v>0</v>
      </c>
      <c r="T223" s="544">
        <v>0</v>
      </c>
    </row>
    <row r="224" spans="1:20">
      <c r="A224" s="543">
        <v>8734012</v>
      </c>
      <c r="B224" s="543" t="s">
        <v>277</v>
      </c>
      <c r="C224" s="543" t="s">
        <v>581</v>
      </c>
      <c r="D224" s="544">
        <v>0</v>
      </c>
      <c r="E224" s="544">
        <v>0</v>
      </c>
      <c r="F224" s="544">
        <v>0</v>
      </c>
      <c r="G224" s="544">
        <v>0</v>
      </c>
      <c r="H224" s="544">
        <v>0</v>
      </c>
      <c r="I224" s="544">
        <v>0</v>
      </c>
      <c r="J224" s="544">
        <v>0</v>
      </c>
      <c r="K224" s="544">
        <v>0</v>
      </c>
      <c r="L224" s="544">
        <v>0</v>
      </c>
      <c r="M224" s="544">
        <v>0</v>
      </c>
      <c r="N224" s="544">
        <v>0</v>
      </c>
      <c r="O224" s="544">
        <v>0</v>
      </c>
      <c r="P224" s="544">
        <v>0</v>
      </c>
      <c r="Q224" s="544">
        <v>0</v>
      </c>
      <c r="R224" s="544">
        <v>0</v>
      </c>
      <c r="S224" s="544">
        <v>0</v>
      </c>
      <c r="T224" s="544">
        <v>0</v>
      </c>
    </row>
    <row r="225" spans="1:20">
      <c r="A225" s="543">
        <v>8734014</v>
      </c>
      <c r="B225" s="543" t="s">
        <v>281</v>
      </c>
      <c r="C225" s="543" t="s">
        <v>581</v>
      </c>
      <c r="D225" s="544">
        <v>0</v>
      </c>
      <c r="E225" s="544">
        <v>0</v>
      </c>
      <c r="F225" s="544">
        <v>0</v>
      </c>
      <c r="G225" s="544">
        <v>0</v>
      </c>
      <c r="H225" s="544">
        <v>0</v>
      </c>
      <c r="I225" s="544">
        <v>0</v>
      </c>
      <c r="J225" s="544">
        <v>0</v>
      </c>
      <c r="K225" s="544">
        <v>0</v>
      </c>
      <c r="L225" s="544">
        <v>0</v>
      </c>
      <c r="M225" s="544">
        <v>0</v>
      </c>
      <c r="N225" s="544">
        <v>0</v>
      </c>
      <c r="O225" s="544">
        <v>0</v>
      </c>
      <c r="P225" s="544">
        <v>0</v>
      </c>
      <c r="Q225" s="544">
        <v>0</v>
      </c>
      <c r="R225" s="544">
        <v>0</v>
      </c>
      <c r="S225" s="544">
        <v>0</v>
      </c>
      <c r="T225" s="544">
        <v>0</v>
      </c>
    </row>
    <row r="226" spans="1:20">
      <c r="A226" s="543">
        <v>8734016</v>
      </c>
      <c r="B226" s="543" t="s">
        <v>446</v>
      </c>
      <c r="C226" s="543" t="s">
        <v>581</v>
      </c>
      <c r="D226" s="544">
        <v>0</v>
      </c>
      <c r="E226" s="544">
        <v>0</v>
      </c>
      <c r="F226" s="544">
        <v>0</v>
      </c>
      <c r="G226" s="544">
        <v>0</v>
      </c>
      <c r="H226" s="544">
        <v>0</v>
      </c>
      <c r="I226" s="544">
        <v>0</v>
      </c>
      <c r="J226" s="544">
        <v>0</v>
      </c>
      <c r="K226" s="544">
        <v>0</v>
      </c>
      <c r="L226" s="544">
        <v>0</v>
      </c>
      <c r="M226" s="544">
        <v>0</v>
      </c>
      <c r="N226" s="544">
        <v>0</v>
      </c>
      <c r="O226" s="544">
        <v>0</v>
      </c>
      <c r="P226" s="544">
        <v>0</v>
      </c>
      <c r="Q226" s="544">
        <v>0</v>
      </c>
      <c r="R226" s="544">
        <v>0</v>
      </c>
      <c r="S226" s="544">
        <v>0</v>
      </c>
      <c r="T226" s="544">
        <v>0</v>
      </c>
    </row>
    <row r="227" spans="1:20">
      <c r="A227" s="543">
        <v>8734017</v>
      </c>
      <c r="B227" s="543" t="s">
        <v>626</v>
      </c>
      <c r="C227" s="543" t="s">
        <v>581</v>
      </c>
      <c r="D227" s="544">
        <v>0</v>
      </c>
      <c r="E227" s="544">
        <v>0</v>
      </c>
      <c r="F227" s="544">
        <v>0</v>
      </c>
      <c r="G227" s="544">
        <v>0</v>
      </c>
      <c r="H227" s="544">
        <v>0</v>
      </c>
      <c r="I227" s="544">
        <v>0</v>
      </c>
      <c r="J227" s="544">
        <v>0</v>
      </c>
      <c r="K227" s="544">
        <v>0</v>
      </c>
      <c r="L227" s="544">
        <v>0</v>
      </c>
      <c r="M227" s="544">
        <v>0</v>
      </c>
      <c r="N227" s="544">
        <v>0</v>
      </c>
      <c r="O227" s="544">
        <v>0</v>
      </c>
      <c r="P227" s="544">
        <v>0</v>
      </c>
      <c r="Q227" s="544">
        <v>0</v>
      </c>
      <c r="R227" s="544">
        <v>0</v>
      </c>
      <c r="S227" s="544">
        <v>0</v>
      </c>
      <c r="T227" s="544">
        <v>0</v>
      </c>
    </row>
    <row r="228" spans="1:20">
      <c r="A228" s="543">
        <v>8734027</v>
      </c>
      <c r="B228" s="543" t="s">
        <v>371</v>
      </c>
      <c r="C228" s="543" t="s">
        <v>581</v>
      </c>
      <c r="D228" s="544">
        <v>0</v>
      </c>
      <c r="E228" s="544">
        <v>0</v>
      </c>
      <c r="F228" s="544">
        <v>0</v>
      </c>
      <c r="G228" s="544">
        <v>0</v>
      </c>
      <c r="H228" s="544">
        <v>0</v>
      </c>
      <c r="I228" s="544">
        <v>0</v>
      </c>
      <c r="J228" s="544">
        <v>0</v>
      </c>
      <c r="K228" s="544">
        <v>0</v>
      </c>
      <c r="L228" s="544">
        <v>0</v>
      </c>
      <c r="M228" s="544">
        <v>0</v>
      </c>
      <c r="N228" s="544">
        <v>0</v>
      </c>
      <c r="O228" s="544">
        <v>0</v>
      </c>
      <c r="P228" s="544">
        <v>0</v>
      </c>
      <c r="Q228" s="544">
        <v>0</v>
      </c>
      <c r="R228" s="544">
        <v>0</v>
      </c>
      <c r="S228" s="544">
        <v>0</v>
      </c>
      <c r="T228" s="544">
        <v>0</v>
      </c>
    </row>
    <row r="229" spans="1:20">
      <c r="A229" s="543">
        <v>8734029</v>
      </c>
      <c r="B229" s="543" t="s">
        <v>253</v>
      </c>
      <c r="C229" s="543" t="s">
        <v>581</v>
      </c>
      <c r="D229" s="544">
        <v>0</v>
      </c>
      <c r="E229" s="544">
        <v>0</v>
      </c>
      <c r="F229" s="544">
        <v>0</v>
      </c>
      <c r="G229" s="544">
        <v>0</v>
      </c>
      <c r="H229" s="544">
        <v>0</v>
      </c>
      <c r="I229" s="544">
        <v>0</v>
      </c>
      <c r="J229" s="544">
        <v>0</v>
      </c>
      <c r="K229" s="544">
        <v>0</v>
      </c>
      <c r="L229" s="544">
        <v>0</v>
      </c>
      <c r="M229" s="544">
        <v>0</v>
      </c>
      <c r="N229" s="544">
        <v>0</v>
      </c>
      <c r="O229" s="544">
        <v>0</v>
      </c>
      <c r="P229" s="544">
        <v>0</v>
      </c>
      <c r="Q229" s="544">
        <v>0</v>
      </c>
      <c r="R229" s="544">
        <v>0</v>
      </c>
      <c r="S229" s="544">
        <v>0</v>
      </c>
      <c r="T229" s="544">
        <v>0</v>
      </c>
    </row>
    <row r="230" spans="1:20">
      <c r="A230" s="543">
        <v>8734031</v>
      </c>
      <c r="B230" s="543" t="s">
        <v>258</v>
      </c>
      <c r="C230" s="543" t="s">
        <v>581</v>
      </c>
      <c r="D230" s="544">
        <v>0</v>
      </c>
      <c r="E230" s="544">
        <v>0</v>
      </c>
      <c r="F230" s="544">
        <v>0</v>
      </c>
      <c r="G230" s="544">
        <v>0</v>
      </c>
      <c r="H230" s="544">
        <v>0</v>
      </c>
      <c r="I230" s="544">
        <v>0</v>
      </c>
      <c r="J230" s="544">
        <v>0</v>
      </c>
      <c r="K230" s="544">
        <v>0</v>
      </c>
      <c r="L230" s="544">
        <v>0</v>
      </c>
      <c r="M230" s="544">
        <v>0</v>
      </c>
      <c r="N230" s="544">
        <v>0</v>
      </c>
      <c r="O230" s="544">
        <v>0</v>
      </c>
      <c r="P230" s="544">
        <v>0</v>
      </c>
      <c r="Q230" s="544">
        <v>0</v>
      </c>
      <c r="R230" s="544">
        <v>0</v>
      </c>
      <c r="S230" s="544">
        <v>0</v>
      </c>
      <c r="T230" s="544">
        <v>0</v>
      </c>
    </row>
    <row r="231" spans="1:20">
      <c r="A231" s="543">
        <v>8734038</v>
      </c>
      <c r="B231" s="543" t="s">
        <v>263</v>
      </c>
      <c r="C231" s="543" t="s">
        <v>581</v>
      </c>
      <c r="D231" s="544">
        <v>0</v>
      </c>
      <c r="E231" s="544">
        <v>0</v>
      </c>
      <c r="F231" s="544">
        <v>0</v>
      </c>
      <c r="G231" s="544">
        <v>0</v>
      </c>
      <c r="H231" s="544">
        <v>0</v>
      </c>
      <c r="I231" s="544">
        <v>0</v>
      </c>
      <c r="J231" s="544">
        <v>0</v>
      </c>
      <c r="K231" s="544">
        <v>0</v>
      </c>
      <c r="L231" s="544">
        <v>0</v>
      </c>
      <c r="M231" s="544">
        <v>0</v>
      </c>
      <c r="N231" s="544">
        <v>0</v>
      </c>
      <c r="O231" s="544">
        <v>0</v>
      </c>
      <c r="P231" s="544">
        <v>0</v>
      </c>
      <c r="Q231" s="544">
        <v>0</v>
      </c>
      <c r="R231" s="544">
        <v>0</v>
      </c>
      <c r="S231" s="544">
        <v>0</v>
      </c>
      <c r="T231" s="544">
        <v>0</v>
      </c>
    </row>
    <row r="232" spans="1:20">
      <c r="A232" s="543">
        <v>8734040</v>
      </c>
      <c r="B232" s="543" t="s">
        <v>348</v>
      </c>
      <c r="C232" s="543" t="s">
        <v>581</v>
      </c>
      <c r="D232" s="544">
        <v>0</v>
      </c>
      <c r="E232" s="544">
        <v>0</v>
      </c>
      <c r="F232" s="544">
        <v>0</v>
      </c>
      <c r="G232" s="544">
        <v>0</v>
      </c>
      <c r="H232" s="544">
        <v>0</v>
      </c>
      <c r="I232" s="544">
        <v>0</v>
      </c>
      <c r="J232" s="544">
        <v>0</v>
      </c>
      <c r="K232" s="544">
        <v>0</v>
      </c>
      <c r="L232" s="544">
        <v>0</v>
      </c>
      <c r="M232" s="544">
        <v>0</v>
      </c>
      <c r="N232" s="544">
        <v>0</v>
      </c>
      <c r="O232" s="544">
        <v>0</v>
      </c>
      <c r="P232" s="544">
        <v>0</v>
      </c>
      <c r="Q232" s="544">
        <v>0</v>
      </c>
      <c r="R232" s="544">
        <v>0</v>
      </c>
      <c r="S232" s="544">
        <v>0</v>
      </c>
      <c r="T232" s="544">
        <v>0</v>
      </c>
    </row>
    <row r="233" spans="1:20">
      <c r="A233" s="543">
        <v>8734051</v>
      </c>
      <c r="B233" s="543" t="s">
        <v>389</v>
      </c>
      <c r="C233" s="543" t="s">
        <v>581</v>
      </c>
      <c r="D233" s="544">
        <v>0</v>
      </c>
      <c r="E233" s="544">
        <v>0</v>
      </c>
      <c r="F233" s="544">
        <v>0</v>
      </c>
      <c r="G233" s="544">
        <v>0</v>
      </c>
      <c r="H233" s="544">
        <v>0</v>
      </c>
      <c r="I233" s="544">
        <v>0</v>
      </c>
      <c r="J233" s="544">
        <v>0</v>
      </c>
      <c r="K233" s="544">
        <v>0</v>
      </c>
      <c r="L233" s="544">
        <v>0</v>
      </c>
      <c r="M233" s="544">
        <v>0</v>
      </c>
      <c r="N233" s="544">
        <v>0</v>
      </c>
      <c r="O233" s="544">
        <v>0</v>
      </c>
      <c r="P233" s="544">
        <v>0</v>
      </c>
      <c r="Q233" s="544">
        <v>0</v>
      </c>
      <c r="R233" s="544">
        <v>0</v>
      </c>
      <c r="S233" s="544">
        <v>0</v>
      </c>
      <c r="T233" s="544">
        <v>0</v>
      </c>
    </row>
    <row r="234" spans="1:20">
      <c r="A234" s="543">
        <v>8734055</v>
      </c>
      <c r="B234" s="543" t="s">
        <v>459</v>
      </c>
      <c r="C234" s="543" t="s">
        <v>581</v>
      </c>
      <c r="D234" s="544">
        <v>0</v>
      </c>
      <c r="E234" s="544">
        <v>0</v>
      </c>
      <c r="F234" s="544">
        <v>0</v>
      </c>
      <c r="G234" s="544">
        <v>0</v>
      </c>
      <c r="H234" s="544">
        <v>0</v>
      </c>
      <c r="I234" s="544">
        <v>0</v>
      </c>
      <c r="J234" s="544">
        <v>0</v>
      </c>
      <c r="K234" s="544">
        <v>0</v>
      </c>
      <c r="L234" s="544">
        <v>0</v>
      </c>
      <c r="M234" s="544">
        <v>0</v>
      </c>
      <c r="N234" s="544">
        <v>0</v>
      </c>
      <c r="O234" s="544">
        <v>0</v>
      </c>
      <c r="P234" s="544">
        <v>0</v>
      </c>
      <c r="Q234" s="544">
        <v>0</v>
      </c>
      <c r="R234" s="544">
        <v>0</v>
      </c>
      <c r="S234" s="544">
        <v>0</v>
      </c>
      <c r="T234" s="544">
        <v>0</v>
      </c>
    </row>
    <row r="235" spans="1:20">
      <c r="A235" s="543">
        <v>8734064</v>
      </c>
      <c r="B235" s="543" t="s">
        <v>399</v>
      </c>
      <c r="C235" s="543" t="s">
        <v>581</v>
      </c>
      <c r="D235" s="544">
        <v>0</v>
      </c>
      <c r="E235" s="544">
        <v>0</v>
      </c>
      <c r="F235" s="544">
        <v>0</v>
      </c>
      <c r="G235" s="544">
        <v>0</v>
      </c>
      <c r="H235" s="544">
        <v>0</v>
      </c>
      <c r="I235" s="544">
        <v>0</v>
      </c>
      <c r="J235" s="544">
        <v>0</v>
      </c>
      <c r="K235" s="544">
        <v>0</v>
      </c>
      <c r="L235" s="544">
        <v>0</v>
      </c>
      <c r="M235" s="544">
        <v>0</v>
      </c>
      <c r="N235" s="544">
        <v>0</v>
      </c>
      <c r="O235" s="544">
        <v>0</v>
      </c>
      <c r="P235" s="544">
        <v>0</v>
      </c>
      <c r="Q235" s="544">
        <v>0</v>
      </c>
      <c r="R235" s="544">
        <v>0</v>
      </c>
      <c r="S235" s="544">
        <v>0</v>
      </c>
      <c r="T235" s="544">
        <v>0</v>
      </c>
    </row>
    <row r="236" spans="1:20">
      <c r="A236" s="543">
        <v>8734503</v>
      </c>
      <c r="B236" s="543" t="s">
        <v>316</v>
      </c>
      <c r="C236" s="543" t="s">
        <v>581</v>
      </c>
      <c r="D236" s="544">
        <v>0</v>
      </c>
      <c r="E236" s="544">
        <v>0</v>
      </c>
      <c r="F236" s="544">
        <v>0</v>
      </c>
      <c r="G236" s="544">
        <v>0</v>
      </c>
      <c r="H236" s="544">
        <v>0</v>
      </c>
      <c r="I236" s="544">
        <v>0</v>
      </c>
      <c r="J236" s="544">
        <v>0</v>
      </c>
      <c r="K236" s="544">
        <v>0</v>
      </c>
      <c r="L236" s="544">
        <v>0</v>
      </c>
      <c r="M236" s="544">
        <v>0</v>
      </c>
      <c r="N236" s="544">
        <v>0</v>
      </c>
      <c r="O236" s="544">
        <v>0</v>
      </c>
      <c r="P236" s="544">
        <v>0</v>
      </c>
      <c r="Q236" s="544">
        <v>0</v>
      </c>
      <c r="R236" s="544">
        <v>0</v>
      </c>
      <c r="S236" s="544">
        <v>0</v>
      </c>
      <c r="T236" s="544">
        <v>0</v>
      </c>
    </row>
    <row r="237" spans="1:20">
      <c r="A237" s="543">
        <v>8734602</v>
      </c>
      <c r="B237" s="543" t="s">
        <v>397</v>
      </c>
      <c r="C237" s="543" t="s">
        <v>581</v>
      </c>
      <c r="D237" s="544">
        <v>0</v>
      </c>
      <c r="E237" s="544">
        <v>0</v>
      </c>
      <c r="F237" s="544">
        <v>0</v>
      </c>
      <c r="G237" s="544">
        <v>0</v>
      </c>
      <c r="H237" s="544">
        <v>0</v>
      </c>
      <c r="I237" s="544">
        <v>0</v>
      </c>
      <c r="J237" s="544">
        <v>0</v>
      </c>
      <c r="K237" s="544">
        <v>0</v>
      </c>
      <c r="L237" s="544">
        <v>0</v>
      </c>
      <c r="M237" s="544">
        <v>0</v>
      </c>
      <c r="N237" s="544">
        <v>0</v>
      </c>
      <c r="O237" s="544">
        <v>0</v>
      </c>
      <c r="P237" s="544">
        <v>0</v>
      </c>
      <c r="Q237" s="544">
        <v>0</v>
      </c>
      <c r="R237" s="544">
        <v>0</v>
      </c>
      <c r="S237" s="544">
        <v>0</v>
      </c>
      <c r="T237" s="544">
        <v>0</v>
      </c>
    </row>
    <row r="238" spans="1:20">
      <c r="A238" s="543">
        <v>8734603</v>
      </c>
      <c r="B238" s="543" t="s">
        <v>220</v>
      </c>
      <c r="C238" s="543" t="s">
        <v>581</v>
      </c>
      <c r="D238" s="544">
        <v>0</v>
      </c>
      <c r="E238" s="544">
        <v>0</v>
      </c>
      <c r="F238" s="544">
        <v>0</v>
      </c>
      <c r="G238" s="544">
        <v>0</v>
      </c>
      <c r="H238" s="544">
        <v>0</v>
      </c>
      <c r="I238" s="544">
        <v>0</v>
      </c>
      <c r="J238" s="544">
        <v>0</v>
      </c>
      <c r="K238" s="544">
        <v>0</v>
      </c>
      <c r="L238" s="544">
        <v>0</v>
      </c>
      <c r="M238" s="544">
        <v>0</v>
      </c>
      <c r="N238" s="544">
        <v>0</v>
      </c>
      <c r="O238" s="544">
        <v>0</v>
      </c>
      <c r="P238" s="544">
        <v>0</v>
      </c>
      <c r="Q238" s="544">
        <v>0</v>
      </c>
      <c r="R238" s="544">
        <v>0</v>
      </c>
      <c r="S238" s="544">
        <v>0</v>
      </c>
      <c r="T238" s="544">
        <v>0</v>
      </c>
    </row>
    <row r="239" spans="1:20">
      <c r="A239" s="543">
        <v>8735401</v>
      </c>
      <c r="B239" s="543" t="s">
        <v>233</v>
      </c>
      <c r="C239" s="543" t="s">
        <v>581</v>
      </c>
      <c r="D239" s="544">
        <v>0</v>
      </c>
      <c r="E239" s="544">
        <v>0</v>
      </c>
      <c r="F239" s="544">
        <v>0</v>
      </c>
      <c r="G239" s="544">
        <v>0</v>
      </c>
      <c r="H239" s="544">
        <v>0</v>
      </c>
      <c r="I239" s="544">
        <v>0</v>
      </c>
      <c r="J239" s="544">
        <v>0</v>
      </c>
      <c r="K239" s="544">
        <v>0</v>
      </c>
      <c r="L239" s="544">
        <v>0</v>
      </c>
      <c r="M239" s="544">
        <v>0</v>
      </c>
      <c r="N239" s="544">
        <v>0</v>
      </c>
      <c r="O239" s="544">
        <v>0</v>
      </c>
      <c r="P239" s="544">
        <v>0</v>
      </c>
      <c r="Q239" s="544">
        <v>0</v>
      </c>
      <c r="R239" s="544">
        <v>0</v>
      </c>
      <c r="S239" s="544">
        <v>0</v>
      </c>
      <c r="T239" s="544">
        <v>0</v>
      </c>
    </row>
    <row r="240" spans="1:20">
      <c r="A240" s="543">
        <v>8735403</v>
      </c>
      <c r="B240" s="543" t="s">
        <v>387</v>
      </c>
      <c r="C240" s="543" t="s">
        <v>581</v>
      </c>
      <c r="D240" s="544">
        <v>0</v>
      </c>
      <c r="E240" s="544">
        <v>0</v>
      </c>
      <c r="F240" s="544">
        <v>0</v>
      </c>
      <c r="G240" s="544">
        <v>0</v>
      </c>
      <c r="H240" s="544">
        <v>0</v>
      </c>
      <c r="I240" s="544">
        <v>0</v>
      </c>
      <c r="J240" s="544">
        <v>0</v>
      </c>
      <c r="K240" s="544">
        <v>0</v>
      </c>
      <c r="L240" s="544">
        <v>0</v>
      </c>
      <c r="M240" s="544">
        <v>0</v>
      </c>
      <c r="N240" s="544">
        <v>0</v>
      </c>
      <c r="O240" s="544">
        <v>0</v>
      </c>
      <c r="P240" s="544">
        <v>0</v>
      </c>
      <c r="Q240" s="544">
        <v>0</v>
      </c>
      <c r="R240" s="544">
        <v>0</v>
      </c>
      <c r="S240" s="544">
        <v>0</v>
      </c>
      <c r="T240" s="544">
        <v>0</v>
      </c>
    </row>
    <row r="241" spans="1:20">
      <c r="A241" s="543">
        <v>8735406</v>
      </c>
      <c r="B241" s="543" t="s">
        <v>260</v>
      </c>
      <c r="C241" s="543" t="s">
        <v>581</v>
      </c>
      <c r="D241" s="544">
        <v>0</v>
      </c>
      <c r="E241" s="544">
        <v>0</v>
      </c>
      <c r="F241" s="544">
        <v>0</v>
      </c>
      <c r="G241" s="544">
        <v>0</v>
      </c>
      <c r="H241" s="544">
        <v>0</v>
      </c>
      <c r="I241" s="544">
        <v>0</v>
      </c>
      <c r="J241" s="544">
        <v>0</v>
      </c>
      <c r="K241" s="544">
        <v>0</v>
      </c>
      <c r="L241" s="544">
        <v>0</v>
      </c>
      <c r="M241" s="544">
        <v>0</v>
      </c>
      <c r="N241" s="544">
        <v>0</v>
      </c>
      <c r="O241" s="544">
        <v>0</v>
      </c>
      <c r="P241" s="544">
        <v>0</v>
      </c>
      <c r="Q241" s="544">
        <v>0</v>
      </c>
      <c r="R241" s="544">
        <v>0</v>
      </c>
      <c r="S241" s="544">
        <v>0</v>
      </c>
      <c r="T241" s="544">
        <v>0</v>
      </c>
    </row>
    <row r="242" spans="1:20">
      <c r="A242" s="543">
        <v>8735408</v>
      </c>
      <c r="B242" s="543" t="s">
        <v>384</v>
      </c>
      <c r="C242" s="543" t="s">
        <v>581</v>
      </c>
      <c r="D242" s="544">
        <v>0</v>
      </c>
      <c r="E242" s="544">
        <v>0</v>
      </c>
      <c r="F242" s="544">
        <v>0</v>
      </c>
      <c r="G242" s="544">
        <v>0</v>
      </c>
      <c r="H242" s="544">
        <v>0</v>
      </c>
      <c r="I242" s="544">
        <v>0</v>
      </c>
      <c r="J242" s="544">
        <v>0</v>
      </c>
      <c r="K242" s="544">
        <v>0</v>
      </c>
      <c r="L242" s="544">
        <v>0</v>
      </c>
      <c r="M242" s="544">
        <v>0</v>
      </c>
      <c r="N242" s="544">
        <v>0</v>
      </c>
      <c r="O242" s="544">
        <v>0</v>
      </c>
      <c r="P242" s="544">
        <v>0</v>
      </c>
      <c r="Q242" s="544">
        <v>0</v>
      </c>
      <c r="R242" s="544">
        <v>0</v>
      </c>
      <c r="S242" s="544">
        <v>0</v>
      </c>
      <c r="T242" s="544">
        <v>0</v>
      </c>
    </row>
    <row r="243" spans="1:20">
      <c r="A243" s="543">
        <v>8735411</v>
      </c>
      <c r="B243" s="543" t="s">
        <v>342</v>
      </c>
      <c r="C243" s="543" t="s">
        <v>581</v>
      </c>
      <c r="D243" s="544">
        <v>0</v>
      </c>
      <c r="E243" s="544">
        <v>0</v>
      </c>
      <c r="F243" s="544">
        <v>0</v>
      </c>
      <c r="G243" s="544">
        <v>0</v>
      </c>
      <c r="H243" s="544">
        <v>0</v>
      </c>
      <c r="I243" s="544">
        <v>0</v>
      </c>
      <c r="J243" s="544">
        <v>0</v>
      </c>
      <c r="K243" s="544">
        <v>0</v>
      </c>
      <c r="L243" s="544">
        <v>0</v>
      </c>
      <c r="M243" s="544">
        <v>0</v>
      </c>
      <c r="N243" s="544">
        <v>0</v>
      </c>
      <c r="O243" s="544">
        <v>0</v>
      </c>
      <c r="P243" s="544">
        <v>0</v>
      </c>
      <c r="Q243" s="544">
        <v>0</v>
      </c>
      <c r="R243" s="544">
        <v>0</v>
      </c>
      <c r="S243" s="544">
        <v>0</v>
      </c>
      <c r="T243" s="544">
        <v>0</v>
      </c>
    </row>
    <row r="244" spans="1:20">
      <c r="A244" s="543">
        <v>8735412</v>
      </c>
      <c r="B244" s="543" t="s">
        <v>407</v>
      </c>
      <c r="C244" s="543" t="s">
        <v>581</v>
      </c>
      <c r="D244" s="544">
        <v>0</v>
      </c>
      <c r="E244" s="544">
        <v>0</v>
      </c>
      <c r="F244" s="544">
        <v>0</v>
      </c>
      <c r="G244" s="544">
        <v>0</v>
      </c>
      <c r="H244" s="544">
        <v>0</v>
      </c>
      <c r="I244" s="544">
        <v>0</v>
      </c>
      <c r="J244" s="544">
        <v>0</v>
      </c>
      <c r="K244" s="544">
        <v>0</v>
      </c>
      <c r="L244" s="544">
        <v>0</v>
      </c>
      <c r="M244" s="544">
        <v>0</v>
      </c>
      <c r="N244" s="544">
        <v>0</v>
      </c>
      <c r="O244" s="544">
        <v>0</v>
      </c>
      <c r="P244" s="544">
        <v>0</v>
      </c>
      <c r="Q244" s="544">
        <v>0</v>
      </c>
      <c r="R244" s="544">
        <v>0</v>
      </c>
      <c r="S244" s="544">
        <v>0</v>
      </c>
      <c r="T244" s="544">
        <v>0</v>
      </c>
    </row>
    <row r="245" spans="1:20">
      <c r="A245" s="543">
        <v>8735415</v>
      </c>
      <c r="B245" s="543" t="s">
        <v>390</v>
      </c>
      <c r="C245" s="543" t="s">
        <v>581</v>
      </c>
      <c r="D245" s="544">
        <v>0</v>
      </c>
      <c r="E245" s="544">
        <v>0</v>
      </c>
      <c r="F245" s="544">
        <v>0</v>
      </c>
      <c r="G245" s="544">
        <v>0</v>
      </c>
      <c r="H245" s="544">
        <v>0</v>
      </c>
      <c r="I245" s="544">
        <v>0</v>
      </c>
      <c r="J245" s="544">
        <v>0</v>
      </c>
      <c r="K245" s="544">
        <v>0</v>
      </c>
      <c r="L245" s="544">
        <v>0</v>
      </c>
      <c r="M245" s="544">
        <v>0</v>
      </c>
      <c r="N245" s="544">
        <v>0</v>
      </c>
      <c r="O245" s="544">
        <v>0</v>
      </c>
      <c r="P245" s="544">
        <v>0</v>
      </c>
      <c r="Q245" s="544">
        <v>0</v>
      </c>
      <c r="R245" s="544">
        <v>0</v>
      </c>
      <c r="S245" s="544">
        <v>0</v>
      </c>
      <c r="T245" s="544">
        <v>0</v>
      </c>
    </row>
    <row r="246" spans="1:20">
      <c r="A246" s="543">
        <v>8735416</v>
      </c>
      <c r="B246" s="543" t="s">
        <v>337</v>
      </c>
      <c r="C246" s="543" t="s">
        <v>581</v>
      </c>
      <c r="D246" s="544">
        <v>0</v>
      </c>
      <c r="E246" s="544">
        <v>0</v>
      </c>
      <c r="F246" s="544">
        <v>0</v>
      </c>
      <c r="G246" s="544">
        <v>0</v>
      </c>
      <c r="H246" s="544">
        <v>0</v>
      </c>
      <c r="I246" s="544">
        <v>0</v>
      </c>
      <c r="J246" s="544">
        <v>0</v>
      </c>
      <c r="K246" s="544">
        <v>0</v>
      </c>
      <c r="L246" s="544">
        <v>0</v>
      </c>
      <c r="M246" s="544">
        <v>0</v>
      </c>
      <c r="N246" s="544">
        <v>0</v>
      </c>
      <c r="O246" s="544">
        <v>0</v>
      </c>
      <c r="P246" s="544">
        <v>0</v>
      </c>
      <c r="Q246" s="544">
        <v>0</v>
      </c>
      <c r="R246" s="544">
        <v>0</v>
      </c>
      <c r="S246" s="544">
        <v>0</v>
      </c>
      <c r="T246" s="544">
        <v>0</v>
      </c>
    </row>
    <row r="247" spans="1:20">
      <c r="A247" s="543">
        <v>8734028</v>
      </c>
      <c r="B247" s="543" t="s">
        <v>363</v>
      </c>
      <c r="C247" s="543" t="s">
        <v>582</v>
      </c>
      <c r="D247" s="544">
        <v>0</v>
      </c>
      <c r="E247" s="544">
        <v>0</v>
      </c>
      <c r="F247" s="544">
        <v>0</v>
      </c>
      <c r="G247" s="544">
        <v>0</v>
      </c>
      <c r="H247" s="544">
        <v>0</v>
      </c>
      <c r="I247" s="544">
        <v>0</v>
      </c>
      <c r="J247" s="544">
        <v>0</v>
      </c>
      <c r="K247" s="544">
        <v>0</v>
      </c>
      <c r="L247" s="544">
        <v>0</v>
      </c>
      <c r="M247" s="544">
        <v>0</v>
      </c>
      <c r="N247" s="544">
        <v>0</v>
      </c>
      <c r="O247" s="544">
        <v>0</v>
      </c>
      <c r="P247" s="544">
        <v>0</v>
      </c>
      <c r="Q247" s="544">
        <v>0</v>
      </c>
      <c r="R247" s="544">
        <v>0</v>
      </c>
      <c r="S247" s="544">
        <v>0</v>
      </c>
      <c r="T247" s="544">
        <v>0</v>
      </c>
    </row>
    <row r="248" spans="1:20">
      <c r="A248" s="543">
        <v>8734045</v>
      </c>
      <c r="B248" s="543" t="s">
        <v>265</v>
      </c>
      <c r="C248" s="543" t="s">
        <v>582</v>
      </c>
      <c r="D248" s="544">
        <v>0</v>
      </c>
      <c r="E248" s="544">
        <v>0</v>
      </c>
      <c r="F248" s="544">
        <v>0</v>
      </c>
      <c r="G248" s="544">
        <v>0</v>
      </c>
      <c r="H248" s="544">
        <v>0</v>
      </c>
      <c r="I248" s="544">
        <v>0</v>
      </c>
      <c r="J248" s="544">
        <v>0</v>
      </c>
      <c r="K248" s="544">
        <v>0</v>
      </c>
      <c r="L248" s="544">
        <v>0</v>
      </c>
      <c r="M248" s="544">
        <v>0</v>
      </c>
      <c r="N248" s="544">
        <v>0</v>
      </c>
      <c r="O248" s="544">
        <v>0</v>
      </c>
      <c r="P248" s="544">
        <v>0</v>
      </c>
      <c r="Q248" s="544">
        <v>0</v>
      </c>
      <c r="R248" s="544">
        <v>0</v>
      </c>
      <c r="S248" s="544">
        <v>0</v>
      </c>
      <c r="T248" s="544">
        <v>0</v>
      </c>
    </row>
    <row r="249" spans="1:20">
      <c r="A249" s="543">
        <v>8732018</v>
      </c>
      <c r="B249" s="543" t="s">
        <v>309</v>
      </c>
      <c r="C249" s="543" t="s">
        <v>580</v>
      </c>
      <c r="D249" s="544">
        <v>0</v>
      </c>
      <c r="E249" s="544">
        <v>0</v>
      </c>
      <c r="F249" s="544">
        <v>0</v>
      </c>
      <c r="G249" s="544">
        <v>0</v>
      </c>
      <c r="H249" s="544">
        <v>0</v>
      </c>
      <c r="I249" s="544">
        <v>0</v>
      </c>
      <c r="J249" s="544">
        <v>0</v>
      </c>
      <c r="K249" s="544">
        <v>0</v>
      </c>
      <c r="L249" s="544">
        <v>0</v>
      </c>
      <c r="M249" s="544">
        <v>0</v>
      </c>
      <c r="N249" s="544">
        <v>0</v>
      </c>
      <c r="O249" s="544">
        <v>0</v>
      </c>
      <c r="P249" s="544">
        <v>0</v>
      </c>
      <c r="Q249" s="544">
        <v>0</v>
      </c>
      <c r="R249" s="544">
        <v>0</v>
      </c>
      <c r="S249" s="544">
        <v>0</v>
      </c>
      <c r="T249" s="544">
        <v>0</v>
      </c>
    </row>
    <row r="250" spans="1:20">
      <c r="A250" s="242">
        <v>8730225</v>
      </c>
      <c r="B250" s="242" t="s">
        <v>457</v>
      </c>
      <c r="C250" t="s">
        <v>99</v>
      </c>
      <c r="D250">
        <v>0</v>
      </c>
      <c r="E250">
        <v>0</v>
      </c>
      <c r="F250">
        <v>0</v>
      </c>
      <c r="G250">
        <v>0</v>
      </c>
      <c r="H250">
        <v>0</v>
      </c>
      <c r="I250">
        <v>0</v>
      </c>
      <c r="J250">
        <v>0</v>
      </c>
      <c r="K250">
        <v>0</v>
      </c>
      <c r="L250">
        <v>0</v>
      </c>
      <c r="M250">
        <v>0</v>
      </c>
      <c r="N250">
        <v>0</v>
      </c>
      <c r="O250">
        <v>0</v>
      </c>
      <c r="P250">
        <v>0</v>
      </c>
      <c r="Q250">
        <v>0</v>
      </c>
      <c r="R250">
        <v>0</v>
      </c>
      <c r="S250">
        <v>0</v>
      </c>
      <c r="T250">
        <v>0</v>
      </c>
    </row>
    <row r="251" spans="1:20">
      <c r="A251" t="s">
        <v>99</v>
      </c>
      <c r="B251" t="s">
        <v>99</v>
      </c>
      <c r="C251" t="s">
        <v>99</v>
      </c>
      <c r="D251">
        <v>0</v>
      </c>
      <c r="E251">
        <v>0</v>
      </c>
      <c r="F251">
        <v>0</v>
      </c>
      <c r="G251">
        <v>0</v>
      </c>
      <c r="H251">
        <v>0</v>
      </c>
      <c r="I251">
        <v>0</v>
      </c>
      <c r="J251">
        <v>0</v>
      </c>
      <c r="K251">
        <v>0</v>
      </c>
      <c r="L251">
        <v>0</v>
      </c>
      <c r="M251">
        <v>0</v>
      </c>
      <c r="N251">
        <v>0</v>
      </c>
      <c r="O251">
        <v>0</v>
      </c>
      <c r="P251">
        <v>0</v>
      </c>
      <c r="Q251">
        <v>0</v>
      </c>
      <c r="R251">
        <v>0</v>
      </c>
      <c r="S251">
        <v>0</v>
      </c>
      <c r="T251">
        <v>0</v>
      </c>
    </row>
    <row r="252" spans="1:20">
      <c r="A252" t="s">
        <v>99</v>
      </c>
      <c r="B252" t="s">
        <v>99</v>
      </c>
      <c r="C252" t="s">
        <v>99</v>
      </c>
      <c r="D252">
        <v>0</v>
      </c>
      <c r="E252">
        <v>0</v>
      </c>
      <c r="F252">
        <v>0</v>
      </c>
      <c r="G252">
        <v>0</v>
      </c>
      <c r="H252">
        <v>0</v>
      </c>
      <c r="I252">
        <v>0</v>
      </c>
      <c r="J252">
        <v>0</v>
      </c>
      <c r="K252">
        <v>0</v>
      </c>
      <c r="L252">
        <v>0</v>
      </c>
      <c r="M252">
        <v>0</v>
      </c>
      <c r="N252">
        <v>0</v>
      </c>
      <c r="O252">
        <v>0</v>
      </c>
      <c r="P252">
        <v>0</v>
      </c>
      <c r="Q252">
        <v>0</v>
      </c>
      <c r="R252">
        <v>0</v>
      </c>
      <c r="S252">
        <v>0</v>
      </c>
      <c r="T252">
        <v>0</v>
      </c>
    </row>
    <row r="253" spans="1:20">
      <c r="A253" t="s">
        <v>99</v>
      </c>
      <c r="B253" t="s">
        <v>99</v>
      </c>
      <c r="C253" t="s">
        <v>99</v>
      </c>
      <c r="D253">
        <v>0</v>
      </c>
      <c r="E253">
        <v>0</v>
      </c>
      <c r="F253">
        <v>0</v>
      </c>
      <c r="G253">
        <v>0</v>
      </c>
      <c r="H253">
        <v>0</v>
      </c>
      <c r="I253">
        <v>0</v>
      </c>
      <c r="J253">
        <v>0</v>
      </c>
      <c r="K253">
        <v>0</v>
      </c>
      <c r="L253">
        <v>0</v>
      </c>
      <c r="M253">
        <v>0</v>
      </c>
      <c r="N253">
        <v>0</v>
      </c>
      <c r="O253">
        <v>0</v>
      </c>
      <c r="P253">
        <v>0</v>
      </c>
      <c r="Q253">
        <v>0</v>
      </c>
      <c r="R253">
        <v>0</v>
      </c>
      <c r="S253">
        <v>0</v>
      </c>
      <c r="T253">
        <v>0</v>
      </c>
    </row>
    <row r="254" spans="1:20">
      <c r="A254" t="s">
        <v>99</v>
      </c>
      <c r="B254" t="s">
        <v>99</v>
      </c>
      <c r="C254" t="s">
        <v>99</v>
      </c>
      <c r="D254">
        <v>0</v>
      </c>
      <c r="E254">
        <v>0</v>
      </c>
      <c r="F254">
        <v>0</v>
      </c>
      <c r="G254">
        <v>0</v>
      </c>
      <c r="H254">
        <v>0</v>
      </c>
      <c r="I254">
        <v>0</v>
      </c>
      <c r="J254">
        <v>0</v>
      </c>
      <c r="K254">
        <v>0</v>
      </c>
      <c r="L254">
        <v>0</v>
      </c>
      <c r="M254">
        <v>0</v>
      </c>
      <c r="N254">
        <v>0</v>
      </c>
      <c r="O254">
        <v>0</v>
      </c>
      <c r="P254">
        <v>0</v>
      </c>
      <c r="Q254">
        <v>0</v>
      </c>
      <c r="R254">
        <v>0</v>
      </c>
      <c r="S254">
        <v>0</v>
      </c>
      <c r="T254">
        <v>0</v>
      </c>
    </row>
    <row r="255" spans="1:20">
      <c r="A255" t="s">
        <v>99</v>
      </c>
      <c r="B255" t="s">
        <v>99</v>
      </c>
      <c r="C255" t="s">
        <v>99</v>
      </c>
      <c r="D255">
        <v>0</v>
      </c>
      <c r="E255">
        <v>0</v>
      </c>
      <c r="F255">
        <v>0</v>
      </c>
      <c r="G255">
        <v>0</v>
      </c>
      <c r="H255">
        <v>0</v>
      </c>
      <c r="I255">
        <v>0</v>
      </c>
      <c r="J255">
        <v>0</v>
      </c>
      <c r="K255">
        <v>0</v>
      </c>
      <c r="L255">
        <v>0</v>
      </c>
      <c r="M255">
        <v>0</v>
      </c>
      <c r="N255">
        <v>0</v>
      </c>
      <c r="O255">
        <v>0</v>
      </c>
      <c r="P255">
        <v>0</v>
      </c>
      <c r="Q255">
        <v>0</v>
      </c>
      <c r="R255">
        <v>0</v>
      </c>
      <c r="S255">
        <v>0</v>
      </c>
      <c r="T255">
        <v>0</v>
      </c>
    </row>
    <row r="256" spans="1:20">
      <c r="A256" t="s">
        <v>99</v>
      </c>
      <c r="B256" t="s">
        <v>99</v>
      </c>
      <c r="C256" t="s">
        <v>99</v>
      </c>
      <c r="D256">
        <v>0</v>
      </c>
      <c r="E256">
        <v>0</v>
      </c>
      <c r="F256">
        <v>0</v>
      </c>
      <c r="G256">
        <v>0</v>
      </c>
      <c r="H256">
        <v>0</v>
      </c>
      <c r="I256">
        <v>0</v>
      </c>
      <c r="J256">
        <v>0</v>
      </c>
      <c r="K256">
        <v>0</v>
      </c>
      <c r="L256">
        <v>0</v>
      </c>
      <c r="M256">
        <v>0</v>
      </c>
      <c r="N256">
        <v>0</v>
      </c>
      <c r="O256">
        <v>0</v>
      </c>
      <c r="P256">
        <v>0</v>
      </c>
      <c r="Q256">
        <v>0</v>
      </c>
      <c r="R256">
        <v>0</v>
      </c>
      <c r="S256">
        <v>0</v>
      </c>
      <c r="T256">
        <v>0</v>
      </c>
    </row>
    <row r="257" spans="1:20">
      <c r="A257" t="s">
        <v>99</v>
      </c>
      <c r="B257" t="s">
        <v>99</v>
      </c>
      <c r="C257" t="s">
        <v>99</v>
      </c>
      <c r="D257">
        <v>0</v>
      </c>
      <c r="E257">
        <v>0</v>
      </c>
      <c r="F257">
        <v>0</v>
      </c>
      <c r="G257">
        <v>0</v>
      </c>
      <c r="H257">
        <v>0</v>
      </c>
      <c r="I257">
        <v>0</v>
      </c>
      <c r="J257">
        <v>0</v>
      </c>
      <c r="K257">
        <v>0</v>
      </c>
      <c r="L257">
        <v>0</v>
      </c>
      <c r="M257">
        <v>0</v>
      </c>
      <c r="N257">
        <v>0</v>
      </c>
      <c r="O257">
        <v>0</v>
      </c>
      <c r="P257">
        <v>0</v>
      </c>
      <c r="Q257">
        <v>0</v>
      </c>
      <c r="R257">
        <v>0</v>
      </c>
      <c r="S257">
        <v>0</v>
      </c>
      <c r="T257">
        <v>0</v>
      </c>
    </row>
    <row r="258" spans="1:20">
      <c r="A258" t="s">
        <v>99</v>
      </c>
      <c r="B258" t="s">
        <v>99</v>
      </c>
      <c r="C258" t="s">
        <v>99</v>
      </c>
      <c r="D258">
        <v>0</v>
      </c>
      <c r="E258">
        <v>0</v>
      </c>
      <c r="F258">
        <v>0</v>
      </c>
      <c r="G258">
        <v>0</v>
      </c>
      <c r="H258">
        <v>0</v>
      </c>
      <c r="I258">
        <v>0</v>
      </c>
      <c r="J258">
        <v>0</v>
      </c>
      <c r="K258">
        <v>0</v>
      </c>
      <c r="L258">
        <v>0</v>
      </c>
      <c r="M258">
        <v>0</v>
      </c>
      <c r="N258">
        <v>0</v>
      </c>
      <c r="O258">
        <v>0</v>
      </c>
      <c r="P258">
        <v>0</v>
      </c>
      <c r="Q258">
        <v>0</v>
      </c>
      <c r="R258">
        <v>0</v>
      </c>
      <c r="S258">
        <v>0</v>
      </c>
      <c r="T258">
        <v>0</v>
      </c>
    </row>
    <row r="259" spans="1:20">
      <c r="A259" t="s">
        <v>99</v>
      </c>
      <c r="B259" t="s">
        <v>99</v>
      </c>
      <c r="C259" t="s">
        <v>99</v>
      </c>
      <c r="D259">
        <v>0</v>
      </c>
      <c r="E259">
        <v>0</v>
      </c>
      <c r="F259">
        <v>0</v>
      </c>
      <c r="G259">
        <v>0</v>
      </c>
      <c r="H259">
        <v>0</v>
      </c>
      <c r="I259">
        <v>0</v>
      </c>
      <c r="J259">
        <v>0</v>
      </c>
      <c r="K259">
        <v>0</v>
      </c>
      <c r="L259">
        <v>0</v>
      </c>
      <c r="M259">
        <v>0</v>
      </c>
      <c r="N259">
        <v>0</v>
      </c>
      <c r="O259">
        <v>0</v>
      </c>
      <c r="P259">
        <v>0</v>
      </c>
      <c r="Q259">
        <v>0</v>
      </c>
      <c r="R259">
        <v>0</v>
      </c>
      <c r="S259">
        <v>0</v>
      </c>
      <c r="T259">
        <v>0</v>
      </c>
    </row>
    <row r="260" spans="1:20">
      <c r="A260" t="s">
        <v>99</v>
      </c>
      <c r="B260" t="s">
        <v>99</v>
      </c>
      <c r="C260" t="s">
        <v>99</v>
      </c>
      <c r="D260">
        <v>0</v>
      </c>
      <c r="E260">
        <v>0</v>
      </c>
      <c r="F260">
        <v>0</v>
      </c>
      <c r="G260">
        <v>0</v>
      </c>
      <c r="H260">
        <v>0</v>
      </c>
      <c r="I260">
        <v>0</v>
      </c>
      <c r="J260">
        <v>0</v>
      </c>
      <c r="K260">
        <v>0</v>
      </c>
      <c r="L260">
        <v>0</v>
      </c>
      <c r="M260">
        <v>0</v>
      </c>
      <c r="N260">
        <v>0</v>
      </c>
      <c r="O260">
        <v>0</v>
      </c>
      <c r="P260">
        <v>0</v>
      </c>
      <c r="Q260">
        <v>0</v>
      </c>
      <c r="R260">
        <v>0</v>
      </c>
      <c r="S260">
        <v>0</v>
      </c>
      <c r="T260">
        <v>0</v>
      </c>
    </row>
    <row r="261" spans="1:20">
      <c r="A261" t="s">
        <v>99</v>
      </c>
      <c r="B261" t="s">
        <v>99</v>
      </c>
      <c r="C261" t="s">
        <v>99</v>
      </c>
      <c r="D261">
        <v>0</v>
      </c>
      <c r="E261">
        <v>0</v>
      </c>
      <c r="F261">
        <v>0</v>
      </c>
      <c r="G261">
        <v>0</v>
      </c>
      <c r="H261">
        <v>0</v>
      </c>
      <c r="I261">
        <v>0</v>
      </c>
      <c r="J261">
        <v>0</v>
      </c>
      <c r="K261">
        <v>0</v>
      </c>
      <c r="L261">
        <v>0</v>
      </c>
      <c r="M261">
        <v>0</v>
      </c>
      <c r="N261">
        <v>0</v>
      </c>
      <c r="O261">
        <v>0</v>
      </c>
      <c r="P261">
        <v>0</v>
      </c>
      <c r="Q261">
        <v>0</v>
      </c>
      <c r="R261">
        <v>0</v>
      </c>
      <c r="S261">
        <v>0</v>
      </c>
      <c r="T261">
        <v>0</v>
      </c>
    </row>
    <row r="262" spans="1:20">
      <c r="A262" t="s">
        <v>99</v>
      </c>
      <c r="B262" t="s">
        <v>99</v>
      </c>
      <c r="C262" t="s">
        <v>99</v>
      </c>
      <c r="D262">
        <v>0</v>
      </c>
      <c r="E262">
        <v>0</v>
      </c>
      <c r="F262">
        <v>0</v>
      </c>
      <c r="G262">
        <v>0</v>
      </c>
      <c r="H262">
        <v>0</v>
      </c>
      <c r="I262">
        <v>0</v>
      </c>
      <c r="J262">
        <v>0</v>
      </c>
      <c r="K262">
        <v>0</v>
      </c>
      <c r="L262">
        <v>0</v>
      </c>
      <c r="M262">
        <v>0</v>
      </c>
      <c r="N262">
        <v>0</v>
      </c>
      <c r="O262">
        <v>0</v>
      </c>
      <c r="P262">
        <v>0</v>
      </c>
      <c r="Q262">
        <v>0</v>
      </c>
      <c r="R262">
        <v>0</v>
      </c>
      <c r="S262">
        <v>0</v>
      </c>
      <c r="T262">
        <v>0</v>
      </c>
    </row>
    <row r="263" spans="1:20">
      <c r="A263" t="s">
        <v>99</v>
      </c>
      <c r="B263" t="s">
        <v>99</v>
      </c>
      <c r="C263" t="s">
        <v>99</v>
      </c>
      <c r="D263">
        <v>0</v>
      </c>
      <c r="E263">
        <v>0</v>
      </c>
      <c r="F263">
        <v>0</v>
      </c>
      <c r="G263">
        <v>0</v>
      </c>
      <c r="H263">
        <v>0</v>
      </c>
      <c r="I263">
        <v>0</v>
      </c>
      <c r="J263">
        <v>0</v>
      </c>
      <c r="K263">
        <v>0</v>
      </c>
      <c r="L263">
        <v>0</v>
      </c>
      <c r="M263">
        <v>0</v>
      </c>
      <c r="N263">
        <v>0</v>
      </c>
      <c r="O263">
        <v>0</v>
      </c>
      <c r="P263">
        <v>0</v>
      </c>
      <c r="Q263">
        <v>0</v>
      </c>
      <c r="R263">
        <v>0</v>
      </c>
      <c r="S263">
        <v>0</v>
      </c>
      <c r="T263">
        <v>0</v>
      </c>
    </row>
    <row r="264" spans="1:20">
      <c r="A264" t="s">
        <v>99</v>
      </c>
      <c r="B264" t="s">
        <v>99</v>
      </c>
      <c r="C264" t="s">
        <v>99</v>
      </c>
      <c r="D264">
        <v>0</v>
      </c>
      <c r="E264">
        <v>0</v>
      </c>
      <c r="F264">
        <v>0</v>
      </c>
      <c r="G264">
        <v>0</v>
      </c>
      <c r="H264">
        <v>0</v>
      </c>
      <c r="I264">
        <v>0</v>
      </c>
      <c r="J264">
        <v>0</v>
      </c>
      <c r="K264">
        <v>0</v>
      </c>
      <c r="L264">
        <v>0</v>
      </c>
      <c r="M264">
        <v>0</v>
      </c>
      <c r="N264">
        <v>0</v>
      </c>
      <c r="O264">
        <v>0</v>
      </c>
      <c r="P264">
        <v>0</v>
      </c>
      <c r="Q264">
        <v>0</v>
      </c>
      <c r="R264">
        <v>0</v>
      </c>
      <c r="S264">
        <v>0</v>
      </c>
      <c r="T264">
        <v>0</v>
      </c>
    </row>
    <row r="265" spans="1:20">
      <c r="A265" t="s">
        <v>99</v>
      </c>
      <c r="B265" t="s">
        <v>99</v>
      </c>
      <c r="C265" t="s">
        <v>99</v>
      </c>
      <c r="D265">
        <v>0</v>
      </c>
      <c r="E265">
        <v>0</v>
      </c>
      <c r="F265">
        <v>0</v>
      </c>
      <c r="G265">
        <v>0</v>
      </c>
      <c r="H265">
        <v>0</v>
      </c>
      <c r="I265">
        <v>0</v>
      </c>
      <c r="J265">
        <v>0</v>
      </c>
      <c r="K265">
        <v>0</v>
      </c>
      <c r="L265">
        <v>0</v>
      </c>
      <c r="M265">
        <v>0</v>
      </c>
      <c r="N265">
        <v>0</v>
      </c>
      <c r="O265">
        <v>0</v>
      </c>
      <c r="P265">
        <v>0</v>
      </c>
      <c r="Q265">
        <v>0</v>
      </c>
      <c r="R265">
        <v>0</v>
      </c>
      <c r="S265">
        <v>0</v>
      </c>
      <c r="T265">
        <v>0</v>
      </c>
    </row>
    <row r="266" spans="1:20">
      <c r="A266" t="s">
        <v>99</v>
      </c>
      <c r="B266" t="s">
        <v>99</v>
      </c>
      <c r="C266" t="s">
        <v>99</v>
      </c>
      <c r="D266">
        <v>0</v>
      </c>
      <c r="E266">
        <v>0</v>
      </c>
      <c r="F266">
        <v>0</v>
      </c>
      <c r="G266">
        <v>0</v>
      </c>
      <c r="H266">
        <v>0</v>
      </c>
      <c r="I266">
        <v>0</v>
      </c>
      <c r="J266">
        <v>0</v>
      </c>
      <c r="K266">
        <v>0</v>
      </c>
      <c r="L266">
        <v>0</v>
      </c>
      <c r="M266">
        <v>0</v>
      </c>
      <c r="N266">
        <v>0</v>
      </c>
      <c r="O266">
        <v>0</v>
      </c>
      <c r="P266">
        <v>0</v>
      </c>
      <c r="Q266">
        <v>0</v>
      </c>
      <c r="R266">
        <v>0</v>
      </c>
      <c r="S266">
        <v>0</v>
      </c>
      <c r="T266">
        <v>0</v>
      </c>
    </row>
    <row r="267" spans="1:20">
      <c r="A267" t="s">
        <v>99</v>
      </c>
      <c r="B267" t="s">
        <v>99</v>
      </c>
      <c r="C267" t="s">
        <v>99</v>
      </c>
      <c r="D267">
        <v>0</v>
      </c>
      <c r="E267">
        <v>0</v>
      </c>
      <c r="F267">
        <v>0</v>
      </c>
      <c r="G267">
        <v>0</v>
      </c>
      <c r="H267">
        <v>0</v>
      </c>
      <c r="I267">
        <v>0</v>
      </c>
      <c r="J267">
        <v>0</v>
      </c>
      <c r="K267">
        <v>0</v>
      </c>
      <c r="L267">
        <v>0</v>
      </c>
      <c r="M267">
        <v>0</v>
      </c>
      <c r="N267">
        <v>0</v>
      </c>
      <c r="O267">
        <v>0</v>
      </c>
      <c r="P267">
        <v>0</v>
      </c>
      <c r="Q267">
        <v>0</v>
      </c>
      <c r="R267">
        <v>0</v>
      </c>
      <c r="S267">
        <v>0</v>
      </c>
      <c r="T267">
        <v>0</v>
      </c>
    </row>
    <row r="268" spans="1:20">
      <c r="A268" t="s">
        <v>99</v>
      </c>
      <c r="B268" t="s">
        <v>99</v>
      </c>
      <c r="C268" t="s">
        <v>99</v>
      </c>
      <c r="D268">
        <v>0</v>
      </c>
      <c r="E268">
        <v>0</v>
      </c>
      <c r="F268">
        <v>0</v>
      </c>
      <c r="G268">
        <v>0</v>
      </c>
      <c r="H268">
        <v>0</v>
      </c>
      <c r="I268">
        <v>0</v>
      </c>
      <c r="J268">
        <v>0</v>
      </c>
      <c r="K268">
        <v>0</v>
      </c>
      <c r="L268">
        <v>0</v>
      </c>
      <c r="M268">
        <v>0</v>
      </c>
      <c r="N268">
        <v>0</v>
      </c>
      <c r="O268">
        <v>0</v>
      </c>
      <c r="P268">
        <v>0</v>
      </c>
      <c r="Q268">
        <v>0</v>
      </c>
      <c r="R268">
        <v>0</v>
      </c>
      <c r="S268">
        <v>0</v>
      </c>
      <c r="T268">
        <v>0</v>
      </c>
    </row>
    <row r="269" spans="1:20">
      <c r="A269" t="s">
        <v>99</v>
      </c>
      <c r="B269" t="s">
        <v>99</v>
      </c>
      <c r="C269" t="s">
        <v>99</v>
      </c>
      <c r="D269">
        <v>0</v>
      </c>
      <c r="E269">
        <v>0</v>
      </c>
      <c r="F269">
        <v>0</v>
      </c>
      <c r="G269">
        <v>0</v>
      </c>
      <c r="H269">
        <v>0</v>
      </c>
      <c r="I269">
        <v>0</v>
      </c>
      <c r="J269">
        <v>0</v>
      </c>
      <c r="K269">
        <v>0</v>
      </c>
      <c r="L269">
        <v>0</v>
      </c>
      <c r="M269">
        <v>0</v>
      </c>
      <c r="N269">
        <v>0</v>
      </c>
      <c r="O269">
        <v>0</v>
      </c>
      <c r="P269">
        <v>0</v>
      </c>
      <c r="Q269">
        <v>0</v>
      </c>
      <c r="R269">
        <v>0</v>
      </c>
      <c r="S269">
        <v>0</v>
      </c>
      <c r="T269">
        <v>0</v>
      </c>
    </row>
    <row r="270" spans="1:20">
      <c r="A270" t="s">
        <v>99</v>
      </c>
      <c r="B270" t="s">
        <v>99</v>
      </c>
      <c r="C270" t="s">
        <v>99</v>
      </c>
      <c r="D270">
        <v>0</v>
      </c>
      <c r="E270">
        <v>0</v>
      </c>
      <c r="F270">
        <v>0</v>
      </c>
      <c r="G270">
        <v>0</v>
      </c>
      <c r="H270">
        <v>0</v>
      </c>
      <c r="I270">
        <v>0</v>
      </c>
      <c r="J270">
        <v>0</v>
      </c>
      <c r="K270">
        <v>0</v>
      </c>
      <c r="L270">
        <v>0</v>
      </c>
      <c r="M270">
        <v>0</v>
      </c>
      <c r="N270">
        <v>0</v>
      </c>
      <c r="O270">
        <v>0</v>
      </c>
      <c r="P270">
        <v>0</v>
      </c>
      <c r="Q270">
        <v>0</v>
      </c>
      <c r="R270">
        <v>0</v>
      </c>
      <c r="S270">
        <v>0</v>
      </c>
      <c r="T270">
        <v>0</v>
      </c>
    </row>
    <row r="271" spans="1:20">
      <c r="A271" t="s">
        <v>99</v>
      </c>
      <c r="B271" t="s">
        <v>99</v>
      </c>
      <c r="C271" t="s">
        <v>99</v>
      </c>
      <c r="D271">
        <v>0</v>
      </c>
      <c r="E271">
        <v>0</v>
      </c>
      <c r="F271">
        <v>0</v>
      </c>
      <c r="G271">
        <v>0</v>
      </c>
      <c r="H271">
        <v>0</v>
      </c>
      <c r="I271">
        <v>0</v>
      </c>
      <c r="J271">
        <v>0</v>
      </c>
      <c r="K271">
        <v>0</v>
      </c>
      <c r="L271">
        <v>0</v>
      </c>
      <c r="M271">
        <v>0</v>
      </c>
      <c r="N271">
        <v>0</v>
      </c>
      <c r="O271">
        <v>0</v>
      </c>
      <c r="P271">
        <v>0</v>
      </c>
      <c r="Q271">
        <v>0</v>
      </c>
      <c r="R271">
        <v>0</v>
      </c>
      <c r="S271">
        <v>0</v>
      </c>
      <c r="T271">
        <v>0</v>
      </c>
    </row>
    <row r="272" spans="1:20">
      <c r="A272" t="s">
        <v>99</v>
      </c>
      <c r="B272" t="s">
        <v>99</v>
      </c>
      <c r="C272" t="s">
        <v>99</v>
      </c>
      <c r="D272">
        <v>0</v>
      </c>
      <c r="E272">
        <v>0</v>
      </c>
      <c r="F272">
        <v>0</v>
      </c>
      <c r="G272">
        <v>0</v>
      </c>
      <c r="H272">
        <v>0</v>
      </c>
      <c r="I272">
        <v>0</v>
      </c>
      <c r="J272">
        <v>0</v>
      </c>
      <c r="K272">
        <v>0</v>
      </c>
      <c r="L272">
        <v>0</v>
      </c>
      <c r="M272">
        <v>0</v>
      </c>
      <c r="N272">
        <v>0</v>
      </c>
      <c r="O272">
        <v>0</v>
      </c>
      <c r="P272">
        <v>0</v>
      </c>
      <c r="Q272">
        <v>0</v>
      </c>
      <c r="R272">
        <v>0</v>
      </c>
      <c r="S272">
        <v>0</v>
      </c>
      <c r="T272">
        <v>0</v>
      </c>
    </row>
    <row r="273" spans="1:20">
      <c r="A273" t="s">
        <v>99</v>
      </c>
      <c r="B273" t="s">
        <v>99</v>
      </c>
      <c r="C273" t="s">
        <v>99</v>
      </c>
      <c r="D273">
        <v>0</v>
      </c>
      <c r="E273">
        <v>0</v>
      </c>
      <c r="F273">
        <v>0</v>
      </c>
      <c r="G273">
        <v>0</v>
      </c>
      <c r="H273">
        <v>0</v>
      </c>
      <c r="I273">
        <v>0</v>
      </c>
      <c r="J273">
        <v>0</v>
      </c>
      <c r="K273">
        <v>0</v>
      </c>
      <c r="L273">
        <v>0</v>
      </c>
      <c r="M273">
        <v>0</v>
      </c>
      <c r="N273">
        <v>0</v>
      </c>
      <c r="O273">
        <v>0</v>
      </c>
      <c r="P273">
        <v>0</v>
      </c>
      <c r="Q273">
        <v>0</v>
      </c>
      <c r="R273">
        <v>0</v>
      </c>
      <c r="S273">
        <v>0</v>
      </c>
      <c r="T273">
        <v>0</v>
      </c>
    </row>
    <row r="274" spans="1:20">
      <c r="A274" t="s">
        <v>99</v>
      </c>
      <c r="B274" t="s">
        <v>99</v>
      </c>
      <c r="C274" t="s">
        <v>99</v>
      </c>
      <c r="D274">
        <v>0</v>
      </c>
      <c r="E274">
        <v>0</v>
      </c>
      <c r="F274">
        <v>0</v>
      </c>
      <c r="G274">
        <v>0</v>
      </c>
      <c r="H274">
        <v>0</v>
      </c>
      <c r="I274">
        <v>0</v>
      </c>
      <c r="J274">
        <v>0</v>
      </c>
      <c r="K274">
        <v>0</v>
      </c>
      <c r="L274">
        <v>0</v>
      </c>
      <c r="M274">
        <v>0</v>
      </c>
      <c r="N274">
        <v>0</v>
      </c>
      <c r="O274">
        <v>0</v>
      </c>
      <c r="P274">
        <v>0</v>
      </c>
      <c r="Q274">
        <v>0</v>
      </c>
      <c r="R274">
        <v>0</v>
      </c>
      <c r="S274">
        <v>0</v>
      </c>
      <c r="T274">
        <v>0</v>
      </c>
    </row>
    <row r="275" spans="1:20">
      <c r="A275" t="s">
        <v>99</v>
      </c>
      <c r="B275" t="s">
        <v>99</v>
      </c>
      <c r="C275" t="s">
        <v>99</v>
      </c>
      <c r="D275">
        <v>0</v>
      </c>
      <c r="E275">
        <v>0</v>
      </c>
      <c r="F275">
        <v>0</v>
      </c>
      <c r="G275">
        <v>0</v>
      </c>
      <c r="H275">
        <v>0</v>
      </c>
      <c r="I275">
        <v>0</v>
      </c>
      <c r="J275">
        <v>0</v>
      </c>
      <c r="K275">
        <v>0</v>
      </c>
      <c r="L275">
        <v>0</v>
      </c>
      <c r="M275">
        <v>0</v>
      </c>
      <c r="N275">
        <v>0</v>
      </c>
      <c r="O275">
        <v>0</v>
      </c>
      <c r="P275">
        <v>0</v>
      </c>
      <c r="Q275">
        <v>0</v>
      </c>
      <c r="R275">
        <v>0</v>
      </c>
      <c r="S275">
        <v>0</v>
      </c>
      <c r="T275">
        <v>0</v>
      </c>
    </row>
    <row r="276" spans="1:20">
      <c r="A276" t="s">
        <v>99</v>
      </c>
      <c r="B276" t="s">
        <v>99</v>
      </c>
      <c r="C276" t="s">
        <v>99</v>
      </c>
      <c r="D276">
        <v>0</v>
      </c>
      <c r="E276">
        <v>0</v>
      </c>
      <c r="F276">
        <v>0</v>
      </c>
      <c r="G276">
        <v>0</v>
      </c>
      <c r="H276">
        <v>0</v>
      </c>
      <c r="I276">
        <v>0</v>
      </c>
      <c r="J276">
        <v>0</v>
      </c>
      <c r="K276">
        <v>0</v>
      </c>
      <c r="L276">
        <v>0</v>
      </c>
      <c r="M276">
        <v>0</v>
      </c>
      <c r="N276">
        <v>0</v>
      </c>
      <c r="O276">
        <v>0</v>
      </c>
      <c r="P276">
        <v>0</v>
      </c>
      <c r="Q276">
        <v>0</v>
      </c>
      <c r="R276">
        <v>0</v>
      </c>
      <c r="S276">
        <v>0</v>
      </c>
      <c r="T276">
        <v>0</v>
      </c>
    </row>
    <row r="277" spans="1:20">
      <c r="A277" t="s">
        <v>99</v>
      </c>
      <c r="B277" t="s">
        <v>99</v>
      </c>
      <c r="C277" t="s">
        <v>99</v>
      </c>
      <c r="D277">
        <v>0</v>
      </c>
      <c r="E277">
        <v>0</v>
      </c>
      <c r="F277">
        <v>0</v>
      </c>
      <c r="G277">
        <v>0</v>
      </c>
      <c r="H277">
        <v>0</v>
      </c>
      <c r="I277">
        <v>0</v>
      </c>
      <c r="J277">
        <v>0</v>
      </c>
      <c r="K277">
        <v>0</v>
      </c>
      <c r="L277">
        <v>0</v>
      </c>
      <c r="M277">
        <v>0</v>
      </c>
      <c r="N277">
        <v>0</v>
      </c>
      <c r="O277">
        <v>0</v>
      </c>
      <c r="P277">
        <v>0</v>
      </c>
      <c r="Q277">
        <v>0</v>
      </c>
      <c r="R277">
        <v>0</v>
      </c>
      <c r="S277">
        <v>0</v>
      </c>
      <c r="T277">
        <v>0</v>
      </c>
    </row>
    <row r="278" spans="1:20">
      <c r="A278" t="s">
        <v>99</v>
      </c>
      <c r="B278" t="s">
        <v>99</v>
      </c>
      <c r="C278" t="s">
        <v>99</v>
      </c>
      <c r="D278">
        <v>0</v>
      </c>
      <c r="E278">
        <v>0</v>
      </c>
      <c r="F278">
        <v>0</v>
      </c>
      <c r="G278">
        <v>0</v>
      </c>
      <c r="H278">
        <v>0</v>
      </c>
      <c r="I278">
        <v>0</v>
      </c>
      <c r="J278">
        <v>0</v>
      </c>
      <c r="K278">
        <v>0</v>
      </c>
      <c r="L278">
        <v>0</v>
      </c>
      <c r="M278">
        <v>0</v>
      </c>
      <c r="N278">
        <v>0</v>
      </c>
      <c r="O278">
        <v>0</v>
      </c>
      <c r="P278">
        <v>0</v>
      </c>
      <c r="Q278">
        <v>0</v>
      </c>
      <c r="R278">
        <v>0</v>
      </c>
      <c r="S278">
        <v>0</v>
      </c>
      <c r="T278">
        <v>0</v>
      </c>
    </row>
    <row r="279" spans="1:20">
      <c r="A279" t="s">
        <v>99</v>
      </c>
      <c r="B279" t="s">
        <v>99</v>
      </c>
      <c r="C279" t="s">
        <v>99</v>
      </c>
      <c r="D279">
        <v>0</v>
      </c>
      <c r="E279">
        <v>0</v>
      </c>
      <c r="F279">
        <v>0</v>
      </c>
      <c r="G279">
        <v>0</v>
      </c>
      <c r="H279">
        <v>0</v>
      </c>
      <c r="I279">
        <v>0</v>
      </c>
      <c r="J279">
        <v>0</v>
      </c>
      <c r="K279">
        <v>0</v>
      </c>
      <c r="L279">
        <v>0</v>
      </c>
      <c r="M279">
        <v>0</v>
      </c>
      <c r="N279">
        <v>0</v>
      </c>
      <c r="O279">
        <v>0</v>
      </c>
      <c r="P279">
        <v>0</v>
      </c>
      <c r="Q279">
        <v>0</v>
      </c>
      <c r="R279">
        <v>0</v>
      </c>
      <c r="S279">
        <v>0</v>
      </c>
      <c r="T279">
        <v>0</v>
      </c>
    </row>
    <row r="280" spans="1:20">
      <c r="A280" t="s">
        <v>99</v>
      </c>
      <c r="B280" t="s">
        <v>99</v>
      </c>
      <c r="C280" t="s">
        <v>99</v>
      </c>
      <c r="D280">
        <v>0</v>
      </c>
      <c r="E280">
        <v>0</v>
      </c>
      <c r="F280">
        <v>0</v>
      </c>
      <c r="G280">
        <v>0</v>
      </c>
      <c r="H280">
        <v>0</v>
      </c>
      <c r="I280">
        <v>0</v>
      </c>
      <c r="J280">
        <v>0</v>
      </c>
      <c r="K280">
        <v>0</v>
      </c>
      <c r="L280">
        <v>0</v>
      </c>
      <c r="M280">
        <v>0</v>
      </c>
      <c r="N280">
        <v>0</v>
      </c>
      <c r="O280">
        <v>0</v>
      </c>
      <c r="P280">
        <v>0</v>
      </c>
      <c r="Q280">
        <v>0</v>
      </c>
      <c r="R280">
        <v>0</v>
      </c>
      <c r="S280">
        <v>0</v>
      </c>
      <c r="T280">
        <v>0</v>
      </c>
    </row>
    <row r="281" spans="1:20">
      <c r="A281" t="s">
        <v>99</v>
      </c>
      <c r="B281" t="s">
        <v>99</v>
      </c>
      <c r="C281" t="s">
        <v>99</v>
      </c>
      <c r="D281">
        <v>0</v>
      </c>
      <c r="E281">
        <v>0</v>
      </c>
      <c r="F281">
        <v>0</v>
      </c>
      <c r="G281">
        <v>0</v>
      </c>
      <c r="H281">
        <v>0</v>
      </c>
      <c r="I281">
        <v>0</v>
      </c>
      <c r="J281">
        <v>0</v>
      </c>
      <c r="K281">
        <v>0</v>
      </c>
      <c r="L281">
        <v>0</v>
      </c>
      <c r="M281">
        <v>0</v>
      </c>
      <c r="N281">
        <v>0</v>
      </c>
      <c r="O281">
        <v>0</v>
      </c>
      <c r="P281">
        <v>0</v>
      </c>
      <c r="Q281">
        <v>0</v>
      </c>
      <c r="R281">
        <v>0</v>
      </c>
      <c r="S281">
        <v>0</v>
      </c>
      <c r="T281">
        <v>0</v>
      </c>
    </row>
    <row r="282" spans="1:20">
      <c r="A282" t="s">
        <v>99</v>
      </c>
      <c r="B282" t="s">
        <v>99</v>
      </c>
      <c r="C282" t="s">
        <v>99</v>
      </c>
      <c r="D282">
        <v>0</v>
      </c>
      <c r="E282">
        <v>0</v>
      </c>
      <c r="F282">
        <v>0</v>
      </c>
      <c r="G282">
        <v>0</v>
      </c>
      <c r="H282">
        <v>0</v>
      </c>
      <c r="I282">
        <v>0</v>
      </c>
      <c r="J282">
        <v>0</v>
      </c>
      <c r="K282">
        <v>0</v>
      </c>
      <c r="L282">
        <v>0</v>
      </c>
      <c r="M282">
        <v>0</v>
      </c>
      <c r="N282">
        <v>0</v>
      </c>
      <c r="O282">
        <v>0</v>
      </c>
      <c r="P282">
        <v>0</v>
      </c>
      <c r="Q282">
        <v>0</v>
      </c>
      <c r="R282">
        <v>0</v>
      </c>
      <c r="S282">
        <v>0</v>
      </c>
      <c r="T282">
        <v>0</v>
      </c>
    </row>
    <row r="283" spans="1:20">
      <c r="A283" t="s">
        <v>99</v>
      </c>
      <c r="B283" t="s">
        <v>99</v>
      </c>
      <c r="C283" t="s">
        <v>99</v>
      </c>
      <c r="D283">
        <v>0</v>
      </c>
      <c r="E283">
        <v>0</v>
      </c>
      <c r="F283">
        <v>0</v>
      </c>
      <c r="G283">
        <v>0</v>
      </c>
      <c r="H283">
        <v>0</v>
      </c>
      <c r="I283">
        <v>0</v>
      </c>
      <c r="J283">
        <v>0</v>
      </c>
      <c r="K283">
        <v>0</v>
      </c>
      <c r="L283">
        <v>0</v>
      </c>
      <c r="M283">
        <v>0</v>
      </c>
      <c r="N283">
        <v>0</v>
      </c>
      <c r="O283">
        <v>0</v>
      </c>
      <c r="P283">
        <v>0</v>
      </c>
      <c r="Q283">
        <v>0</v>
      </c>
      <c r="R283">
        <v>0</v>
      </c>
      <c r="S283">
        <v>0</v>
      </c>
      <c r="T283">
        <v>0</v>
      </c>
    </row>
    <row r="284" spans="1:20">
      <c r="A284" t="s">
        <v>99</v>
      </c>
      <c r="B284" t="s">
        <v>99</v>
      </c>
      <c r="C284" t="s">
        <v>99</v>
      </c>
      <c r="D284">
        <v>0</v>
      </c>
      <c r="E284">
        <v>0</v>
      </c>
      <c r="F284">
        <v>0</v>
      </c>
      <c r="G284">
        <v>0</v>
      </c>
      <c r="H284">
        <v>0</v>
      </c>
      <c r="I284">
        <v>0</v>
      </c>
      <c r="J284">
        <v>0</v>
      </c>
      <c r="K284">
        <v>0</v>
      </c>
      <c r="L284">
        <v>0</v>
      </c>
      <c r="M284">
        <v>0</v>
      </c>
      <c r="N284">
        <v>0</v>
      </c>
      <c r="O284">
        <v>0</v>
      </c>
      <c r="P284">
        <v>0</v>
      </c>
      <c r="Q284">
        <v>0</v>
      </c>
      <c r="R284">
        <v>0</v>
      </c>
      <c r="S284">
        <v>0</v>
      </c>
      <c r="T284">
        <v>0</v>
      </c>
    </row>
    <row r="285" spans="1:20">
      <c r="A285" t="s">
        <v>99</v>
      </c>
      <c r="B285" t="s">
        <v>99</v>
      </c>
      <c r="C285" t="s">
        <v>99</v>
      </c>
      <c r="D285">
        <v>0</v>
      </c>
      <c r="E285">
        <v>0</v>
      </c>
      <c r="F285">
        <v>0</v>
      </c>
      <c r="G285">
        <v>0</v>
      </c>
      <c r="H285">
        <v>0</v>
      </c>
      <c r="I285">
        <v>0</v>
      </c>
      <c r="J285">
        <v>0</v>
      </c>
      <c r="K285">
        <v>0</v>
      </c>
      <c r="L285">
        <v>0</v>
      </c>
      <c r="M285">
        <v>0</v>
      </c>
      <c r="N285">
        <v>0</v>
      </c>
      <c r="O285">
        <v>0</v>
      </c>
      <c r="P285">
        <v>0</v>
      </c>
      <c r="Q285">
        <v>0</v>
      </c>
      <c r="R285">
        <v>0</v>
      </c>
      <c r="S285">
        <v>0</v>
      </c>
      <c r="T285">
        <v>0</v>
      </c>
    </row>
    <row r="286" spans="1:20">
      <c r="A286" t="s">
        <v>99</v>
      </c>
      <c r="B286" t="s">
        <v>99</v>
      </c>
      <c r="C286" t="s">
        <v>99</v>
      </c>
      <c r="D286">
        <v>0</v>
      </c>
      <c r="E286">
        <v>0</v>
      </c>
      <c r="F286">
        <v>0</v>
      </c>
      <c r="G286">
        <v>0</v>
      </c>
      <c r="H286">
        <v>0</v>
      </c>
      <c r="I286">
        <v>0</v>
      </c>
      <c r="J286">
        <v>0</v>
      </c>
      <c r="K286">
        <v>0</v>
      </c>
      <c r="L286">
        <v>0</v>
      </c>
      <c r="M286">
        <v>0</v>
      </c>
      <c r="N286">
        <v>0</v>
      </c>
      <c r="O286">
        <v>0</v>
      </c>
      <c r="P286">
        <v>0</v>
      </c>
      <c r="Q286">
        <v>0</v>
      </c>
      <c r="R286">
        <v>0</v>
      </c>
      <c r="S286">
        <v>0</v>
      </c>
      <c r="T286">
        <v>0</v>
      </c>
    </row>
    <row r="287" spans="1:20">
      <c r="A287" t="s">
        <v>99</v>
      </c>
      <c r="B287" t="s">
        <v>99</v>
      </c>
      <c r="C287" t="s">
        <v>99</v>
      </c>
      <c r="D287">
        <v>0</v>
      </c>
      <c r="E287">
        <v>0</v>
      </c>
      <c r="F287">
        <v>0</v>
      </c>
      <c r="G287">
        <v>0</v>
      </c>
      <c r="H287">
        <v>0</v>
      </c>
      <c r="I287">
        <v>0</v>
      </c>
      <c r="J287">
        <v>0</v>
      </c>
      <c r="K287">
        <v>0</v>
      </c>
      <c r="L287">
        <v>0</v>
      </c>
      <c r="M287">
        <v>0</v>
      </c>
      <c r="N287">
        <v>0</v>
      </c>
      <c r="O287">
        <v>0</v>
      </c>
      <c r="P287">
        <v>0</v>
      </c>
      <c r="Q287">
        <v>0</v>
      </c>
      <c r="R287">
        <v>0</v>
      </c>
      <c r="S287">
        <v>0</v>
      </c>
      <c r="T287">
        <v>0</v>
      </c>
    </row>
    <row r="288" spans="1:20">
      <c r="A288" t="s">
        <v>99</v>
      </c>
      <c r="B288" t="s">
        <v>99</v>
      </c>
      <c r="C288" t="s">
        <v>99</v>
      </c>
      <c r="D288">
        <v>0</v>
      </c>
      <c r="E288">
        <v>0</v>
      </c>
      <c r="F288">
        <v>0</v>
      </c>
      <c r="G288">
        <v>0</v>
      </c>
      <c r="H288">
        <v>0</v>
      </c>
      <c r="I288">
        <v>0</v>
      </c>
      <c r="J288">
        <v>0</v>
      </c>
      <c r="K288">
        <v>0</v>
      </c>
      <c r="L288">
        <v>0</v>
      </c>
      <c r="M288">
        <v>0</v>
      </c>
      <c r="N288">
        <v>0</v>
      </c>
      <c r="O288">
        <v>0</v>
      </c>
      <c r="P288">
        <v>0</v>
      </c>
      <c r="Q288">
        <v>0</v>
      </c>
      <c r="R288">
        <v>0</v>
      </c>
      <c r="S288">
        <v>0</v>
      </c>
      <c r="T288">
        <v>0</v>
      </c>
    </row>
    <row r="289" spans="1:20">
      <c r="A289" t="s">
        <v>99</v>
      </c>
      <c r="B289" t="s">
        <v>99</v>
      </c>
      <c r="C289" t="s">
        <v>99</v>
      </c>
      <c r="D289">
        <v>0</v>
      </c>
      <c r="E289">
        <v>0</v>
      </c>
      <c r="F289">
        <v>0</v>
      </c>
      <c r="G289">
        <v>0</v>
      </c>
      <c r="H289">
        <v>0</v>
      </c>
      <c r="I289">
        <v>0</v>
      </c>
      <c r="J289">
        <v>0</v>
      </c>
      <c r="K289">
        <v>0</v>
      </c>
      <c r="L289">
        <v>0</v>
      </c>
      <c r="M289">
        <v>0</v>
      </c>
      <c r="N289">
        <v>0</v>
      </c>
      <c r="O289">
        <v>0</v>
      </c>
      <c r="P289">
        <v>0</v>
      </c>
      <c r="Q289">
        <v>0</v>
      </c>
      <c r="R289">
        <v>0</v>
      </c>
      <c r="S289">
        <v>0</v>
      </c>
      <c r="T289">
        <v>0</v>
      </c>
    </row>
    <row r="290" spans="1:20">
      <c r="A290" t="s">
        <v>99</v>
      </c>
      <c r="B290" t="s">
        <v>99</v>
      </c>
      <c r="C290" t="s">
        <v>99</v>
      </c>
      <c r="D290">
        <v>0</v>
      </c>
      <c r="E290">
        <v>0</v>
      </c>
      <c r="F290">
        <v>0</v>
      </c>
      <c r="G290">
        <v>0</v>
      </c>
      <c r="H290">
        <v>0</v>
      </c>
      <c r="I290">
        <v>0</v>
      </c>
      <c r="J290">
        <v>0</v>
      </c>
      <c r="K290">
        <v>0</v>
      </c>
      <c r="L290">
        <v>0</v>
      </c>
      <c r="M290">
        <v>0</v>
      </c>
      <c r="N290">
        <v>0</v>
      </c>
      <c r="O290">
        <v>0</v>
      </c>
      <c r="P290">
        <v>0</v>
      </c>
      <c r="Q290">
        <v>0</v>
      </c>
      <c r="R290">
        <v>0</v>
      </c>
      <c r="S290">
        <v>0</v>
      </c>
      <c r="T290">
        <v>0</v>
      </c>
    </row>
    <row r="291" spans="1:20">
      <c r="A291" t="s">
        <v>99</v>
      </c>
      <c r="B291" t="s">
        <v>99</v>
      </c>
      <c r="C291" t="s">
        <v>99</v>
      </c>
      <c r="D291">
        <v>0</v>
      </c>
      <c r="E291">
        <v>0</v>
      </c>
      <c r="F291">
        <v>0</v>
      </c>
      <c r="G291">
        <v>0</v>
      </c>
      <c r="H291">
        <v>0</v>
      </c>
      <c r="I291">
        <v>0</v>
      </c>
      <c r="J291">
        <v>0</v>
      </c>
      <c r="K291">
        <v>0</v>
      </c>
      <c r="L291">
        <v>0</v>
      </c>
      <c r="M291">
        <v>0</v>
      </c>
      <c r="N291">
        <v>0</v>
      </c>
      <c r="O291">
        <v>0</v>
      </c>
      <c r="P291">
        <v>0</v>
      </c>
      <c r="Q291">
        <v>0</v>
      </c>
      <c r="R291">
        <v>0</v>
      </c>
      <c r="S291">
        <v>0</v>
      </c>
      <c r="T291">
        <v>0</v>
      </c>
    </row>
    <row r="292" spans="1:20">
      <c r="A292" t="s">
        <v>99</v>
      </c>
      <c r="B292" t="s">
        <v>99</v>
      </c>
      <c r="C292" t="s">
        <v>99</v>
      </c>
      <c r="D292">
        <v>0</v>
      </c>
      <c r="E292">
        <v>0</v>
      </c>
      <c r="F292">
        <v>0</v>
      </c>
      <c r="G292">
        <v>0</v>
      </c>
      <c r="H292">
        <v>0</v>
      </c>
      <c r="I292">
        <v>0</v>
      </c>
      <c r="J292">
        <v>0</v>
      </c>
      <c r="K292">
        <v>0</v>
      </c>
      <c r="L292">
        <v>0</v>
      </c>
      <c r="M292">
        <v>0</v>
      </c>
      <c r="N292">
        <v>0</v>
      </c>
      <c r="O292">
        <v>0</v>
      </c>
      <c r="P292">
        <v>0</v>
      </c>
      <c r="Q292">
        <v>0</v>
      </c>
      <c r="R292">
        <v>0</v>
      </c>
      <c r="S292">
        <v>0</v>
      </c>
      <c r="T292">
        <v>0</v>
      </c>
    </row>
    <row r="293" spans="1:20">
      <c r="A293" t="s">
        <v>99</v>
      </c>
      <c r="B293" t="s">
        <v>99</v>
      </c>
      <c r="C293" t="s">
        <v>99</v>
      </c>
      <c r="D293">
        <v>0</v>
      </c>
      <c r="E293">
        <v>0</v>
      </c>
      <c r="F293">
        <v>0</v>
      </c>
      <c r="G293">
        <v>0</v>
      </c>
      <c r="H293">
        <v>0</v>
      </c>
      <c r="I293">
        <v>0</v>
      </c>
      <c r="J293">
        <v>0</v>
      </c>
      <c r="K293">
        <v>0</v>
      </c>
      <c r="L293">
        <v>0</v>
      </c>
      <c r="M293">
        <v>0</v>
      </c>
      <c r="N293">
        <v>0</v>
      </c>
      <c r="O293">
        <v>0</v>
      </c>
      <c r="P293">
        <v>0</v>
      </c>
      <c r="Q293">
        <v>0</v>
      </c>
      <c r="R293">
        <v>0</v>
      </c>
      <c r="S293">
        <v>0</v>
      </c>
      <c r="T293">
        <v>0</v>
      </c>
    </row>
    <row r="294" spans="1:20">
      <c r="A294" t="s">
        <v>99</v>
      </c>
      <c r="B294" t="s">
        <v>99</v>
      </c>
      <c r="C294" t="s">
        <v>99</v>
      </c>
      <c r="D294">
        <v>0</v>
      </c>
      <c r="E294">
        <v>0</v>
      </c>
      <c r="F294">
        <v>0</v>
      </c>
      <c r="G294">
        <v>0</v>
      </c>
      <c r="H294">
        <v>0</v>
      </c>
      <c r="I294">
        <v>0</v>
      </c>
      <c r="J294">
        <v>0</v>
      </c>
      <c r="K294">
        <v>0</v>
      </c>
      <c r="L294">
        <v>0</v>
      </c>
      <c r="M294">
        <v>0</v>
      </c>
      <c r="N294">
        <v>0</v>
      </c>
      <c r="O294">
        <v>0</v>
      </c>
      <c r="P294">
        <v>0</v>
      </c>
      <c r="Q294">
        <v>0</v>
      </c>
      <c r="R294">
        <v>0</v>
      </c>
      <c r="S294">
        <v>0</v>
      </c>
      <c r="T294">
        <v>0</v>
      </c>
    </row>
    <row r="295" spans="1:20">
      <c r="A295" t="s">
        <v>99</v>
      </c>
      <c r="B295" t="s">
        <v>99</v>
      </c>
      <c r="C295" t="s">
        <v>99</v>
      </c>
      <c r="D295">
        <v>0</v>
      </c>
      <c r="E295">
        <v>0</v>
      </c>
      <c r="F295">
        <v>0</v>
      </c>
      <c r="G295">
        <v>0</v>
      </c>
      <c r="H295">
        <v>0</v>
      </c>
      <c r="I295">
        <v>0</v>
      </c>
      <c r="J295">
        <v>0</v>
      </c>
      <c r="K295">
        <v>0</v>
      </c>
      <c r="L295">
        <v>0</v>
      </c>
      <c r="M295">
        <v>0</v>
      </c>
      <c r="N295">
        <v>0</v>
      </c>
      <c r="O295">
        <v>0</v>
      </c>
      <c r="P295">
        <v>0</v>
      </c>
      <c r="Q295">
        <v>0</v>
      </c>
      <c r="R295">
        <v>0</v>
      </c>
      <c r="S295">
        <v>0</v>
      </c>
      <c r="T295">
        <v>0</v>
      </c>
    </row>
    <row r="296" spans="1:20">
      <c r="A296" t="s">
        <v>99</v>
      </c>
      <c r="B296" t="s">
        <v>99</v>
      </c>
      <c r="C296" t="s">
        <v>99</v>
      </c>
      <c r="D296">
        <v>0</v>
      </c>
      <c r="E296">
        <v>0</v>
      </c>
      <c r="F296">
        <v>0</v>
      </c>
      <c r="G296">
        <v>0</v>
      </c>
      <c r="H296">
        <v>0</v>
      </c>
      <c r="I296">
        <v>0</v>
      </c>
      <c r="J296">
        <v>0</v>
      </c>
      <c r="K296">
        <v>0</v>
      </c>
      <c r="L296">
        <v>0</v>
      </c>
      <c r="M296">
        <v>0</v>
      </c>
      <c r="N296">
        <v>0</v>
      </c>
      <c r="O296">
        <v>0</v>
      </c>
      <c r="P296">
        <v>0</v>
      </c>
      <c r="Q296">
        <v>0</v>
      </c>
      <c r="R296">
        <v>0</v>
      </c>
      <c r="S296">
        <v>0</v>
      </c>
      <c r="T296">
        <v>0</v>
      </c>
    </row>
    <row r="297" spans="1:20">
      <c r="A297" t="s">
        <v>99</v>
      </c>
      <c r="B297" t="s">
        <v>99</v>
      </c>
      <c r="C297" t="s">
        <v>99</v>
      </c>
      <c r="D297">
        <v>0</v>
      </c>
      <c r="E297">
        <v>0</v>
      </c>
      <c r="F297">
        <v>0</v>
      </c>
      <c r="G297">
        <v>0</v>
      </c>
      <c r="H297">
        <v>0</v>
      </c>
      <c r="I297">
        <v>0</v>
      </c>
      <c r="J297">
        <v>0</v>
      </c>
      <c r="K297">
        <v>0</v>
      </c>
      <c r="L297">
        <v>0</v>
      </c>
      <c r="M297">
        <v>0</v>
      </c>
      <c r="N297">
        <v>0</v>
      </c>
      <c r="O297">
        <v>0</v>
      </c>
      <c r="P297">
        <v>0</v>
      </c>
      <c r="Q297">
        <v>0</v>
      </c>
      <c r="R297">
        <v>0</v>
      </c>
      <c r="S297">
        <v>0</v>
      </c>
      <c r="T297">
        <v>0</v>
      </c>
    </row>
    <row r="298" spans="1:20">
      <c r="A298" t="s">
        <v>99</v>
      </c>
      <c r="B298" t="s">
        <v>99</v>
      </c>
      <c r="C298" t="s">
        <v>99</v>
      </c>
      <c r="D298">
        <v>0</v>
      </c>
      <c r="E298">
        <v>0</v>
      </c>
      <c r="F298">
        <v>0</v>
      </c>
      <c r="G298">
        <v>0</v>
      </c>
      <c r="H298">
        <v>0</v>
      </c>
      <c r="I298">
        <v>0</v>
      </c>
      <c r="J298">
        <v>0</v>
      </c>
      <c r="K298">
        <v>0</v>
      </c>
      <c r="L298">
        <v>0</v>
      </c>
      <c r="M298">
        <v>0</v>
      </c>
      <c r="N298">
        <v>0</v>
      </c>
      <c r="O298">
        <v>0</v>
      </c>
      <c r="P298">
        <v>0</v>
      </c>
      <c r="Q298">
        <v>0</v>
      </c>
      <c r="R298">
        <v>0</v>
      </c>
      <c r="S298">
        <v>0</v>
      </c>
      <c r="T298">
        <v>0</v>
      </c>
    </row>
    <row r="299" spans="1:20">
      <c r="A299" t="s">
        <v>99</v>
      </c>
      <c r="B299" t="s">
        <v>99</v>
      </c>
      <c r="C299" t="s">
        <v>99</v>
      </c>
      <c r="D299">
        <v>0</v>
      </c>
      <c r="E299">
        <v>0</v>
      </c>
      <c r="F299">
        <v>0</v>
      </c>
      <c r="G299">
        <v>0</v>
      </c>
      <c r="H299">
        <v>0</v>
      </c>
      <c r="I299">
        <v>0</v>
      </c>
      <c r="J299">
        <v>0</v>
      </c>
      <c r="K299">
        <v>0</v>
      </c>
      <c r="L299">
        <v>0</v>
      </c>
      <c r="M299">
        <v>0</v>
      </c>
      <c r="N299">
        <v>0</v>
      </c>
      <c r="O299">
        <v>0</v>
      </c>
      <c r="P299">
        <v>0</v>
      </c>
      <c r="Q299">
        <v>0</v>
      </c>
      <c r="R299">
        <v>0</v>
      </c>
      <c r="S299">
        <v>0</v>
      </c>
      <c r="T299">
        <v>0</v>
      </c>
    </row>
    <row r="300" spans="1:20">
      <c r="A300" t="s">
        <v>99</v>
      </c>
      <c r="B300" t="s">
        <v>99</v>
      </c>
      <c r="C300" t="s">
        <v>99</v>
      </c>
      <c r="D300">
        <v>0</v>
      </c>
      <c r="E300">
        <v>0</v>
      </c>
      <c r="F300">
        <v>0</v>
      </c>
      <c r="G300">
        <v>0</v>
      </c>
      <c r="H300">
        <v>0</v>
      </c>
      <c r="I300">
        <v>0</v>
      </c>
      <c r="J300">
        <v>0</v>
      </c>
      <c r="K300">
        <v>0</v>
      </c>
      <c r="L300">
        <v>0</v>
      </c>
      <c r="M300">
        <v>0</v>
      </c>
      <c r="N300">
        <v>0</v>
      </c>
      <c r="O300">
        <v>0</v>
      </c>
      <c r="P300">
        <v>0</v>
      </c>
      <c r="Q300">
        <v>0</v>
      </c>
      <c r="R300">
        <v>0</v>
      </c>
      <c r="S300">
        <v>0</v>
      </c>
      <c r="T300">
        <v>0</v>
      </c>
    </row>
    <row r="301" spans="1:20">
      <c r="A301" t="s">
        <v>99</v>
      </c>
      <c r="B301" t="s">
        <v>99</v>
      </c>
      <c r="C301" t="s">
        <v>99</v>
      </c>
      <c r="D301">
        <v>0</v>
      </c>
      <c r="E301">
        <v>0</v>
      </c>
      <c r="F301">
        <v>0</v>
      </c>
      <c r="G301">
        <v>0</v>
      </c>
      <c r="H301">
        <v>0</v>
      </c>
      <c r="I301">
        <v>0</v>
      </c>
      <c r="J301">
        <v>0</v>
      </c>
      <c r="K301">
        <v>0</v>
      </c>
      <c r="L301">
        <v>0</v>
      </c>
      <c r="M301">
        <v>0</v>
      </c>
      <c r="N301">
        <v>0</v>
      </c>
      <c r="O301">
        <v>0</v>
      </c>
      <c r="P301">
        <v>0</v>
      </c>
      <c r="Q301">
        <v>0</v>
      </c>
      <c r="R301">
        <v>0</v>
      </c>
      <c r="S301">
        <v>0</v>
      </c>
      <c r="T301">
        <v>0</v>
      </c>
    </row>
    <row r="302" spans="1:20">
      <c r="A302" t="s">
        <v>99</v>
      </c>
      <c r="B302" t="s">
        <v>99</v>
      </c>
      <c r="C302" t="s">
        <v>99</v>
      </c>
      <c r="D302">
        <v>0</v>
      </c>
      <c r="E302">
        <v>0</v>
      </c>
      <c r="F302">
        <v>0</v>
      </c>
      <c r="G302">
        <v>0</v>
      </c>
      <c r="H302">
        <v>0</v>
      </c>
      <c r="I302">
        <v>0</v>
      </c>
      <c r="J302">
        <v>0</v>
      </c>
      <c r="K302">
        <v>0</v>
      </c>
      <c r="L302">
        <v>0</v>
      </c>
      <c r="M302">
        <v>0</v>
      </c>
      <c r="N302">
        <v>0</v>
      </c>
      <c r="O302">
        <v>0</v>
      </c>
      <c r="P302">
        <v>0</v>
      </c>
      <c r="Q302">
        <v>0</v>
      </c>
      <c r="R302">
        <v>0</v>
      </c>
      <c r="S302">
        <v>0</v>
      </c>
      <c r="T302">
        <v>0</v>
      </c>
    </row>
    <row r="303" spans="1:20">
      <c r="A303" t="s">
        <v>99</v>
      </c>
      <c r="B303" t="s">
        <v>99</v>
      </c>
      <c r="C303" t="s">
        <v>99</v>
      </c>
      <c r="D303">
        <v>0</v>
      </c>
      <c r="E303">
        <v>0</v>
      </c>
      <c r="F303">
        <v>0</v>
      </c>
      <c r="G303">
        <v>0</v>
      </c>
      <c r="H303">
        <v>0</v>
      </c>
      <c r="I303">
        <v>0</v>
      </c>
      <c r="J303">
        <v>0</v>
      </c>
      <c r="K303">
        <v>0</v>
      </c>
      <c r="L303">
        <v>0</v>
      </c>
      <c r="M303">
        <v>0</v>
      </c>
      <c r="N303">
        <v>0</v>
      </c>
      <c r="O303">
        <v>0</v>
      </c>
      <c r="P303">
        <v>0</v>
      </c>
      <c r="Q303">
        <v>0</v>
      </c>
      <c r="R303">
        <v>0</v>
      </c>
      <c r="S303">
        <v>0</v>
      </c>
      <c r="T303">
        <v>0</v>
      </c>
    </row>
    <row r="304" spans="1:20">
      <c r="A304" t="s">
        <v>99</v>
      </c>
      <c r="B304" t="s">
        <v>99</v>
      </c>
      <c r="C304" t="s">
        <v>99</v>
      </c>
      <c r="D304">
        <v>0</v>
      </c>
      <c r="E304">
        <v>0</v>
      </c>
      <c r="F304">
        <v>0</v>
      </c>
      <c r="G304">
        <v>0</v>
      </c>
      <c r="H304">
        <v>0</v>
      </c>
      <c r="I304">
        <v>0</v>
      </c>
      <c r="J304">
        <v>0</v>
      </c>
      <c r="K304">
        <v>0</v>
      </c>
      <c r="L304">
        <v>0</v>
      </c>
      <c r="M304">
        <v>0</v>
      </c>
      <c r="N304">
        <v>0</v>
      </c>
      <c r="O304">
        <v>0</v>
      </c>
      <c r="P304">
        <v>0</v>
      </c>
      <c r="Q304">
        <v>0</v>
      </c>
      <c r="R304">
        <v>0</v>
      </c>
      <c r="S304">
        <v>0</v>
      </c>
      <c r="T304">
        <v>0</v>
      </c>
    </row>
    <row r="305" spans="1:20">
      <c r="A305" t="s">
        <v>99</v>
      </c>
      <c r="B305" t="s">
        <v>99</v>
      </c>
      <c r="C305" t="s">
        <v>99</v>
      </c>
      <c r="D305">
        <v>0</v>
      </c>
      <c r="E305">
        <v>0</v>
      </c>
      <c r="F305">
        <v>0</v>
      </c>
      <c r="G305">
        <v>0</v>
      </c>
      <c r="H305">
        <v>0</v>
      </c>
      <c r="I305">
        <v>0</v>
      </c>
      <c r="J305">
        <v>0</v>
      </c>
      <c r="K305">
        <v>0</v>
      </c>
      <c r="L305">
        <v>0</v>
      </c>
      <c r="M305">
        <v>0</v>
      </c>
      <c r="N305">
        <v>0</v>
      </c>
      <c r="O305">
        <v>0</v>
      </c>
      <c r="P305">
        <v>0</v>
      </c>
      <c r="Q305">
        <v>0</v>
      </c>
      <c r="R305">
        <v>0</v>
      </c>
      <c r="S305">
        <v>0</v>
      </c>
      <c r="T305">
        <v>0</v>
      </c>
    </row>
    <row r="306" spans="1:20">
      <c r="A306" t="s">
        <v>99</v>
      </c>
      <c r="B306" t="s">
        <v>99</v>
      </c>
      <c r="C306" t="s">
        <v>99</v>
      </c>
      <c r="D306">
        <v>0</v>
      </c>
      <c r="E306">
        <v>0</v>
      </c>
      <c r="F306">
        <v>0</v>
      </c>
      <c r="G306">
        <v>0</v>
      </c>
      <c r="H306">
        <v>0</v>
      </c>
      <c r="I306">
        <v>0</v>
      </c>
      <c r="J306">
        <v>0</v>
      </c>
      <c r="K306">
        <v>0</v>
      </c>
      <c r="L306">
        <v>0</v>
      </c>
      <c r="M306">
        <v>0</v>
      </c>
      <c r="N306">
        <v>0</v>
      </c>
      <c r="O306">
        <v>0</v>
      </c>
      <c r="P306">
        <v>0</v>
      </c>
      <c r="Q306">
        <v>0</v>
      </c>
      <c r="R306">
        <v>0</v>
      </c>
      <c r="S306">
        <v>0</v>
      </c>
      <c r="T306">
        <v>0</v>
      </c>
    </row>
    <row r="307" spans="1:20">
      <c r="A307" t="s">
        <v>99</v>
      </c>
      <c r="B307" t="s">
        <v>99</v>
      </c>
      <c r="C307" t="s">
        <v>99</v>
      </c>
      <c r="D307">
        <v>0</v>
      </c>
      <c r="E307">
        <v>0</v>
      </c>
      <c r="F307">
        <v>0</v>
      </c>
      <c r="G307">
        <v>0</v>
      </c>
      <c r="H307">
        <v>0</v>
      </c>
      <c r="I307">
        <v>0</v>
      </c>
      <c r="J307">
        <v>0</v>
      </c>
      <c r="K307">
        <v>0</v>
      </c>
      <c r="L307">
        <v>0</v>
      </c>
      <c r="M307">
        <v>0</v>
      </c>
      <c r="N307">
        <v>0</v>
      </c>
      <c r="O307">
        <v>0</v>
      </c>
      <c r="P307">
        <v>0</v>
      </c>
      <c r="Q307">
        <v>0</v>
      </c>
      <c r="R307">
        <v>0</v>
      </c>
      <c r="S307">
        <v>0</v>
      </c>
      <c r="T307">
        <v>0</v>
      </c>
    </row>
    <row r="308" spans="1:20">
      <c r="A308" t="s">
        <v>99</v>
      </c>
      <c r="B308" t="s">
        <v>99</v>
      </c>
      <c r="C308" t="s">
        <v>99</v>
      </c>
      <c r="D308">
        <v>0</v>
      </c>
      <c r="E308">
        <v>0</v>
      </c>
      <c r="F308">
        <v>0</v>
      </c>
      <c r="G308">
        <v>0</v>
      </c>
      <c r="H308">
        <v>0</v>
      </c>
      <c r="I308">
        <v>0</v>
      </c>
      <c r="J308">
        <v>0</v>
      </c>
      <c r="K308">
        <v>0</v>
      </c>
      <c r="L308">
        <v>0</v>
      </c>
      <c r="M308">
        <v>0</v>
      </c>
      <c r="N308">
        <v>0</v>
      </c>
      <c r="O308">
        <v>0</v>
      </c>
      <c r="P308">
        <v>0</v>
      </c>
      <c r="Q308">
        <v>0</v>
      </c>
      <c r="R308">
        <v>0</v>
      </c>
      <c r="S308">
        <v>0</v>
      </c>
      <c r="T308">
        <v>0</v>
      </c>
    </row>
    <row r="309" spans="1:20">
      <c r="A309" t="s">
        <v>99</v>
      </c>
      <c r="B309" t="s">
        <v>99</v>
      </c>
      <c r="C309" t="s">
        <v>99</v>
      </c>
      <c r="D309">
        <v>0</v>
      </c>
      <c r="E309">
        <v>0</v>
      </c>
      <c r="F309">
        <v>0</v>
      </c>
      <c r="G309">
        <v>0</v>
      </c>
      <c r="H309">
        <v>0</v>
      </c>
      <c r="I309">
        <v>0</v>
      </c>
      <c r="J309">
        <v>0</v>
      </c>
      <c r="K309">
        <v>0</v>
      </c>
      <c r="L309">
        <v>0</v>
      </c>
      <c r="M309">
        <v>0</v>
      </c>
      <c r="N309">
        <v>0</v>
      </c>
      <c r="O309">
        <v>0</v>
      </c>
      <c r="P309">
        <v>0</v>
      </c>
      <c r="Q309">
        <v>0</v>
      </c>
      <c r="R309">
        <v>0</v>
      </c>
      <c r="S309">
        <v>0</v>
      </c>
      <c r="T309">
        <v>0</v>
      </c>
    </row>
    <row r="310" spans="1:20">
      <c r="A310" t="s">
        <v>99</v>
      </c>
      <c r="B310" t="s">
        <v>99</v>
      </c>
      <c r="C310" t="s">
        <v>99</v>
      </c>
      <c r="D310">
        <v>0</v>
      </c>
      <c r="E310">
        <v>0</v>
      </c>
      <c r="F310">
        <v>0</v>
      </c>
      <c r="G310">
        <v>0</v>
      </c>
      <c r="H310">
        <v>0</v>
      </c>
      <c r="I310">
        <v>0</v>
      </c>
      <c r="J310">
        <v>0</v>
      </c>
      <c r="K310">
        <v>0</v>
      </c>
      <c r="L310">
        <v>0</v>
      </c>
      <c r="M310">
        <v>0</v>
      </c>
      <c r="N310">
        <v>0</v>
      </c>
      <c r="O310">
        <v>0</v>
      </c>
      <c r="P310">
        <v>0</v>
      </c>
      <c r="Q310">
        <v>0</v>
      </c>
      <c r="R310">
        <v>0</v>
      </c>
      <c r="S310">
        <v>0</v>
      </c>
      <c r="T310">
        <v>0</v>
      </c>
    </row>
    <row r="311" spans="1:20">
      <c r="A311" t="s">
        <v>99</v>
      </c>
      <c r="B311" t="s">
        <v>99</v>
      </c>
      <c r="C311" t="s">
        <v>99</v>
      </c>
      <c r="D311">
        <v>0</v>
      </c>
      <c r="E311">
        <v>0</v>
      </c>
      <c r="F311">
        <v>0</v>
      </c>
      <c r="G311">
        <v>0</v>
      </c>
      <c r="H311">
        <v>0</v>
      </c>
      <c r="I311">
        <v>0</v>
      </c>
      <c r="J311">
        <v>0</v>
      </c>
      <c r="K311">
        <v>0</v>
      </c>
      <c r="L311">
        <v>0</v>
      </c>
      <c r="M311">
        <v>0</v>
      </c>
      <c r="N311">
        <v>0</v>
      </c>
      <c r="O311">
        <v>0</v>
      </c>
      <c r="P311">
        <v>0</v>
      </c>
      <c r="Q311">
        <v>0</v>
      </c>
      <c r="R311">
        <v>0</v>
      </c>
      <c r="S311">
        <v>0</v>
      </c>
      <c r="T311">
        <v>0</v>
      </c>
    </row>
    <row r="312" spans="1:20">
      <c r="A312" t="s">
        <v>99</v>
      </c>
      <c r="B312" t="s">
        <v>99</v>
      </c>
      <c r="C312" t="s">
        <v>99</v>
      </c>
      <c r="D312">
        <v>0</v>
      </c>
      <c r="E312">
        <v>0</v>
      </c>
      <c r="F312">
        <v>0</v>
      </c>
      <c r="G312">
        <v>0</v>
      </c>
      <c r="H312">
        <v>0</v>
      </c>
      <c r="I312">
        <v>0</v>
      </c>
      <c r="J312">
        <v>0</v>
      </c>
      <c r="K312">
        <v>0</v>
      </c>
      <c r="L312">
        <v>0</v>
      </c>
      <c r="M312">
        <v>0</v>
      </c>
      <c r="N312">
        <v>0</v>
      </c>
      <c r="O312">
        <v>0</v>
      </c>
      <c r="P312">
        <v>0</v>
      </c>
      <c r="Q312">
        <v>0</v>
      </c>
      <c r="R312">
        <v>0</v>
      </c>
      <c r="S312">
        <v>0</v>
      </c>
      <c r="T312">
        <v>0</v>
      </c>
    </row>
    <row r="313" spans="1:20">
      <c r="A313" t="s">
        <v>99</v>
      </c>
      <c r="B313" t="s">
        <v>99</v>
      </c>
      <c r="C313" t="s">
        <v>99</v>
      </c>
      <c r="D313">
        <v>0</v>
      </c>
      <c r="E313">
        <v>0</v>
      </c>
      <c r="F313">
        <v>0</v>
      </c>
      <c r="G313">
        <v>0</v>
      </c>
      <c r="H313">
        <v>0</v>
      </c>
      <c r="I313">
        <v>0</v>
      </c>
      <c r="J313">
        <v>0</v>
      </c>
      <c r="K313">
        <v>0</v>
      </c>
      <c r="L313">
        <v>0</v>
      </c>
      <c r="M313">
        <v>0</v>
      </c>
      <c r="N313">
        <v>0</v>
      </c>
      <c r="O313">
        <v>0</v>
      </c>
      <c r="P313">
        <v>0</v>
      </c>
      <c r="Q313">
        <v>0</v>
      </c>
      <c r="R313">
        <v>0</v>
      </c>
      <c r="S313">
        <v>0</v>
      </c>
      <c r="T313">
        <v>0</v>
      </c>
    </row>
    <row r="314" spans="1:20">
      <c r="A314" t="s">
        <v>99</v>
      </c>
      <c r="B314" t="s">
        <v>99</v>
      </c>
      <c r="C314" t="s">
        <v>99</v>
      </c>
      <c r="D314">
        <v>0</v>
      </c>
      <c r="E314">
        <v>0</v>
      </c>
      <c r="F314">
        <v>0</v>
      </c>
      <c r="G314">
        <v>0</v>
      </c>
      <c r="H314">
        <v>0</v>
      </c>
      <c r="I314">
        <v>0</v>
      </c>
      <c r="J314">
        <v>0</v>
      </c>
      <c r="K314">
        <v>0</v>
      </c>
      <c r="L314">
        <v>0</v>
      </c>
      <c r="M314">
        <v>0</v>
      </c>
      <c r="N314">
        <v>0</v>
      </c>
      <c r="O314">
        <v>0</v>
      </c>
      <c r="P314">
        <v>0</v>
      </c>
      <c r="Q314">
        <v>0</v>
      </c>
      <c r="R314">
        <v>0</v>
      </c>
      <c r="S314">
        <v>0</v>
      </c>
      <c r="T314">
        <v>0</v>
      </c>
    </row>
    <row r="315" spans="1:20">
      <c r="A315" t="s">
        <v>99</v>
      </c>
      <c r="B315" t="s">
        <v>99</v>
      </c>
      <c r="C315" t="s">
        <v>99</v>
      </c>
      <c r="D315">
        <v>0</v>
      </c>
      <c r="E315">
        <v>0</v>
      </c>
      <c r="F315">
        <v>0</v>
      </c>
      <c r="G315">
        <v>0</v>
      </c>
      <c r="H315">
        <v>0</v>
      </c>
      <c r="I315">
        <v>0</v>
      </c>
      <c r="J315">
        <v>0</v>
      </c>
      <c r="K315">
        <v>0</v>
      </c>
      <c r="L315">
        <v>0</v>
      </c>
      <c r="M315">
        <v>0</v>
      </c>
      <c r="N315">
        <v>0</v>
      </c>
      <c r="O315">
        <v>0</v>
      </c>
      <c r="P315">
        <v>0</v>
      </c>
      <c r="Q315">
        <v>0</v>
      </c>
      <c r="R315">
        <v>0</v>
      </c>
      <c r="S315">
        <v>0</v>
      </c>
      <c r="T315">
        <v>0</v>
      </c>
    </row>
    <row r="316" spans="1:20">
      <c r="A316" t="s">
        <v>99</v>
      </c>
      <c r="B316" t="s">
        <v>99</v>
      </c>
      <c r="C316" t="s">
        <v>99</v>
      </c>
      <c r="D316">
        <v>0</v>
      </c>
      <c r="E316">
        <v>0</v>
      </c>
      <c r="F316">
        <v>0</v>
      </c>
      <c r="G316">
        <v>0</v>
      </c>
      <c r="H316">
        <v>0</v>
      </c>
      <c r="I316">
        <v>0</v>
      </c>
      <c r="J316">
        <v>0</v>
      </c>
      <c r="K316">
        <v>0</v>
      </c>
      <c r="L316">
        <v>0</v>
      </c>
      <c r="M316">
        <v>0</v>
      </c>
      <c r="N316">
        <v>0</v>
      </c>
      <c r="O316">
        <v>0</v>
      </c>
      <c r="P316">
        <v>0</v>
      </c>
      <c r="Q316">
        <v>0</v>
      </c>
      <c r="R316">
        <v>0</v>
      </c>
      <c r="S316">
        <v>0</v>
      </c>
      <c r="T316">
        <v>0</v>
      </c>
    </row>
    <row r="317" spans="1:20">
      <c r="A317" t="s">
        <v>99</v>
      </c>
      <c r="B317" t="s">
        <v>99</v>
      </c>
      <c r="C317" t="s">
        <v>99</v>
      </c>
      <c r="D317">
        <v>0</v>
      </c>
      <c r="E317">
        <v>0</v>
      </c>
      <c r="F317">
        <v>0</v>
      </c>
      <c r="G317">
        <v>0</v>
      </c>
      <c r="H317">
        <v>0</v>
      </c>
      <c r="I317">
        <v>0</v>
      </c>
      <c r="J317">
        <v>0</v>
      </c>
      <c r="K317">
        <v>0</v>
      </c>
      <c r="L317">
        <v>0</v>
      </c>
      <c r="M317">
        <v>0</v>
      </c>
      <c r="N317">
        <v>0</v>
      </c>
      <c r="O317">
        <v>0</v>
      </c>
      <c r="P317">
        <v>0</v>
      </c>
      <c r="Q317">
        <v>0</v>
      </c>
      <c r="R317">
        <v>0</v>
      </c>
      <c r="S317">
        <v>0</v>
      </c>
      <c r="T317">
        <v>0</v>
      </c>
    </row>
    <row r="318" spans="1:20">
      <c r="A318" t="s">
        <v>99</v>
      </c>
      <c r="B318" t="s">
        <v>99</v>
      </c>
      <c r="C318" t="s">
        <v>99</v>
      </c>
      <c r="D318">
        <v>0</v>
      </c>
      <c r="E318">
        <v>0</v>
      </c>
      <c r="F318">
        <v>0</v>
      </c>
      <c r="G318">
        <v>0</v>
      </c>
      <c r="H318">
        <v>0</v>
      </c>
      <c r="I318">
        <v>0</v>
      </c>
      <c r="J318">
        <v>0</v>
      </c>
      <c r="K318">
        <v>0</v>
      </c>
      <c r="L318">
        <v>0</v>
      </c>
      <c r="M318">
        <v>0</v>
      </c>
      <c r="N318">
        <v>0</v>
      </c>
      <c r="O318">
        <v>0</v>
      </c>
      <c r="P318">
        <v>0</v>
      </c>
      <c r="Q318">
        <v>0</v>
      </c>
      <c r="R318">
        <v>0</v>
      </c>
      <c r="S318">
        <v>0</v>
      </c>
      <c r="T318">
        <v>0</v>
      </c>
    </row>
    <row r="319" spans="1:20">
      <c r="A319" t="s">
        <v>99</v>
      </c>
      <c r="B319" t="s">
        <v>99</v>
      </c>
      <c r="C319" t="s">
        <v>99</v>
      </c>
      <c r="D319">
        <v>0</v>
      </c>
      <c r="E319">
        <v>0</v>
      </c>
      <c r="F319">
        <v>0</v>
      </c>
      <c r="G319">
        <v>0</v>
      </c>
      <c r="H319">
        <v>0</v>
      </c>
      <c r="I319">
        <v>0</v>
      </c>
      <c r="J319">
        <v>0</v>
      </c>
      <c r="K319">
        <v>0</v>
      </c>
      <c r="L319">
        <v>0</v>
      </c>
      <c r="M319">
        <v>0</v>
      </c>
      <c r="N319">
        <v>0</v>
      </c>
      <c r="O319">
        <v>0</v>
      </c>
      <c r="P319">
        <v>0</v>
      </c>
      <c r="Q319">
        <v>0</v>
      </c>
      <c r="R319">
        <v>0</v>
      </c>
      <c r="S319">
        <v>0</v>
      </c>
      <c r="T319">
        <v>0</v>
      </c>
    </row>
    <row r="320" spans="1:20">
      <c r="A320" t="s">
        <v>99</v>
      </c>
      <c r="B320" t="s">
        <v>99</v>
      </c>
      <c r="C320" t="s">
        <v>99</v>
      </c>
      <c r="D320">
        <v>0</v>
      </c>
      <c r="E320">
        <v>0</v>
      </c>
      <c r="F320">
        <v>0</v>
      </c>
      <c r="G320">
        <v>0</v>
      </c>
      <c r="H320">
        <v>0</v>
      </c>
      <c r="I320">
        <v>0</v>
      </c>
      <c r="J320">
        <v>0</v>
      </c>
      <c r="K320">
        <v>0</v>
      </c>
      <c r="L320">
        <v>0</v>
      </c>
      <c r="M320">
        <v>0</v>
      </c>
      <c r="N320">
        <v>0</v>
      </c>
      <c r="O320">
        <v>0</v>
      </c>
      <c r="P320">
        <v>0</v>
      </c>
      <c r="Q320">
        <v>0</v>
      </c>
      <c r="R320">
        <v>0</v>
      </c>
      <c r="S320">
        <v>0</v>
      </c>
      <c r="T320">
        <v>0</v>
      </c>
    </row>
    <row r="321" spans="1:20">
      <c r="A321" t="s">
        <v>99</v>
      </c>
      <c r="B321" t="s">
        <v>99</v>
      </c>
      <c r="C321" t="s">
        <v>99</v>
      </c>
      <c r="D321">
        <v>0</v>
      </c>
      <c r="E321">
        <v>0</v>
      </c>
      <c r="F321">
        <v>0</v>
      </c>
      <c r="G321">
        <v>0</v>
      </c>
      <c r="H321">
        <v>0</v>
      </c>
      <c r="I321">
        <v>0</v>
      </c>
      <c r="J321">
        <v>0</v>
      </c>
      <c r="K321">
        <v>0</v>
      </c>
      <c r="L321">
        <v>0</v>
      </c>
      <c r="M321">
        <v>0</v>
      </c>
      <c r="N321">
        <v>0</v>
      </c>
      <c r="O321">
        <v>0</v>
      </c>
      <c r="P321">
        <v>0</v>
      </c>
      <c r="Q321">
        <v>0</v>
      </c>
      <c r="R321">
        <v>0</v>
      </c>
      <c r="S321">
        <v>0</v>
      </c>
      <c r="T321">
        <v>0</v>
      </c>
    </row>
    <row r="322" spans="1:20">
      <c r="A322" t="s">
        <v>99</v>
      </c>
      <c r="B322" t="s">
        <v>99</v>
      </c>
      <c r="C322" t="s">
        <v>99</v>
      </c>
      <c r="D322">
        <v>0</v>
      </c>
      <c r="E322">
        <v>0</v>
      </c>
      <c r="F322">
        <v>0</v>
      </c>
      <c r="G322">
        <v>0</v>
      </c>
      <c r="H322">
        <v>0</v>
      </c>
      <c r="I322">
        <v>0</v>
      </c>
      <c r="J322">
        <v>0</v>
      </c>
      <c r="K322">
        <v>0</v>
      </c>
      <c r="L322">
        <v>0</v>
      </c>
      <c r="M322">
        <v>0</v>
      </c>
      <c r="N322">
        <v>0</v>
      </c>
      <c r="O322">
        <v>0</v>
      </c>
      <c r="P322">
        <v>0</v>
      </c>
      <c r="Q322">
        <v>0</v>
      </c>
      <c r="R322">
        <v>0</v>
      </c>
      <c r="S322">
        <v>0</v>
      </c>
      <c r="T322">
        <v>0</v>
      </c>
    </row>
    <row r="323" spans="1:20">
      <c r="A323" t="s">
        <v>99</v>
      </c>
      <c r="B323" t="s">
        <v>99</v>
      </c>
      <c r="C323" t="s">
        <v>99</v>
      </c>
      <c r="D323">
        <v>0</v>
      </c>
      <c r="E323">
        <v>0</v>
      </c>
      <c r="F323">
        <v>0</v>
      </c>
      <c r="G323">
        <v>0</v>
      </c>
      <c r="H323">
        <v>0</v>
      </c>
      <c r="I323">
        <v>0</v>
      </c>
      <c r="J323">
        <v>0</v>
      </c>
      <c r="K323">
        <v>0</v>
      </c>
      <c r="L323">
        <v>0</v>
      </c>
      <c r="M323">
        <v>0</v>
      </c>
      <c r="N323">
        <v>0</v>
      </c>
      <c r="O323">
        <v>0</v>
      </c>
      <c r="P323">
        <v>0</v>
      </c>
      <c r="Q323">
        <v>0</v>
      </c>
      <c r="R323">
        <v>0</v>
      </c>
      <c r="S323">
        <v>0</v>
      </c>
      <c r="T323">
        <v>0</v>
      </c>
    </row>
    <row r="324" spans="1:20">
      <c r="A324" t="s">
        <v>99</v>
      </c>
      <c r="B324" t="s">
        <v>99</v>
      </c>
      <c r="C324" t="s">
        <v>99</v>
      </c>
      <c r="D324">
        <v>0</v>
      </c>
      <c r="E324">
        <v>0</v>
      </c>
      <c r="F324">
        <v>0</v>
      </c>
      <c r="G324">
        <v>0</v>
      </c>
      <c r="H324">
        <v>0</v>
      </c>
      <c r="I324">
        <v>0</v>
      </c>
      <c r="J324">
        <v>0</v>
      </c>
      <c r="K324">
        <v>0</v>
      </c>
      <c r="L324">
        <v>0</v>
      </c>
      <c r="M324">
        <v>0</v>
      </c>
      <c r="N324">
        <v>0</v>
      </c>
      <c r="O324">
        <v>0</v>
      </c>
      <c r="P324">
        <v>0</v>
      </c>
      <c r="Q324">
        <v>0</v>
      </c>
      <c r="R324">
        <v>0</v>
      </c>
      <c r="S324">
        <v>0</v>
      </c>
      <c r="T324">
        <v>0</v>
      </c>
    </row>
    <row r="325" spans="1:20">
      <c r="A325" t="s">
        <v>99</v>
      </c>
      <c r="B325" t="s">
        <v>99</v>
      </c>
      <c r="C325" t="s">
        <v>99</v>
      </c>
      <c r="D325">
        <v>0</v>
      </c>
      <c r="E325">
        <v>0</v>
      </c>
      <c r="F325">
        <v>0</v>
      </c>
      <c r="G325">
        <v>0</v>
      </c>
      <c r="H325">
        <v>0</v>
      </c>
      <c r="I325">
        <v>0</v>
      </c>
      <c r="J325">
        <v>0</v>
      </c>
      <c r="K325">
        <v>0</v>
      </c>
      <c r="L325">
        <v>0</v>
      </c>
      <c r="M325">
        <v>0</v>
      </c>
      <c r="N325">
        <v>0</v>
      </c>
      <c r="O325">
        <v>0</v>
      </c>
      <c r="P325">
        <v>0</v>
      </c>
      <c r="Q325">
        <v>0</v>
      </c>
      <c r="R325">
        <v>0</v>
      </c>
      <c r="S325">
        <v>0</v>
      </c>
      <c r="T325">
        <v>0</v>
      </c>
    </row>
    <row r="326" spans="1:20">
      <c r="A326" t="s">
        <v>99</v>
      </c>
      <c r="B326" t="s">
        <v>99</v>
      </c>
      <c r="C326" t="s">
        <v>99</v>
      </c>
      <c r="D326">
        <v>0</v>
      </c>
      <c r="E326">
        <v>0</v>
      </c>
      <c r="F326">
        <v>0</v>
      </c>
      <c r="G326">
        <v>0</v>
      </c>
      <c r="H326">
        <v>0</v>
      </c>
      <c r="I326">
        <v>0</v>
      </c>
      <c r="J326">
        <v>0</v>
      </c>
      <c r="K326">
        <v>0</v>
      </c>
      <c r="L326">
        <v>0</v>
      </c>
      <c r="M326">
        <v>0</v>
      </c>
      <c r="N326">
        <v>0</v>
      </c>
      <c r="O326">
        <v>0</v>
      </c>
      <c r="P326">
        <v>0</v>
      </c>
      <c r="Q326">
        <v>0</v>
      </c>
      <c r="R326">
        <v>0</v>
      </c>
      <c r="S326">
        <v>0</v>
      </c>
      <c r="T326">
        <v>0</v>
      </c>
    </row>
    <row r="327" spans="1:20">
      <c r="A327" t="s">
        <v>99</v>
      </c>
      <c r="B327" t="s">
        <v>99</v>
      </c>
      <c r="C327" t="s">
        <v>99</v>
      </c>
      <c r="D327">
        <v>0</v>
      </c>
      <c r="E327">
        <v>0</v>
      </c>
      <c r="F327">
        <v>0</v>
      </c>
      <c r="G327">
        <v>0</v>
      </c>
      <c r="H327">
        <v>0</v>
      </c>
      <c r="I327">
        <v>0</v>
      </c>
      <c r="J327">
        <v>0</v>
      </c>
      <c r="K327">
        <v>0</v>
      </c>
      <c r="L327">
        <v>0</v>
      </c>
      <c r="M327">
        <v>0</v>
      </c>
      <c r="N327">
        <v>0</v>
      </c>
      <c r="O327">
        <v>0</v>
      </c>
      <c r="P327">
        <v>0</v>
      </c>
      <c r="Q327">
        <v>0</v>
      </c>
      <c r="R327">
        <v>0</v>
      </c>
      <c r="S327">
        <v>0</v>
      </c>
      <c r="T327">
        <v>0</v>
      </c>
    </row>
    <row r="328" spans="1:20">
      <c r="A328" t="s">
        <v>99</v>
      </c>
      <c r="B328" t="s">
        <v>99</v>
      </c>
      <c r="C328" t="s">
        <v>99</v>
      </c>
      <c r="D328">
        <v>0</v>
      </c>
      <c r="E328">
        <v>0</v>
      </c>
      <c r="F328">
        <v>0</v>
      </c>
      <c r="G328">
        <v>0</v>
      </c>
      <c r="H328">
        <v>0</v>
      </c>
      <c r="I328">
        <v>0</v>
      </c>
      <c r="J328">
        <v>0</v>
      </c>
      <c r="K328">
        <v>0</v>
      </c>
      <c r="L328">
        <v>0</v>
      </c>
      <c r="M328">
        <v>0</v>
      </c>
      <c r="N328">
        <v>0</v>
      </c>
      <c r="O328">
        <v>0</v>
      </c>
      <c r="P328">
        <v>0</v>
      </c>
      <c r="Q328">
        <v>0</v>
      </c>
      <c r="R328">
        <v>0</v>
      </c>
      <c r="S328">
        <v>0</v>
      </c>
      <c r="T328">
        <v>0</v>
      </c>
    </row>
    <row r="329" spans="1:20">
      <c r="A329" t="s">
        <v>99</v>
      </c>
      <c r="B329" t="s">
        <v>99</v>
      </c>
      <c r="C329" t="s">
        <v>99</v>
      </c>
      <c r="D329">
        <v>0</v>
      </c>
      <c r="E329">
        <v>0</v>
      </c>
      <c r="F329">
        <v>0</v>
      </c>
      <c r="G329">
        <v>0</v>
      </c>
      <c r="H329">
        <v>0</v>
      </c>
      <c r="I329">
        <v>0</v>
      </c>
      <c r="J329">
        <v>0</v>
      </c>
      <c r="K329">
        <v>0</v>
      </c>
      <c r="L329">
        <v>0</v>
      </c>
      <c r="M329">
        <v>0</v>
      </c>
      <c r="N329">
        <v>0</v>
      </c>
      <c r="O329">
        <v>0</v>
      </c>
      <c r="P329">
        <v>0</v>
      </c>
      <c r="Q329">
        <v>0</v>
      </c>
      <c r="R329">
        <v>0</v>
      </c>
      <c r="S329">
        <v>0</v>
      </c>
      <c r="T329">
        <v>0</v>
      </c>
    </row>
    <row r="330" spans="1:20">
      <c r="A330" t="s">
        <v>99</v>
      </c>
      <c r="B330" t="s">
        <v>99</v>
      </c>
      <c r="C330" t="s">
        <v>99</v>
      </c>
      <c r="D330">
        <v>0</v>
      </c>
      <c r="E330">
        <v>0</v>
      </c>
      <c r="F330">
        <v>0</v>
      </c>
      <c r="G330">
        <v>0</v>
      </c>
      <c r="H330">
        <v>0</v>
      </c>
      <c r="I330">
        <v>0</v>
      </c>
      <c r="J330">
        <v>0</v>
      </c>
      <c r="K330">
        <v>0</v>
      </c>
      <c r="L330">
        <v>0</v>
      </c>
      <c r="M330">
        <v>0</v>
      </c>
      <c r="N330">
        <v>0</v>
      </c>
      <c r="O330">
        <v>0</v>
      </c>
      <c r="P330">
        <v>0</v>
      </c>
      <c r="Q330">
        <v>0</v>
      </c>
      <c r="R330">
        <v>0</v>
      </c>
      <c r="S330">
        <v>0</v>
      </c>
      <c r="T330">
        <v>0</v>
      </c>
    </row>
    <row r="331" spans="1:20">
      <c r="A331" t="s">
        <v>99</v>
      </c>
      <c r="B331" t="s">
        <v>99</v>
      </c>
      <c r="C331" t="s">
        <v>99</v>
      </c>
      <c r="D331">
        <v>0</v>
      </c>
      <c r="E331">
        <v>0</v>
      </c>
      <c r="F331">
        <v>0</v>
      </c>
      <c r="G331">
        <v>0</v>
      </c>
      <c r="H331">
        <v>0</v>
      </c>
      <c r="I331">
        <v>0</v>
      </c>
      <c r="J331">
        <v>0</v>
      </c>
      <c r="K331">
        <v>0</v>
      </c>
      <c r="L331">
        <v>0</v>
      </c>
      <c r="M331">
        <v>0</v>
      </c>
      <c r="N331">
        <v>0</v>
      </c>
      <c r="O331">
        <v>0</v>
      </c>
      <c r="P331">
        <v>0</v>
      </c>
      <c r="Q331">
        <v>0</v>
      </c>
      <c r="R331">
        <v>0</v>
      </c>
      <c r="S331">
        <v>0</v>
      </c>
      <c r="T331">
        <v>0</v>
      </c>
    </row>
    <row r="332" spans="1:20">
      <c r="A332" t="s">
        <v>99</v>
      </c>
      <c r="B332" t="s">
        <v>99</v>
      </c>
      <c r="C332" t="s">
        <v>99</v>
      </c>
      <c r="D332">
        <v>0</v>
      </c>
      <c r="E332">
        <v>0</v>
      </c>
      <c r="F332">
        <v>0</v>
      </c>
      <c r="G332">
        <v>0</v>
      </c>
      <c r="H332">
        <v>0</v>
      </c>
      <c r="I332">
        <v>0</v>
      </c>
      <c r="J332">
        <v>0</v>
      </c>
      <c r="K332">
        <v>0</v>
      </c>
      <c r="L332">
        <v>0</v>
      </c>
      <c r="M332">
        <v>0</v>
      </c>
      <c r="N332">
        <v>0</v>
      </c>
      <c r="O332">
        <v>0</v>
      </c>
      <c r="P332">
        <v>0</v>
      </c>
      <c r="Q332">
        <v>0</v>
      </c>
      <c r="R332">
        <v>0</v>
      </c>
      <c r="S332">
        <v>0</v>
      </c>
      <c r="T332">
        <v>0</v>
      </c>
    </row>
    <row r="333" spans="1:20">
      <c r="A333" t="s">
        <v>99</v>
      </c>
      <c r="B333" t="s">
        <v>99</v>
      </c>
      <c r="C333" t="s">
        <v>99</v>
      </c>
      <c r="D333">
        <v>0</v>
      </c>
      <c r="E333">
        <v>0</v>
      </c>
      <c r="F333">
        <v>0</v>
      </c>
      <c r="G333">
        <v>0</v>
      </c>
      <c r="H333">
        <v>0</v>
      </c>
      <c r="I333">
        <v>0</v>
      </c>
      <c r="J333">
        <v>0</v>
      </c>
      <c r="K333">
        <v>0</v>
      </c>
      <c r="L333">
        <v>0</v>
      </c>
      <c r="M333">
        <v>0</v>
      </c>
      <c r="N333">
        <v>0</v>
      </c>
      <c r="O333">
        <v>0</v>
      </c>
      <c r="P333">
        <v>0</v>
      </c>
      <c r="Q333">
        <v>0</v>
      </c>
      <c r="R333">
        <v>0</v>
      </c>
      <c r="S333">
        <v>0</v>
      </c>
      <c r="T333">
        <v>0</v>
      </c>
    </row>
    <row r="334" spans="1:20">
      <c r="A334" t="s">
        <v>99</v>
      </c>
      <c r="B334" t="s">
        <v>99</v>
      </c>
      <c r="C334" t="s">
        <v>99</v>
      </c>
      <c r="D334">
        <v>0</v>
      </c>
      <c r="E334">
        <v>0</v>
      </c>
      <c r="F334">
        <v>0</v>
      </c>
      <c r="G334">
        <v>0</v>
      </c>
      <c r="H334">
        <v>0</v>
      </c>
      <c r="I334">
        <v>0</v>
      </c>
      <c r="J334">
        <v>0</v>
      </c>
      <c r="K334">
        <v>0</v>
      </c>
      <c r="L334">
        <v>0</v>
      </c>
      <c r="M334">
        <v>0</v>
      </c>
      <c r="N334">
        <v>0</v>
      </c>
      <c r="O334">
        <v>0</v>
      </c>
      <c r="P334">
        <v>0</v>
      </c>
      <c r="Q334">
        <v>0</v>
      </c>
      <c r="R334">
        <v>0</v>
      </c>
      <c r="S334">
        <v>0</v>
      </c>
      <c r="T334">
        <v>0</v>
      </c>
    </row>
    <row r="335" spans="1:20">
      <c r="A335" t="s">
        <v>99</v>
      </c>
      <c r="B335" t="s">
        <v>99</v>
      </c>
      <c r="C335" t="s">
        <v>99</v>
      </c>
      <c r="D335">
        <v>0</v>
      </c>
      <c r="E335">
        <v>0</v>
      </c>
      <c r="F335">
        <v>0</v>
      </c>
      <c r="G335">
        <v>0</v>
      </c>
      <c r="H335">
        <v>0</v>
      </c>
      <c r="I335">
        <v>0</v>
      </c>
      <c r="J335">
        <v>0</v>
      </c>
      <c r="K335">
        <v>0</v>
      </c>
      <c r="L335">
        <v>0</v>
      </c>
      <c r="M335">
        <v>0</v>
      </c>
      <c r="N335">
        <v>0</v>
      </c>
      <c r="O335">
        <v>0</v>
      </c>
      <c r="P335">
        <v>0</v>
      </c>
      <c r="Q335">
        <v>0</v>
      </c>
      <c r="R335">
        <v>0</v>
      </c>
      <c r="S335">
        <v>0</v>
      </c>
      <c r="T335">
        <v>0</v>
      </c>
    </row>
    <row r="336" spans="1:20">
      <c r="A336" t="s">
        <v>99</v>
      </c>
      <c r="B336" t="s">
        <v>99</v>
      </c>
      <c r="C336" t="s">
        <v>99</v>
      </c>
      <c r="D336">
        <v>0</v>
      </c>
      <c r="E336">
        <v>0</v>
      </c>
      <c r="F336">
        <v>0</v>
      </c>
      <c r="G336">
        <v>0</v>
      </c>
      <c r="H336">
        <v>0</v>
      </c>
      <c r="I336">
        <v>0</v>
      </c>
      <c r="J336">
        <v>0</v>
      </c>
      <c r="K336">
        <v>0</v>
      </c>
      <c r="L336">
        <v>0</v>
      </c>
      <c r="M336">
        <v>0</v>
      </c>
      <c r="N336">
        <v>0</v>
      </c>
      <c r="O336">
        <v>0</v>
      </c>
      <c r="P336">
        <v>0</v>
      </c>
      <c r="Q336">
        <v>0</v>
      </c>
      <c r="R336">
        <v>0</v>
      </c>
      <c r="S336">
        <v>0</v>
      </c>
      <c r="T336">
        <v>0</v>
      </c>
    </row>
    <row r="337" spans="1:20">
      <c r="A337" t="s">
        <v>99</v>
      </c>
      <c r="B337" t="s">
        <v>99</v>
      </c>
      <c r="C337" t="s">
        <v>99</v>
      </c>
      <c r="D337">
        <v>0</v>
      </c>
      <c r="E337">
        <v>0</v>
      </c>
      <c r="F337">
        <v>0</v>
      </c>
      <c r="G337">
        <v>0</v>
      </c>
      <c r="H337">
        <v>0</v>
      </c>
      <c r="I337">
        <v>0</v>
      </c>
      <c r="J337">
        <v>0</v>
      </c>
      <c r="K337">
        <v>0</v>
      </c>
      <c r="L337">
        <v>0</v>
      </c>
      <c r="M337">
        <v>0</v>
      </c>
      <c r="N337">
        <v>0</v>
      </c>
      <c r="O337">
        <v>0</v>
      </c>
      <c r="P337">
        <v>0</v>
      </c>
      <c r="Q337">
        <v>0</v>
      </c>
      <c r="R337">
        <v>0</v>
      </c>
      <c r="S337">
        <v>0</v>
      </c>
      <c r="T337">
        <v>0</v>
      </c>
    </row>
    <row r="338" spans="1:20">
      <c r="A338" t="s">
        <v>99</v>
      </c>
      <c r="B338" t="s">
        <v>99</v>
      </c>
      <c r="C338" t="s">
        <v>99</v>
      </c>
      <c r="D338">
        <v>0</v>
      </c>
      <c r="E338">
        <v>0</v>
      </c>
      <c r="F338">
        <v>0</v>
      </c>
      <c r="G338">
        <v>0</v>
      </c>
      <c r="H338">
        <v>0</v>
      </c>
      <c r="I338">
        <v>0</v>
      </c>
      <c r="J338">
        <v>0</v>
      </c>
      <c r="K338">
        <v>0</v>
      </c>
      <c r="L338">
        <v>0</v>
      </c>
      <c r="M338">
        <v>0</v>
      </c>
      <c r="N338">
        <v>0</v>
      </c>
      <c r="O338">
        <v>0</v>
      </c>
      <c r="P338">
        <v>0</v>
      </c>
      <c r="Q338">
        <v>0</v>
      </c>
      <c r="R338">
        <v>0</v>
      </c>
      <c r="S338">
        <v>0</v>
      </c>
      <c r="T338">
        <v>0</v>
      </c>
    </row>
    <row r="339" spans="1:20">
      <c r="A339" t="s">
        <v>99</v>
      </c>
      <c r="B339" t="s">
        <v>99</v>
      </c>
      <c r="C339" t="s">
        <v>99</v>
      </c>
      <c r="D339">
        <v>0</v>
      </c>
      <c r="E339">
        <v>0</v>
      </c>
      <c r="F339">
        <v>0</v>
      </c>
      <c r="G339">
        <v>0</v>
      </c>
      <c r="H339">
        <v>0</v>
      </c>
      <c r="I339">
        <v>0</v>
      </c>
      <c r="J339">
        <v>0</v>
      </c>
      <c r="K339">
        <v>0</v>
      </c>
      <c r="L339">
        <v>0</v>
      </c>
      <c r="M339">
        <v>0</v>
      </c>
      <c r="N339">
        <v>0</v>
      </c>
      <c r="O339">
        <v>0</v>
      </c>
      <c r="P339">
        <v>0</v>
      </c>
      <c r="Q339">
        <v>0</v>
      </c>
      <c r="R339">
        <v>0</v>
      </c>
      <c r="S339">
        <v>0</v>
      </c>
      <c r="T339">
        <v>0</v>
      </c>
    </row>
    <row r="340" spans="1:20">
      <c r="A340" t="s">
        <v>99</v>
      </c>
      <c r="B340" t="s">
        <v>99</v>
      </c>
      <c r="C340" t="s">
        <v>99</v>
      </c>
      <c r="D340">
        <v>0</v>
      </c>
      <c r="E340">
        <v>0</v>
      </c>
      <c r="F340">
        <v>0</v>
      </c>
      <c r="G340">
        <v>0</v>
      </c>
      <c r="H340">
        <v>0</v>
      </c>
      <c r="I340">
        <v>0</v>
      </c>
      <c r="J340">
        <v>0</v>
      </c>
      <c r="K340">
        <v>0</v>
      </c>
      <c r="L340">
        <v>0</v>
      </c>
      <c r="M340">
        <v>0</v>
      </c>
      <c r="N340">
        <v>0</v>
      </c>
      <c r="O340">
        <v>0</v>
      </c>
      <c r="P340">
        <v>0</v>
      </c>
      <c r="Q340">
        <v>0</v>
      </c>
      <c r="R340">
        <v>0</v>
      </c>
      <c r="S340">
        <v>0</v>
      </c>
      <c r="T340">
        <v>0</v>
      </c>
    </row>
    <row r="341" spans="1:20">
      <c r="A341" t="s">
        <v>99</v>
      </c>
      <c r="B341" t="s">
        <v>99</v>
      </c>
      <c r="C341" t="s">
        <v>99</v>
      </c>
      <c r="D341">
        <v>0</v>
      </c>
      <c r="E341">
        <v>0</v>
      </c>
      <c r="F341">
        <v>0</v>
      </c>
      <c r="G341">
        <v>0</v>
      </c>
      <c r="H341">
        <v>0</v>
      </c>
      <c r="I341">
        <v>0</v>
      </c>
      <c r="J341">
        <v>0</v>
      </c>
      <c r="K341">
        <v>0</v>
      </c>
      <c r="L341">
        <v>0</v>
      </c>
      <c r="M341">
        <v>0</v>
      </c>
      <c r="N341">
        <v>0</v>
      </c>
      <c r="O341">
        <v>0</v>
      </c>
      <c r="P341">
        <v>0</v>
      </c>
      <c r="Q341">
        <v>0</v>
      </c>
      <c r="R341">
        <v>0</v>
      </c>
      <c r="S341">
        <v>0</v>
      </c>
      <c r="T341">
        <v>0</v>
      </c>
    </row>
    <row r="342" spans="1:20">
      <c r="A342" t="s">
        <v>99</v>
      </c>
      <c r="B342" t="s">
        <v>99</v>
      </c>
      <c r="C342" t="s">
        <v>99</v>
      </c>
      <c r="D342">
        <v>0</v>
      </c>
      <c r="E342">
        <v>0</v>
      </c>
      <c r="F342">
        <v>0</v>
      </c>
      <c r="G342">
        <v>0</v>
      </c>
      <c r="H342">
        <v>0</v>
      </c>
      <c r="I342">
        <v>0</v>
      </c>
      <c r="J342">
        <v>0</v>
      </c>
      <c r="K342">
        <v>0</v>
      </c>
      <c r="L342">
        <v>0</v>
      </c>
      <c r="M342">
        <v>0</v>
      </c>
      <c r="N342">
        <v>0</v>
      </c>
      <c r="O342">
        <v>0</v>
      </c>
      <c r="P342">
        <v>0</v>
      </c>
      <c r="Q342">
        <v>0</v>
      </c>
      <c r="R342">
        <v>0</v>
      </c>
      <c r="S342">
        <v>0</v>
      </c>
      <c r="T342">
        <v>0</v>
      </c>
    </row>
    <row r="343" spans="1:20">
      <c r="A343" t="s">
        <v>99</v>
      </c>
      <c r="B343" t="s">
        <v>99</v>
      </c>
      <c r="C343" t="s">
        <v>99</v>
      </c>
      <c r="D343">
        <v>0</v>
      </c>
      <c r="E343">
        <v>0</v>
      </c>
      <c r="F343">
        <v>0</v>
      </c>
      <c r="G343">
        <v>0</v>
      </c>
      <c r="H343">
        <v>0</v>
      </c>
      <c r="I343">
        <v>0</v>
      </c>
      <c r="J343">
        <v>0</v>
      </c>
      <c r="K343">
        <v>0</v>
      </c>
      <c r="L343">
        <v>0</v>
      </c>
      <c r="M343">
        <v>0</v>
      </c>
      <c r="N343">
        <v>0</v>
      </c>
      <c r="O343">
        <v>0</v>
      </c>
      <c r="P343">
        <v>0</v>
      </c>
      <c r="Q343">
        <v>0</v>
      </c>
      <c r="R343">
        <v>0</v>
      </c>
      <c r="S343">
        <v>0</v>
      </c>
      <c r="T343">
        <v>0</v>
      </c>
    </row>
    <row r="344" spans="1:20">
      <c r="A344" t="s">
        <v>99</v>
      </c>
      <c r="B344" t="s">
        <v>99</v>
      </c>
      <c r="C344" t="s">
        <v>99</v>
      </c>
      <c r="D344">
        <v>0</v>
      </c>
      <c r="E344">
        <v>0</v>
      </c>
      <c r="F344">
        <v>0</v>
      </c>
      <c r="G344">
        <v>0</v>
      </c>
      <c r="H344">
        <v>0</v>
      </c>
      <c r="I344">
        <v>0</v>
      </c>
      <c r="J344">
        <v>0</v>
      </c>
      <c r="K344">
        <v>0</v>
      </c>
      <c r="L344">
        <v>0</v>
      </c>
      <c r="M344">
        <v>0</v>
      </c>
      <c r="N344">
        <v>0</v>
      </c>
      <c r="O344">
        <v>0</v>
      </c>
      <c r="P344">
        <v>0</v>
      </c>
      <c r="Q344">
        <v>0</v>
      </c>
      <c r="R344">
        <v>0</v>
      </c>
      <c r="S344">
        <v>0</v>
      </c>
      <c r="T344">
        <v>0</v>
      </c>
    </row>
    <row r="345" spans="1:20">
      <c r="A345" t="s">
        <v>99</v>
      </c>
      <c r="B345" t="s">
        <v>99</v>
      </c>
      <c r="C345" t="s">
        <v>99</v>
      </c>
      <c r="D345">
        <v>0</v>
      </c>
      <c r="E345">
        <v>0</v>
      </c>
      <c r="F345">
        <v>0</v>
      </c>
      <c r="G345">
        <v>0</v>
      </c>
      <c r="H345">
        <v>0</v>
      </c>
      <c r="I345">
        <v>0</v>
      </c>
      <c r="J345">
        <v>0</v>
      </c>
      <c r="K345">
        <v>0</v>
      </c>
      <c r="L345">
        <v>0</v>
      </c>
      <c r="M345">
        <v>0</v>
      </c>
      <c r="N345">
        <v>0</v>
      </c>
      <c r="O345">
        <v>0</v>
      </c>
      <c r="P345">
        <v>0</v>
      </c>
      <c r="Q345">
        <v>0</v>
      </c>
      <c r="R345">
        <v>0</v>
      </c>
      <c r="S345">
        <v>0</v>
      </c>
      <c r="T345">
        <v>0</v>
      </c>
    </row>
    <row r="346" spans="1:20">
      <c r="A346" t="s">
        <v>99</v>
      </c>
      <c r="B346" t="s">
        <v>99</v>
      </c>
      <c r="C346" t="s">
        <v>99</v>
      </c>
      <c r="D346">
        <v>0</v>
      </c>
      <c r="E346">
        <v>0</v>
      </c>
      <c r="F346">
        <v>0</v>
      </c>
      <c r="G346">
        <v>0</v>
      </c>
      <c r="H346">
        <v>0</v>
      </c>
      <c r="I346">
        <v>0</v>
      </c>
      <c r="J346">
        <v>0</v>
      </c>
      <c r="K346">
        <v>0</v>
      </c>
      <c r="L346">
        <v>0</v>
      </c>
      <c r="M346">
        <v>0</v>
      </c>
      <c r="N346">
        <v>0</v>
      </c>
      <c r="O346">
        <v>0</v>
      </c>
      <c r="P346">
        <v>0</v>
      </c>
      <c r="Q346">
        <v>0</v>
      </c>
      <c r="R346">
        <v>0</v>
      </c>
      <c r="S346">
        <v>0</v>
      </c>
      <c r="T346">
        <v>0</v>
      </c>
    </row>
    <row r="347" spans="1:20">
      <c r="A347" t="s">
        <v>99</v>
      </c>
      <c r="B347" t="s">
        <v>99</v>
      </c>
      <c r="C347" t="s">
        <v>99</v>
      </c>
      <c r="D347">
        <v>0</v>
      </c>
      <c r="E347">
        <v>0</v>
      </c>
      <c r="F347">
        <v>0</v>
      </c>
      <c r="G347">
        <v>0</v>
      </c>
      <c r="H347">
        <v>0</v>
      </c>
      <c r="I347">
        <v>0</v>
      </c>
      <c r="J347">
        <v>0</v>
      </c>
      <c r="K347">
        <v>0</v>
      </c>
      <c r="L347">
        <v>0</v>
      </c>
      <c r="M347">
        <v>0</v>
      </c>
      <c r="N347">
        <v>0</v>
      </c>
      <c r="O347">
        <v>0</v>
      </c>
      <c r="P347">
        <v>0</v>
      </c>
      <c r="Q347">
        <v>0</v>
      </c>
      <c r="R347">
        <v>0</v>
      </c>
      <c r="S347">
        <v>0</v>
      </c>
      <c r="T347">
        <v>0</v>
      </c>
    </row>
    <row r="348" spans="1:20">
      <c r="A348" t="s">
        <v>99</v>
      </c>
      <c r="B348" t="s">
        <v>99</v>
      </c>
      <c r="C348" t="s">
        <v>99</v>
      </c>
      <c r="D348">
        <v>0</v>
      </c>
      <c r="E348">
        <v>0</v>
      </c>
      <c r="F348">
        <v>0</v>
      </c>
      <c r="G348">
        <v>0</v>
      </c>
      <c r="H348">
        <v>0</v>
      </c>
      <c r="I348">
        <v>0</v>
      </c>
      <c r="J348">
        <v>0</v>
      </c>
      <c r="K348">
        <v>0</v>
      </c>
      <c r="L348">
        <v>0</v>
      </c>
      <c r="M348">
        <v>0</v>
      </c>
      <c r="N348">
        <v>0</v>
      </c>
      <c r="O348">
        <v>0</v>
      </c>
      <c r="P348">
        <v>0</v>
      </c>
      <c r="Q348">
        <v>0</v>
      </c>
      <c r="R348">
        <v>0</v>
      </c>
      <c r="S348">
        <v>0</v>
      </c>
      <c r="T348">
        <v>0</v>
      </c>
    </row>
    <row r="349" spans="1:20">
      <c r="A349" t="s">
        <v>99</v>
      </c>
      <c r="B349" t="s">
        <v>99</v>
      </c>
      <c r="C349" t="s">
        <v>99</v>
      </c>
      <c r="D349">
        <v>0</v>
      </c>
      <c r="E349">
        <v>0</v>
      </c>
      <c r="F349">
        <v>0</v>
      </c>
      <c r="G349">
        <v>0</v>
      </c>
      <c r="H349">
        <v>0</v>
      </c>
      <c r="I349">
        <v>0</v>
      </c>
      <c r="J349">
        <v>0</v>
      </c>
      <c r="K349">
        <v>0</v>
      </c>
      <c r="L349">
        <v>0</v>
      </c>
      <c r="M349">
        <v>0</v>
      </c>
      <c r="N349">
        <v>0</v>
      </c>
      <c r="O349">
        <v>0</v>
      </c>
      <c r="P349">
        <v>0</v>
      </c>
      <c r="Q349">
        <v>0</v>
      </c>
      <c r="R349">
        <v>0</v>
      </c>
      <c r="S349">
        <v>0</v>
      </c>
      <c r="T349">
        <v>0</v>
      </c>
    </row>
    <row r="350" spans="1:20">
      <c r="A350" t="s">
        <v>99</v>
      </c>
      <c r="B350" t="s">
        <v>99</v>
      </c>
      <c r="C350" t="s">
        <v>99</v>
      </c>
      <c r="D350">
        <v>0</v>
      </c>
      <c r="E350">
        <v>0</v>
      </c>
      <c r="F350">
        <v>0</v>
      </c>
      <c r="G350">
        <v>0</v>
      </c>
      <c r="H350">
        <v>0</v>
      </c>
      <c r="I350">
        <v>0</v>
      </c>
      <c r="J350">
        <v>0</v>
      </c>
      <c r="K350">
        <v>0</v>
      </c>
      <c r="L350">
        <v>0</v>
      </c>
      <c r="M350">
        <v>0</v>
      </c>
      <c r="N350">
        <v>0</v>
      </c>
      <c r="O350">
        <v>0</v>
      </c>
      <c r="P350">
        <v>0</v>
      </c>
      <c r="Q350">
        <v>0</v>
      </c>
      <c r="R350">
        <v>0</v>
      </c>
      <c r="S350">
        <v>0</v>
      </c>
      <c r="T350">
        <v>0</v>
      </c>
    </row>
    <row r="351" spans="1:20">
      <c r="A351" t="s">
        <v>99</v>
      </c>
      <c r="B351" t="s">
        <v>99</v>
      </c>
      <c r="C351" t="s">
        <v>99</v>
      </c>
      <c r="D351">
        <v>0</v>
      </c>
      <c r="E351">
        <v>0</v>
      </c>
      <c r="F351">
        <v>0</v>
      </c>
      <c r="G351">
        <v>0</v>
      </c>
      <c r="H351">
        <v>0</v>
      </c>
      <c r="I351">
        <v>0</v>
      </c>
      <c r="J351">
        <v>0</v>
      </c>
      <c r="K351">
        <v>0</v>
      </c>
      <c r="L351">
        <v>0</v>
      </c>
      <c r="M351">
        <v>0</v>
      </c>
      <c r="N351">
        <v>0</v>
      </c>
      <c r="O351">
        <v>0</v>
      </c>
      <c r="P351">
        <v>0</v>
      </c>
      <c r="Q351">
        <v>0</v>
      </c>
      <c r="R351">
        <v>0</v>
      </c>
      <c r="S351">
        <v>0</v>
      </c>
      <c r="T351">
        <v>0</v>
      </c>
    </row>
    <row r="352" spans="1:20">
      <c r="A352" t="s">
        <v>99</v>
      </c>
      <c r="B352" t="s">
        <v>99</v>
      </c>
      <c r="C352" t="s">
        <v>99</v>
      </c>
      <c r="D352">
        <v>0</v>
      </c>
      <c r="E352">
        <v>0</v>
      </c>
      <c r="F352">
        <v>0</v>
      </c>
      <c r="G352">
        <v>0</v>
      </c>
      <c r="H352">
        <v>0</v>
      </c>
      <c r="I352">
        <v>0</v>
      </c>
      <c r="J352">
        <v>0</v>
      </c>
      <c r="K352">
        <v>0</v>
      </c>
      <c r="L352">
        <v>0</v>
      </c>
      <c r="M352">
        <v>0</v>
      </c>
      <c r="N352">
        <v>0</v>
      </c>
      <c r="O352">
        <v>0</v>
      </c>
      <c r="P352">
        <v>0</v>
      </c>
      <c r="Q352">
        <v>0</v>
      </c>
      <c r="R352">
        <v>0</v>
      </c>
      <c r="S352">
        <v>0</v>
      </c>
      <c r="T352">
        <v>0</v>
      </c>
    </row>
    <row r="353" spans="1:20">
      <c r="A353" t="s">
        <v>99</v>
      </c>
      <c r="B353" t="s">
        <v>99</v>
      </c>
      <c r="C353" t="s">
        <v>99</v>
      </c>
      <c r="D353">
        <v>0</v>
      </c>
      <c r="E353">
        <v>0</v>
      </c>
      <c r="F353">
        <v>0</v>
      </c>
      <c r="G353">
        <v>0</v>
      </c>
      <c r="H353">
        <v>0</v>
      </c>
      <c r="I353">
        <v>0</v>
      </c>
      <c r="J353">
        <v>0</v>
      </c>
      <c r="K353">
        <v>0</v>
      </c>
      <c r="L353">
        <v>0</v>
      </c>
      <c r="M353">
        <v>0</v>
      </c>
      <c r="N353">
        <v>0</v>
      </c>
      <c r="O353">
        <v>0</v>
      </c>
      <c r="P353">
        <v>0</v>
      </c>
      <c r="Q353">
        <v>0</v>
      </c>
      <c r="R353">
        <v>0</v>
      </c>
      <c r="S353">
        <v>0</v>
      </c>
      <c r="T353">
        <v>0</v>
      </c>
    </row>
    <row r="354" spans="1:20">
      <c r="A354" t="s">
        <v>99</v>
      </c>
      <c r="B354" t="s">
        <v>99</v>
      </c>
      <c r="C354" t="s">
        <v>99</v>
      </c>
      <c r="D354">
        <v>0</v>
      </c>
      <c r="E354">
        <v>0</v>
      </c>
      <c r="F354">
        <v>0</v>
      </c>
      <c r="G354">
        <v>0</v>
      </c>
      <c r="H354">
        <v>0</v>
      </c>
      <c r="I354">
        <v>0</v>
      </c>
      <c r="J354">
        <v>0</v>
      </c>
      <c r="K354">
        <v>0</v>
      </c>
      <c r="L354">
        <v>0</v>
      </c>
      <c r="M354">
        <v>0</v>
      </c>
      <c r="N354">
        <v>0</v>
      </c>
      <c r="O354">
        <v>0</v>
      </c>
      <c r="P354">
        <v>0</v>
      </c>
      <c r="Q354">
        <v>0</v>
      </c>
      <c r="R354">
        <v>0</v>
      </c>
      <c r="S354">
        <v>0</v>
      </c>
      <c r="T354">
        <v>0</v>
      </c>
    </row>
    <row r="355" spans="1:20">
      <c r="A355" t="s">
        <v>99</v>
      </c>
      <c r="B355" t="s">
        <v>99</v>
      </c>
      <c r="C355" t="s">
        <v>99</v>
      </c>
      <c r="D355">
        <v>0</v>
      </c>
      <c r="E355">
        <v>0</v>
      </c>
      <c r="F355">
        <v>0</v>
      </c>
      <c r="G355">
        <v>0</v>
      </c>
      <c r="H355">
        <v>0</v>
      </c>
      <c r="I355">
        <v>0</v>
      </c>
      <c r="J355">
        <v>0</v>
      </c>
      <c r="K355">
        <v>0</v>
      </c>
      <c r="L355">
        <v>0</v>
      </c>
      <c r="M355">
        <v>0</v>
      </c>
      <c r="N355">
        <v>0</v>
      </c>
      <c r="O355">
        <v>0</v>
      </c>
      <c r="P355">
        <v>0</v>
      </c>
      <c r="Q355">
        <v>0</v>
      </c>
      <c r="R355">
        <v>0</v>
      </c>
      <c r="S355">
        <v>0</v>
      </c>
      <c r="T355">
        <v>0</v>
      </c>
    </row>
    <row r="356" spans="1:20">
      <c r="A356" t="s">
        <v>99</v>
      </c>
      <c r="B356" t="s">
        <v>99</v>
      </c>
      <c r="C356" t="s">
        <v>99</v>
      </c>
      <c r="D356">
        <v>0</v>
      </c>
      <c r="E356">
        <v>0</v>
      </c>
      <c r="F356">
        <v>0</v>
      </c>
      <c r="G356">
        <v>0</v>
      </c>
      <c r="H356">
        <v>0</v>
      </c>
      <c r="I356">
        <v>0</v>
      </c>
      <c r="J356">
        <v>0</v>
      </c>
      <c r="K356">
        <v>0</v>
      </c>
      <c r="L356">
        <v>0</v>
      </c>
      <c r="M356">
        <v>0</v>
      </c>
      <c r="N356">
        <v>0</v>
      </c>
      <c r="O356">
        <v>0</v>
      </c>
      <c r="P356">
        <v>0</v>
      </c>
      <c r="Q356">
        <v>0</v>
      </c>
      <c r="R356">
        <v>0</v>
      </c>
      <c r="S356">
        <v>0</v>
      </c>
      <c r="T356">
        <v>0</v>
      </c>
    </row>
    <row r="357" spans="1:20">
      <c r="A357" t="s">
        <v>99</v>
      </c>
      <c r="B357" t="s">
        <v>99</v>
      </c>
      <c r="C357" t="s">
        <v>99</v>
      </c>
      <c r="D357">
        <v>0</v>
      </c>
      <c r="E357">
        <v>0</v>
      </c>
      <c r="F357">
        <v>0</v>
      </c>
      <c r="G357">
        <v>0</v>
      </c>
      <c r="H357">
        <v>0</v>
      </c>
      <c r="I357">
        <v>0</v>
      </c>
      <c r="J357">
        <v>0</v>
      </c>
      <c r="K357">
        <v>0</v>
      </c>
      <c r="L357">
        <v>0</v>
      </c>
      <c r="M357">
        <v>0</v>
      </c>
      <c r="N357">
        <v>0</v>
      </c>
      <c r="O357">
        <v>0</v>
      </c>
      <c r="P357">
        <v>0</v>
      </c>
      <c r="Q357">
        <v>0</v>
      </c>
      <c r="R357">
        <v>0</v>
      </c>
      <c r="S357">
        <v>0</v>
      </c>
      <c r="T357">
        <v>0</v>
      </c>
    </row>
    <row r="358" spans="1:20">
      <c r="A358" t="s">
        <v>99</v>
      </c>
      <c r="B358" t="s">
        <v>99</v>
      </c>
      <c r="C358" t="s">
        <v>99</v>
      </c>
      <c r="D358">
        <v>0</v>
      </c>
      <c r="E358">
        <v>0</v>
      </c>
      <c r="F358">
        <v>0</v>
      </c>
      <c r="G358">
        <v>0</v>
      </c>
      <c r="H358">
        <v>0</v>
      </c>
      <c r="I358">
        <v>0</v>
      </c>
      <c r="J358">
        <v>0</v>
      </c>
      <c r="K358">
        <v>0</v>
      </c>
      <c r="L358">
        <v>0</v>
      </c>
      <c r="M358">
        <v>0</v>
      </c>
      <c r="N358">
        <v>0</v>
      </c>
      <c r="O358">
        <v>0</v>
      </c>
      <c r="P358">
        <v>0</v>
      </c>
      <c r="Q358">
        <v>0</v>
      </c>
      <c r="R358">
        <v>0</v>
      </c>
      <c r="S358">
        <v>0</v>
      </c>
      <c r="T358">
        <v>0</v>
      </c>
    </row>
    <row r="359" spans="1:20">
      <c r="A359" t="s">
        <v>99</v>
      </c>
      <c r="B359" t="s">
        <v>99</v>
      </c>
      <c r="C359" t="s">
        <v>99</v>
      </c>
      <c r="D359">
        <v>0</v>
      </c>
      <c r="E359">
        <v>0</v>
      </c>
      <c r="F359">
        <v>0</v>
      </c>
      <c r="G359">
        <v>0</v>
      </c>
      <c r="H359">
        <v>0</v>
      </c>
      <c r="I359">
        <v>0</v>
      </c>
      <c r="J359">
        <v>0</v>
      </c>
      <c r="K359">
        <v>0</v>
      </c>
      <c r="L359">
        <v>0</v>
      </c>
      <c r="M359">
        <v>0</v>
      </c>
      <c r="N359">
        <v>0</v>
      </c>
      <c r="O359">
        <v>0</v>
      </c>
      <c r="P359">
        <v>0</v>
      </c>
      <c r="Q359">
        <v>0</v>
      </c>
      <c r="R359">
        <v>0</v>
      </c>
      <c r="S359">
        <v>0</v>
      </c>
      <c r="T359">
        <v>0</v>
      </c>
    </row>
    <row r="360" spans="1:20">
      <c r="A360" t="s">
        <v>99</v>
      </c>
      <c r="B360" t="s">
        <v>99</v>
      </c>
      <c r="C360" t="s">
        <v>99</v>
      </c>
      <c r="D360">
        <v>0</v>
      </c>
      <c r="E360">
        <v>0</v>
      </c>
      <c r="F360">
        <v>0</v>
      </c>
      <c r="G360">
        <v>0</v>
      </c>
      <c r="H360">
        <v>0</v>
      </c>
      <c r="I360">
        <v>0</v>
      </c>
      <c r="J360">
        <v>0</v>
      </c>
      <c r="K360">
        <v>0</v>
      </c>
      <c r="L360">
        <v>0</v>
      </c>
      <c r="M360">
        <v>0</v>
      </c>
      <c r="N360">
        <v>0</v>
      </c>
      <c r="O360">
        <v>0</v>
      </c>
      <c r="P360">
        <v>0</v>
      </c>
      <c r="Q360">
        <v>0</v>
      </c>
      <c r="R360">
        <v>0</v>
      </c>
      <c r="S360">
        <v>0</v>
      </c>
      <c r="T360">
        <v>0</v>
      </c>
    </row>
    <row r="361" spans="1:20">
      <c r="A361" t="s">
        <v>99</v>
      </c>
      <c r="B361" t="s">
        <v>99</v>
      </c>
      <c r="C361" t="s">
        <v>99</v>
      </c>
      <c r="D361">
        <v>0</v>
      </c>
      <c r="E361">
        <v>0</v>
      </c>
      <c r="F361">
        <v>0</v>
      </c>
      <c r="G361">
        <v>0</v>
      </c>
      <c r="H361">
        <v>0</v>
      </c>
      <c r="I361">
        <v>0</v>
      </c>
      <c r="J361">
        <v>0</v>
      </c>
      <c r="K361">
        <v>0</v>
      </c>
      <c r="L361">
        <v>0</v>
      </c>
      <c r="M361">
        <v>0</v>
      </c>
      <c r="N361">
        <v>0</v>
      </c>
      <c r="O361">
        <v>0</v>
      </c>
      <c r="P361">
        <v>0</v>
      </c>
      <c r="Q361">
        <v>0</v>
      </c>
      <c r="R361">
        <v>0</v>
      </c>
      <c r="S361">
        <v>0</v>
      </c>
      <c r="T361">
        <v>0</v>
      </c>
    </row>
    <row r="362" spans="1:20">
      <c r="A362" t="s">
        <v>99</v>
      </c>
      <c r="B362" t="s">
        <v>99</v>
      </c>
      <c r="C362" t="s">
        <v>99</v>
      </c>
      <c r="D362">
        <v>0</v>
      </c>
      <c r="E362">
        <v>0</v>
      </c>
      <c r="F362">
        <v>0</v>
      </c>
      <c r="G362">
        <v>0</v>
      </c>
      <c r="H362">
        <v>0</v>
      </c>
      <c r="I362">
        <v>0</v>
      </c>
      <c r="J362">
        <v>0</v>
      </c>
      <c r="K362">
        <v>0</v>
      </c>
      <c r="L362">
        <v>0</v>
      </c>
      <c r="M362">
        <v>0</v>
      </c>
      <c r="N362">
        <v>0</v>
      </c>
      <c r="O362">
        <v>0</v>
      </c>
      <c r="P362">
        <v>0</v>
      </c>
      <c r="Q362">
        <v>0</v>
      </c>
      <c r="R362">
        <v>0</v>
      </c>
      <c r="S362">
        <v>0</v>
      </c>
      <c r="T362">
        <v>0</v>
      </c>
    </row>
    <row r="363" spans="1:20">
      <c r="A363" t="s">
        <v>99</v>
      </c>
      <c r="B363" t="s">
        <v>99</v>
      </c>
      <c r="C363" t="s">
        <v>99</v>
      </c>
      <c r="D363">
        <v>0</v>
      </c>
      <c r="E363">
        <v>0</v>
      </c>
      <c r="F363">
        <v>0</v>
      </c>
      <c r="G363">
        <v>0</v>
      </c>
      <c r="H363">
        <v>0</v>
      </c>
      <c r="I363">
        <v>0</v>
      </c>
      <c r="J363">
        <v>0</v>
      </c>
      <c r="K363">
        <v>0</v>
      </c>
      <c r="L363">
        <v>0</v>
      </c>
      <c r="M363">
        <v>0</v>
      </c>
      <c r="N363">
        <v>0</v>
      </c>
      <c r="O363">
        <v>0</v>
      </c>
      <c r="P363">
        <v>0</v>
      </c>
      <c r="Q363">
        <v>0</v>
      </c>
      <c r="R363">
        <v>0</v>
      </c>
      <c r="S363">
        <v>0</v>
      </c>
      <c r="T363">
        <v>0</v>
      </c>
    </row>
    <row r="364" spans="1:20">
      <c r="A364" t="s">
        <v>99</v>
      </c>
      <c r="B364" t="s">
        <v>99</v>
      </c>
      <c r="C364" t="s">
        <v>99</v>
      </c>
      <c r="D364">
        <v>0</v>
      </c>
      <c r="E364">
        <v>0</v>
      </c>
      <c r="F364">
        <v>0</v>
      </c>
      <c r="G364">
        <v>0</v>
      </c>
      <c r="H364">
        <v>0</v>
      </c>
      <c r="I364">
        <v>0</v>
      </c>
      <c r="J364">
        <v>0</v>
      </c>
      <c r="K364">
        <v>0</v>
      </c>
      <c r="L364">
        <v>0</v>
      </c>
      <c r="M364">
        <v>0</v>
      </c>
      <c r="N364">
        <v>0</v>
      </c>
      <c r="O364">
        <v>0</v>
      </c>
      <c r="P364">
        <v>0</v>
      </c>
      <c r="Q364">
        <v>0</v>
      </c>
      <c r="R364">
        <v>0</v>
      </c>
      <c r="S364">
        <v>0</v>
      </c>
      <c r="T364">
        <v>0</v>
      </c>
    </row>
    <row r="365" spans="1:20">
      <c r="A365" t="s">
        <v>99</v>
      </c>
      <c r="B365" t="s">
        <v>99</v>
      </c>
      <c r="C365" t="s">
        <v>99</v>
      </c>
      <c r="D365">
        <v>0</v>
      </c>
      <c r="E365">
        <v>0</v>
      </c>
      <c r="F365">
        <v>0</v>
      </c>
      <c r="G365">
        <v>0</v>
      </c>
      <c r="H365">
        <v>0</v>
      </c>
      <c r="I365">
        <v>0</v>
      </c>
      <c r="J365">
        <v>0</v>
      </c>
      <c r="K365">
        <v>0</v>
      </c>
      <c r="L365">
        <v>0</v>
      </c>
      <c r="M365">
        <v>0</v>
      </c>
      <c r="N365">
        <v>0</v>
      </c>
      <c r="O365">
        <v>0</v>
      </c>
      <c r="P365">
        <v>0</v>
      </c>
      <c r="Q365">
        <v>0</v>
      </c>
      <c r="R365">
        <v>0</v>
      </c>
      <c r="S365">
        <v>0</v>
      </c>
      <c r="T365">
        <v>0</v>
      </c>
    </row>
    <row r="366" spans="1:20">
      <c r="A366" t="s">
        <v>99</v>
      </c>
      <c r="B366" t="s">
        <v>99</v>
      </c>
      <c r="C366" t="s">
        <v>99</v>
      </c>
      <c r="D366">
        <v>0</v>
      </c>
      <c r="E366">
        <v>0</v>
      </c>
      <c r="F366">
        <v>0</v>
      </c>
      <c r="G366">
        <v>0</v>
      </c>
      <c r="H366">
        <v>0</v>
      </c>
      <c r="I366">
        <v>0</v>
      </c>
      <c r="J366">
        <v>0</v>
      </c>
      <c r="K366">
        <v>0</v>
      </c>
      <c r="L366">
        <v>0</v>
      </c>
      <c r="M366">
        <v>0</v>
      </c>
      <c r="N366">
        <v>0</v>
      </c>
      <c r="O366">
        <v>0</v>
      </c>
      <c r="P366">
        <v>0</v>
      </c>
      <c r="Q366">
        <v>0</v>
      </c>
      <c r="R366">
        <v>0</v>
      </c>
      <c r="S366">
        <v>0</v>
      </c>
      <c r="T366">
        <v>0</v>
      </c>
    </row>
    <row r="367" spans="1:20">
      <c r="A367" t="s">
        <v>99</v>
      </c>
      <c r="B367" t="s">
        <v>99</v>
      </c>
      <c r="C367" t="s">
        <v>99</v>
      </c>
      <c r="D367">
        <v>0</v>
      </c>
      <c r="E367">
        <v>0</v>
      </c>
      <c r="F367">
        <v>0</v>
      </c>
      <c r="G367">
        <v>0</v>
      </c>
      <c r="H367">
        <v>0</v>
      </c>
      <c r="I367">
        <v>0</v>
      </c>
      <c r="J367">
        <v>0</v>
      </c>
      <c r="K367">
        <v>0</v>
      </c>
      <c r="L367">
        <v>0</v>
      </c>
      <c r="M367">
        <v>0</v>
      </c>
      <c r="N367">
        <v>0</v>
      </c>
      <c r="O367">
        <v>0</v>
      </c>
      <c r="P367">
        <v>0</v>
      </c>
      <c r="Q367">
        <v>0</v>
      </c>
      <c r="R367">
        <v>0</v>
      </c>
      <c r="S367">
        <v>0</v>
      </c>
      <c r="T367">
        <v>0</v>
      </c>
    </row>
    <row r="368" spans="1:20">
      <c r="A368" t="s">
        <v>99</v>
      </c>
      <c r="B368" t="s">
        <v>99</v>
      </c>
      <c r="C368" t="s">
        <v>99</v>
      </c>
      <c r="D368">
        <v>0</v>
      </c>
      <c r="E368">
        <v>0</v>
      </c>
      <c r="F368">
        <v>0</v>
      </c>
      <c r="G368">
        <v>0</v>
      </c>
      <c r="H368">
        <v>0</v>
      </c>
      <c r="I368">
        <v>0</v>
      </c>
      <c r="J368">
        <v>0</v>
      </c>
      <c r="K368">
        <v>0</v>
      </c>
      <c r="L368">
        <v>0</v>
      </c>
      <c r="M368">
        <v>0</v>
      </c>
      <c r="N368">
        <v>0</v>
      </c>
      <c r="O368">
        <v>0</v>
      </c>
      <c r="P368">
        <v>0</v>
      </c>
      <c r="Q368">
        <v>0</v>
      </c>
      <c r="R368">
        <v>0</v>
      </c>
      <c r="S368">
        <v>0</v>
      </c>
      <c r="T368">
        <v>0</v>
      </c>
    </row>
    <row r="369" spans="1:20">
      <c r="A369" t="s">
        <v>99</v>
      </c>
      <c r="B369" t="s">
        <v>99</v>
      </c>
      <c r="C369" t="s">
        <v>99</v>
      </c>
      <c r="D369">
        <v>0</v>
      </c>
      <c r="E369">
        <v>0</v>
      </c>
      <c r="F369">
        <v>0</v>
      </c>
      <c r="G369">
        <v>0</v>
      </c>
      <c r="H369">
        <v>0</v>
      </c>
      <c r="I369">
        <v>0</v>
      </c>
      <c r="J369">
        <v>0</v>
      </c>
      <c r="K369">
        <v>0</v>
      </c>
      <c r="L369">
        <v>0</v>
      </c>
      <c r="M369">
        <v>0</v>
      </c>
      <c r="N369">
        <v>0</v>
      </c>
      <c r="O369">
        <v>0</v>
      </c>
      <c r="P369">
        <v>0</v>
      </c>
      <c r="Q369">
        <v>0</v>
      </c>
      <c r="R369">
        <v>0</v>
      </c>
      <c r="S369">
        <v>0</v>
      </c>
      <c r="T369">
        <v>0</v>
      </c>
    </row>
    <row r="370" spans="1:20">
      <c r="A370" t="s">
        <v>99</v>
      </c>
      <c r="B370" t="s">
        <v>99</v>
      </c>
      <c r="C370" t="s">
        <v>99</v>
      </c>
      <c r="D370">
        <v>0</v>
      </c>
      <c r="E370">
        <v>0</v>
      </c>
      <c r="F370">
        <v>0</v>
      </c>
      <c r="G370">
        <v>0</v>
      </c>
      <c r="H370">
        <v>0</v>
      </c>
      <c r="I370">
        <v>0</v>
      </c>
      <c r="J370">
        <v>0</v>
      </c>
      <c r="K370">
        <v>0</v>
      </c>
      <c r="L370">
        <v>0</v>
      </c>
      <c r="M370">
        <v>0</v>
      </c>
      <c r="N370">
        <v>0</v>
      </c>
      <c r="O370">
        <v>0</v>
      </c>
      <c r="P370">
        <v>0</v>
      </c>
      <c r="Q370">
        <v>0</v>
      </c>
      <c r="R370">
        <v>0</v>
      </c>
      <c r="S370">
        <v>0</v>
      </c>
      <c r="T370">
        <v>0</v>
      </c>
    </row>
    <row r="371" spans="1:20">
      <c r="A371" t="s">
        <v>99</v>
      </c>
      <c r="B371" t="s">
        <v>99</v>
      </c>
      <c r="C371" t="s">
        <v>99</v>
      </c>
      <c r="D371">
        <v>0</v>
      </c>
      <c r="E371">
        <v>0</v>
      </c>
      <c r="F371">
        <v>0</v>
      </c>
      <c r="G371">
        <v>0</v>
      </c>
      <c r="H371">
        <v>0</v>
      </c>
      <c r="I371">
        <v>0</v>
      </c>
      <c r="J371">
        <v>0</v>
      </c>
      <c r="K371">
        <v>0</v>
      </c>
      <c r="L371">
        <v>0</v>
      </c>
      <c r="M371">
        <v>0</v>
      </c>
      <c r="N371">
        <v>0</v>
      </c>
      <c r="O371">
        <v>0</v>
      </c>
      <c r="P371">
        <v>0</v>
      </c>
      <c r="Q371">
        <v>0</v>
      </c>
      <c r="R371">
        <v>0</v>
      </c>
      <c r="S371">
        <v>0</v>
      </c>
      <c r="T371">
        <v>0</v>
      </c>
    </row>
    <row r="372" spans="1:20">
      <c r="A372" t="s">
        <v>99</v>
      </c>
      <c r="B372" t="s">
        <v>99</v>
      </c>
      <c r="C372" t="s">
        <v>99</v>
      </c>
      <c r="D372">
        <v>0</v>
      </c>
      <c r="E372">
        <v>0</v>
      </c>
      <c r="F372">
        <v>0</v>
      </c>
      <c r="G372">
        <v>0</v>
      </c>
      <c r="H372">
        <v>0</v>
      </c>
      <c r="I372">
        <v>0</v>
      </c>
      <c r="J372">
        <v>0</v>
      </c>
      <c r="K372">
        <v>0</v>
      </c>
      <c r="L372">
        <v>0</v>
      </c>
      <c r="M372">
        <v>0</v>
      </c>
      <c r="N372">
        <v>0</v>
      </c>
      <c r="O372">
        <v>0</v>
      </c>
      <c r="P372">
        <v>0</v>
      </c>
      <c r="Q372">
        <v>0</v>
      </c>
      <c r="R372">
        <v>0</v>
      </c>
      <c r="S372">
        <v>0</v>
      </c>
      <c r="T372">
        <v>0</v>
      </c>
    </row>
    <row r="373" spans="1:20">
      <c r="A373" t="s">
        <v>99</v>
      </c>
      <c r="B373" t="s">
        <v>99</v>
      </c>
      <c r="C373" t="s">
        <v>99</v>
      </c>
      <c r="D373">
        <v>0</v>
      </c>
      <c r="E373">
        <v>0</v>
      </c>
      <c r="F373">
        <v>0</v>
      </c>
      <c r="G373">
        <v>0</v>
      </c>
      <c r="H373">
        <v>0</v>
      </c>
      <c r="I373">
        <v>0</v>
      </c>
      <c r="J373">
        <v>0</v>
      </c>
      <c r="K373">
        <v>0</v>
      </c>
      <c r="L373">
        <v>0</v>
      </c>
      <c r="M373">
        <v>0</v>
      </c>
      <c r="N373">
        <v>0</v>
      </c>
      <c r="O373">
        <v>0</v>
      </c>
      <c r="P373">
        <v>0</v>
      </c>
      <c r="Q373">
        <v>0</v>
      </c>
      <c r="R373">
        <v>0</v>
      </c>
      <c r="S373">
        <v>0</v>
      </c>
      <c r="T373">
        <v>0</v>
      </c>
    </row>
    <row r="374" spans="1:20">
      <c r="A374" t="s">
        <v>99</v>
      </c>
      <c r="B374" t="s">
        <v>99</v>
      </c>
      <c r="C374" t="s">
        <v>99</v>
      </c>
      <c r="D374">
        <v>0</v>
      </c>
      <c r="E374">
        <v>0</v>
      </c>
      <c r="F374">
        <v>0</v>
      </c>
      <c r="G374">
        <v>0</v>
      </c>
      <c r="H374">
        <v>0</v>
      </c>
      <c r="I374">
        <v>0</v>
      </c>
      <c r="J374">
        <v>0</v>
      </c>
      <c r="K374">
        <v>0</v>
      </c>
      <c r="L374">
        <v>0</v>
      </c>
      <c r="M374">
        <v>0</v>
      </c>
      <c r="N374">
        <v>0</v>
      </c>
      <c r="O374">
        <v>0</v>
      </c>
      <c r="P374">
        <v>0</v>
      </c>
      <c r="Q374">
        <v>0</v>
      </c>
      <c r="R374">
        <v>0</v>
      </c>
      <c r="S374">
        <v>0</v>
      </c>
      <c r="T374">
        <v>0</v>
      </c>
    </row>
    <row r="375" spans="1:20">
      <c r="A375" t="s">
        <v>99</v>
      </c>
      <c r="B375" t="s">
        <v>99</v>
      </c>
      <c r="C375" t="s">
        <v>99</v>
      </c>
      <c r="D375">
        <v>0</v>
      </c>
      <c r="E375">
        <v>0</v>
      </c>
      <c r="F375">
        <v>0</v>
      </c>
      <c r="G375">
        <v>0</v>
      </c>
      <c r="H375">
        <v>0</v>
      </c>
      <c r="I375">
        <v>0</v>
      </c>
      <c r="J375">
        <v>0</v>
      </c>
      <c r="K375">
        <v>0</v>
      </c>
      <c r="L375">
        <v>0</v>
      </c>
      <c r="M375">
        <v>0</v>
      </c>
      <c r="N375">
        <v>0</v>
      </c>
      <c r="O375">
        <v>0</v>
      </c>
      <c r="P375">
        <v>0</v>
      </c>
      <c r="Q375">
        <v>0</v>
      </c>
      <c r="R375">
        <v>0</v>
      </c>
      <c r="S375">
        <v>0</v>
      </c>
      <c r="T375">
        <v>0</v>
      </c>
    </row>
    <row r="376" spans="1:20">
      <c r="A376" t="s">
        <v>99</v>
      </c>
      <c r="B376" t="s">
        <v>99</v>
      </c>
      <c r="C376" t="s">
        <v>99</v>
      </c>
      <c r="D376">
        <v>0</v>
      </c>
      <c r="E376">
        <v>0</v>
      </c>
      <c r="F376">
        <v>0</v>
      </c>
      <c r="G376">
        <v>0</v>
      </c>
      <c r="H376">
        <v>0</v>
      </c>
      <c r="I376">
        <v>0</v>
      </c>
      <c r="J376">
        <v>0</v>
      </c>
      <c r="K376">
        <v>0</v>
      </c>
      <c r="L376">
        <v>0</v>
      </c>
      <c r="M376">
        <v>0</v>
      </c>
      <c r="N376">
        <v>0</v>
      </c>
      <c r="O376">
        <v>0</v>
      </c>
      <c r="P376">
        <v>0</v>
      </c>
      <c r="Q376">
        <v>0</v>
      </c>
      <c r="R376">
        <v>0</v>
      </c>
      <c r="S376">
        <v>0</v>
      </c>
      <c r="T376">
        <v>0</v>
      </c>
    </row>
    <row r="377" spans="1:20">
      <c r="A377" t="s">
        <v>99</v>
      </c>
      <c r="B377" t="s">
        <v>99</v>
      </c>
      <c r="C377" t="s">
        <v>99</v>
      </c>
      <c r="D377">
        <v>0</v>
      </c>
      <c r="E377">
        <v>0</v>
      </c>
      <c r="F377">
        <v>0</v>
      </c>
      <c r="G377">
        <v>0</v>
      </c>
      <c r="H377">
        <v>0</v>
      </c>
      <c r="I377">
        <v>0</v>
      </c>
      <c r="J377">
        <v>0</v>
      </c>
      <c r="K377">
        <v>0</v>
      </c>
      <c r="L377">
        <v>0</v>
      </c>
      <c r="M377">
        <v>0</v>
      </c>
      <c r="N377">
        <v>0</v>
      </c>
      <c r="O377">
        <v>0</v>
      </c>
      <c r="P377">
        <v>0</v>
      </c>
      <c r="Q377">
        <v>0</v>
      </c>
      <c r="R377">
        <v>0</v>
      </c>
      <c r="S377">
        <v>0</v>
      </c>
      <c r="T377">
        <v>0</v>
      </c>
    </row>
    <row r="378" spans="1:20">
      <c r="A378" t="s">
        <v>99</v>
      </c>
      <c r="B378" t="s">
        <v>99</v>
      </c>
      <c r="C378" t="s">
        <v>99</v>
      </c>
      <c r="D378">
        <v>0</v>
      </c>
      <c r="E378">
        <v>0</v>
      </c>
      <c r="F378">
        <v>0</v>
      </c>
      <c r="G378">
        <v>0</v>
      </c>
      <c r="H378">
        <v>0</v>
      </c>
      <c r="I378">
        <v>0</v>
      </c>
      <c r="J378">
        <v>0</v>
      </c>
      <c r="K378">
        <v>0</v>
      </c>
      <c r="L378">
        <v>0</v>
      </c>
      <c r="M378">
        <v>0</v>
      </c>
      <c r="N378">
        <v>0</v>
      </c>
      <c r="O378">
        <v>0</v>
      </c>
      <c r="P378">
        <v>0</v>
      </c>
      <c r="Q378">
        <v>0</v>
      </c>
      <c r="R378">
        <v>0</v>
      </c>
      <c r="S378">
        <v>0</v>
      </c>
      <c r="T378">
        <v>0</v>
      </c>
    </row>
    <row r="379" spans="1:20">
      <c r="A379" t="s">
        <v>99</v>
      </c>
      <c r="B379" t="s">
        <v>99</v>
      </c>
      <c r="C379" t="s">
        <v>99</v>
      </c>
      <c r="D379">
        <v>0</v>
      </c>
      <c r="E379">
        <v>0</v>
      </c>
      <c r="F379">
        <v>0</v>
      </c>
      <c r="G379">
        <v>0</v>
      </c>
      <c r="H379">
        <v>0</v>
      </c>
      <c r="I379">
        <v>0</v>
      </c>
      <c r="J379">
        <v>0</v>
      </c>
      <c r="K379">
        <v>0</v>
      </c>
      <c r="L379">
        <v>0</v>
      </c>
      <c r="M379">
        <v>0</v>
      </c>
      <c r="N379">
        <v>0</v>
      </c>
      <c r="O379">
        <v>0</v>
      </c>
      <c r="P379">
        <v>0</v>
      </c>
      <c r="Q379">
        <v>0</v>
      </c>
      <c r="R379">
        <v>0</v>
      </c>
      <c r="S379">
        <v>0</v>
      </c>
      <c r="T379">
        <v>0</v>
      </c>
    </row>
    <row r="380" spans="1:20">
      <c r="A380" t="s">
        <v>99</v>
      </c>
      <c r="B380" t="s">
        <v>99</v>
      </c>
      <c r="C380" t="s">
        <v>99</v>
      </c>
      <c r="D380">
        <v>0</v>
      </c>
      <c r="E380">
        <v>0</v>
      </c>
      <c r="F380">
        <v>0</v>
      </c>
      <c r="G380">
        <v>0</v>
      </c>
      <c r="H380">
        <v>0</v>
      </c>
      <c r="I380">
        <v>0</v>
      </c>
      <c r="J380">
        <v>0</v>
      </c>
      <c r="K380">
        <v>0</v>
      </c>
      <c r="L380">
        <v>0</v>
      </c>
      <c r="M380">
        <v>0</v>
      </c>
      <c r="N380">
        <v>0</v>
      </c>
      <c r="O380">
        <v>0</v>
      </c>
      <c r="P380">
        <v>0</v>
      </c>
      <c r="Q380">
        <v>0</v>
      </c>
      <c r="R380">
        <v>0</v>
      </c>
      <c r="S380">
        <v>0</v>
      </c>
      <c r="T380">
        <v>0</v>
      </c>
    </row>
    <row r="381" spans="1:20">
      <c r="A381" t="s">
        <v>99</v>
      </c>
      <c r="B381" t="s">
        <v>99</v>
      </c>
      <c r="C381" t="s">
        <v>99</v>
      </c>
      <c r="D381">
        <v>0</v>
      </c>
      <c r="E381">
        <v>0</v>
      </c>
      <c r="F381">
        <v>0</v>
      </c>
      <c r="G381">
        <v>0</v>
      </c>
      <c r="H381">
        <v>0</v>
      </c>
      <c r="I381">
        <v>0</v>
      </c>
      <c r="J381">
        <v>0</v>
      </c>
      <c r="K381">
        <v>0</v>
      </c>
      <c r="L381">
        <v>0</v>
      </c>
      <c r="M381">
        <v>0</v>
      </c>
      <c r="N381">
        <v>0</v>
      </c>
      <c r="O381">
        <v>0</v>
      </c>
      <c r="P381">
        <v>0</v>
      </c>
      <c r="Q381">
        <v>0</v>
      </c>
      <c r="R381">
        <v>0</v>
      </c>
      <c r="S381">
        <v>0</v>
      </c>
      <c r="T381">
        <v>0</v>
      </c>
    </row>
    <row r="382" spans="1:20">
      <c r="A382" t="s">
        <v>99</v>
      </c>
      <c r="B382" t="s">
        <v>99</v>
      </c>
      <c r="C382" t="s">
        <v>99</v>
      </c>
      <c r="D382">
        <v>0</v>
      </c>
      <c r="E382">
        <v>0</v>
      </c>
      <c r="F382">
        <v>0</v>
      </c>
      <c r="G382">
        <v>0</v>
      </c>
      <c r="H382">
        <v>0</v>
      </c>
      <c r="I382">
        <v>0</v>
      </c>
      <c r="J382">
        <v>0</v>
      </c>
      <c r="K382">
        <v>0</v>
      </c>
      <c r="L382">
        <v>0</v>
      </c>
      <c r="M382">
        <v>0</v>
      </c>
      <c r="N382">
        <v>0</v>
      </c>
      <c r="O382">
        <v>0</v>
      </c>
      <c r="P382">
        <v>0</v>
      </c>
      <c r="Q382">
        <v>0</v>
      </c>
      <c r="R382">
        <v>0</v>
      </c>
      <c r="S382">
        <v>0</v>
      </c>
      <c r="T382">
        <v>0</v>
      </c>
    </row>
    <row r="383" spans="1:20">
      <c r="A383" t="s">
        <v>99</v>
      </c>
      <c r="B383" t="s">
        <v>99</v>
      </c>
      <c r="C383" t="s">
        <v>99</v>
      </c>
      <c r="D383">
        <v>0</v>
      </c>
      <c r="E383">
        <v>0</v>
      </c>
      <c r="F383">
        <v>0</v>
      </c>
      <c r="G383">
        <v>0</v>
      </c>
      <c r="H383">
        <v>0</v>
      </c>
      <c r="I383">
        <v>0</v>
      </c>
      <c r="J383">
        <v>0</v>
      </c>
      <c r="K383">
        <v>0</v>
      </c>
      <c r="L383">
        <v>0</v>
      </c>
      <c r="M383">
        <v>0</v>
      </c>
      <c r="N383">
        <v>0</v>
      </c>
      <c r="O383">
        <v>0</v>
      </c>
      <c r="P383">
        <v>0</v>
      </c>
      <c r="Q383">
        <v>0</v>
      </c>
      <c r="R383">
        <v>0</v>
      </c>
      <c r="S383">
        <v>0</v>
      </c>
      <c r="T383">
        <v>0</v>
      </c>
    </row>
    <row r="384" spans="1:20">
      <c r="A384" t="s">
        <v>99</v>
      </c>
      <c r="B384" t="s">
        <v>99</v>
      </c>
      <c r="C384" t="s">
        <v>99</v>
      </c>
      <c r="D384">
        <v>0</v>
      </c>
      <c r="E384">
        <v>0</v>
      </c>
      <c r="F384">
        <v>0</v>
      </c>
      <c r="G384">
        <v>0</v>
      </c>
      <c r="H384">
        <v>0</v>
      </c>
      <c r="I384">
        <v>0</v>
      </c>
      <c r="J384">
        <v>0</v>
      </c>
      <c r="K384">
        <v>0</v>
      </c>
      <c r="L384">
        <v>0</v>
      </c>
      <c r="M384">
        <v>0</v>
      </c>
      <c r="N384">
        <v>0</v>
      </c>
      <c r="O384">
        <v>0</v>
      </c>
      <c r="P384">
        <v>0</v>
      </c>
      <c r="Q384">
        <v>0</v>
      </c>
      <c r="R384">
        <v>0</v>
      </c>
      <c r="S384">
        <v>0</v>
      </c>
      <c r="T384">
        <v>0</v>
      </c>
    </row>
    <row r="385" spans="1:20">
      <c r="A385" t="s">
        <v>99</v>
      </c>
      <c r="B385" t="s">
        <v>99</v>
      </c>
      <c r="C385" t="s">
        <v>99</v>
      </c>
      <c r="D385">
        <v>0</v>
      </c>
      <c r="E385">
        <v>0</v>
      </c>
      <c r="F385">
        <v>0</v>
      </c>
      <c r="G385">
        <v>0</v>
      </c>
      <c r="H385">
        <v>0</v>
      </c>
      <c r="I385">
        <v>0</v>
      </c>
      <c r="J385">
        <v>0</v>
      </c>
      <c r="K385">
        <v>0</v>
      </c>
      <c r="L385">
        <v>0</v>
      </c>
      <c r="M385">
        <v>0</v>
      </c>
      <c r="N385">
        <v>0</v>
      </c>
      <c r="O385">
        <v>0</v>
      </c>
      <c r="P385">
        <v>0</v>
      </c>
      <c r="Q385">
        <v>0</v>
      </c>
      <c r="R385">
        <v>0</v>
      </c>
      <c r="S385">
        <v>0</v>
      </c>
      <c r="T385">
        <v>0</v>
      </c>
    </row>
    <row r="386" spans="1:20">
      <c r="A386" t="s">
        <v>99</v>
      </c>
      <c r="B386" t="s">
        <v>99</v>
      </c>
      <c r="C386" t="s">
        <v>99</v>
      </c>
      <c r="D386">
        <v>0</v>
      </c>
      <c r="E386">
        <v>0</v>
      </c>
      <c r="F386">
        <v>0</v>
      </c>
      <c r="G386">
        <v>0</v>
      </c>
      <c r="H386">
        <v>0</v>
      </c>
      <c r="I386">
        <v>0</v>
      </c>
      <c r="J386">
        <v>0</v>
      </c>
      <c r="K386">
        <v>0</v>
      </c>
      <c r="L386">
        <v>0</v>
      </c>
      <c r="M386">
        <v>0</v>
      </c>
      <c r="N386">
        <v>0</v>
      </c>
      <c r="O386">
        <v>0</v>
      </c>
      <c r="P386">
        <v>0</v>
      </c>
      <c r="Q386">
        <v>0</v>
      </c>
      <c r="R386">
        <v>0</v>
      </c>
      <c r="S386">
        <v>0</v>
      </c>
      <c r="T386">
        <v>0</v>
      </c>
    </row>
    <row r="387" spans="1:20">
      <c r="A387" t="s">
        <v>99</v>
      </c>
      <c r="B387" t="s">
        <v>99</v>
      </c>
      <c r="C387" t="s">
        <v>99</v>
      </c>
      <c r="D387">
        <v>0</v>
      </c>
      <c r="E387">
        <v>0</v>
      </c>
      <c r="F387">
        <v>0</v>
      </c>
      <c r="G387">
        <v>0</v>
      </c>
      <c r="H387">
        <v>0</v>
      </c>
      <c r="I387">
        <v>0</v>
      </c>
      <c r="J387">
        <v>0</v>
      </c>
      <c r="K387">
        <v>0</v>
      </c>
      <c r="L387">
        <v>0</v>
      </c>
      <c r="M387">
        <v>0</v>
      </c>
      <c r="N387">
        <v>0</v>
      </c>
      <c r="O387">
        <v>0</v>
      </c>
      <c r="P387">
        <v>0</v>
      </c>
      <c r="Q387">
        <v>0</v>
      </c>
      <c r="R387">
        <v>0</v>
      </c>
      <c r="S387">
        <v>0</v>
      </c>
      <c r="T387">
        <v>0</v>
      </c>
    </row>
    <row r="388" spans="1:20">
      <c r="A388" t="s">
        <v>99</v>
      </c>
      <c r="B388" t="s">
        <v>99</v>
      </c>
      <c r="C388" t="s">
        <v>99</v>
      </c>
      <c r="D388">
        <v>0</v>
      </c>
      <c r="E388">
        <v>0</v>
      </c>
      <c r="F388">
        <v>0</v>
      </c>
      <c r="G388">
        <v>0</v>
      </c>
      <c r="H388">
        <v>0</v>
      </c>
      <c r="I388">
        <v>0</v>
      </c>
      <c r="J388">
        <v>0</v>
      </c>
      <c r="K388">
        <v>0</v>
      </c>
      <c r="L388">
        <v>0</v>
      </c>
      <c r="M388">
        <v>0</v>
      </c>
      <c r="N388">
        <v>0</v>
      </c>
      <c r="O388">
        <v>0</v>
      </c>
      <c r="P388">
        <v>0</v>
      </c>
      <c r="Q388">
        <v>0</v>
      </c>
      <c r="R388">
        <v>0</v>
      </c>
      <c r="S388">
        <v>0</v>
      </c>
      <c r="T388">
        <v>0</v>
      </c>
    </row>
    <row r="389" spans="1:20">
      <c r="A389" t="s">
        <v>99</v>
      </c>
      <c r="B389" t="s">
        <v>99</v>
      </c>
      <c r="C389" t="s">
        <v>99</v>
      </c>
      <c r="D389">
        <v>0</v>
      </c>
      <c r="E389">
        <v>0</v>
      </c>
      <c r="F389">
        <v>0</v>
      </c>
      <c r="G389">
        <v>0</v>
      </c>
      <c r="H389">
        <v>0</v>
      </c>
      <c r="I389">
        <v>0</v>
      </c>
      <c r="J389">
        <v>0</v>
      </c>
      <c r="K389">
        <v>0</v>
      </c>
      <c r="L389">
        <v>0</v>
      </c>
      <c r="M389">
        <v>0</v>
      </c>
      <c r="N389">
        <v>0</v>
      </c>
      <c r="O389">
        <v>0</v>
      </c>
      <c r="P389">
        <v>0</v>
      </c>
      <c r="Q389">
        <v>0</v>
      </c>
      <c r="R389">
        <v>0</v>
      </c>
      <c r="S389">
        <v>0</v>
      </c>
      <c r="T389">
        <v>0</v>
      </c>
    </row>
    <row r="390" spans="1:20">
      <c r="A390" t="s">
        <v>99</v>
      </c>
      <c r="B390" t="s">
        <v>99</v>
      </c>
      <c r="C390" t="s">
        <v>99</v>
      </c>
      <c r="D390">
        <v>0</v>
      </c>
      <c r="E390">
        <v>0</v>
      </c>
      <c r="F390">
        <v>0</v>
      </c>
      <c r="G390">
        <v>0</v>
      </c>
      <c r="H390">
        <v>0</v>
      </c>
      <c r="I390">
        <v>0</v>
      </c>
      <c r="J390">
        <v>0</v>
      </c>
      <c r="K390">
        <v>0</v>
      </c>
      <c r="L390">
        <v>0</v>
      </c>
      <c r="M390">
        <v>0</v>
      </c>
      <c r="N390">
        <v>0</v>
      </c>
      <c r="O390">
        <v>0</v>
      </c>
      <c r="P390">
        <v>0</v>
      </c>
      <c r="Q390">
        <v>0</v>
      </c>
      <c r="R390">
        <v>0</v>
      </c>
      <c r="S390">
        <v>0</v>
      </c>
      <c r="T390">
        <v>0</v>
      </c>
    </row>
    <row r="391" spans="1:20">
      <c r="A391" t="s">
        <v>99</v>
      </c>
      <c r="B391" t="s">
        <v>99</v>
      </c>
      <c r="C391" t="s">
        <v>99</v>
      </c>
      <c r="D391">
        <v>0</v>
      </c>
      <c r="E391">
        <v>0</v>
      </c>
      <c r="F391">
        <v>0</v>
      </c>
      <c r="G391">
        <v>0</v>
      </c>
      <c r="H391">
        <v>0</v>
      </c>
      <c r="I391">
        <v>0</v>
      </c>
      <c r="J391">
        <v>0</v>
      </c>
      <c r="K391">
        <v>0</v>
      </c>
      <c r="L391">
        <v>0</v>
      </c>
      <c r="M391">
        <v>0</v>
      </c>
      <c r="N391">
        <v>0</v>
      </c>
      <c r="O391">
        <v>0</v>
      </c>
      <c r="P391">
        <v>0</v>
      </c>
      <c r="Q391">
        <v>0</v>
      </c>
      <c r="R391">
        <v>0</v>
      </c>
      <c r="S391">
        <v>0</v>
      </c>
      <c r="T391">
        <v>0</v>
      </c>
    </row>
    <row r="392" spans="1:20">
      <c r="A392" t="s">
        <v>99</v>
      </c>
      <c r="B392" t="s">
        <v>99</v>
      </c>
      <c r="C392" t="s">
        <v>99</v>
      </c>
      <c r="D392">
        <v>0</v>
      </c>
      <c r="E392">
        <v>0</v>
      </c>
      <c r="F392">
        <v>0</v>
      </c>
      <c r="G392">
        <v>0</v>
      </c>
      <c r="H392">
        <v>0</v>
      </c>
      <c r="I392">
        <v>0</v>
      </c>
      <c r="J392">
        <v>0</v>
      </c>
      <c r="K392">
        <v>0</v>
      </c>
      <c r="L392">
        <v>0</v>
      </c>
      <c r="M392">
        <v>0</v>
      </c>
      <c r="N392">
        <v>0</v>
      </c>
      <c r="O392">
        <v>0</v>
      </c>
      <c r="P392">
        <v>0</v>
      </c>
      <c r="Q392">
        <v>0</v>
      </c>
      <c r="R392">
        <v>0</v>
      </c>
      <c r="S392">
        <v>0</v>
      </c>
      <c r="T392">
        <v>0</v>
      </c>
    </row>
    <row r="393" spans="1:20">
      <c r="A393" t="s">
        <v>99</v>
      </c>
      <c r="B393" t="s">
        <v>99</v>
      </c>
      <c r="C393" t="s">
        <v>99</v>
      </c>
      <c r="D393">
        <v>0</v>
      </c>
      <c r="E393">
        <v>0</v>
      </c>
      <c r="F393">
        <v>0</v>
      </c>
      <c r="G393">
        <v>0</v>
      </c>
      <c r="H393">
        <v>0</v>
      </c>
      <c r="I393">
        <v>0</v>
      </c>
      <c r="J393">
        <v>0</v>
      </c>
      <c r="K393">
        <v>0</v>
      </c>
      <c r="L393">
        <v>0</v>
      </c>
      <c r="M393">
        <v>0</v>
      </c>
      <c r="N393">
        <v>0</v>
      </c>
      <c r="O393">
        <v>0</v>
      </c>
      <c r="P393">
        <v>0</v>
      </c>
      <c r="Q393">
        <v>0</v>
      </c>
      <c r="R393">
        <v>0</v>
      </c>
      <c r="S393">
        <v>0</v>
      </c>
      <c r="T393">
        <v>0</v>
      </c>
    </row>
    <row r="394" spans="1:20">
      <c r="A394" t="s">
        <v>99</v>
      </c>
      <c r="B394" t="s">
        <v>99</v>
      </c>
      <c r="C394" t="s">
        <v>99</v>
      </c>
      <c r="D394">
        <v>0</v>
      </c>
      <c r="E394">
        <v>0</v>
      </c>
      <c r="F394">
        <v>0</v>
      </c>
      <c r="G394">
        <v>0</v>
      </c>
      <c r="H394">
        <v>0</v>
      </c>
      <c r="I394">
        <v>0</v>
      </c>
      <c r="J394">
        <v>0</v>
      </c>
      <c r="K394">
        <v>0</v>
      </c>
      <c r="L394">
        <v>0</v>
      </c>
      <c r="M394">
        <v>0</v>
      </c>
      <c r="N394">
        <v>0</v>
      </c>
      <c r="O394">
        <v>0</v>
      </c>
      <c r="P394">
        <v>0</v>
      </c>
      <c r="Q394">
        <v>0</v>
      </c>
      <c r="R394">
        <v>0</v>
      </c>
      <c r="S394">
        <v>0</v>
      </c>
      <c r="T394">
        <v>0</v>
      </c>
    </row>
    <row r="395" spans="1:20">
      <c r="A395" t="s">
        <v>99</v>
      </c>
      <c r="B395" t="s">
        <v>99</v>
      </c>
      <c r="C395" t="s">
        <v>99</v>
      </c>
      <c r="D395">
        <v>0</v>
      </c>
      <c r="E395">
        <v>0</v>
      </c>
      <c r="F395">
        <v>0</v>
      </c>
      <c r="G395">
        <v>0</v>
      </c>
      <c r="H395">
        <v>0</v>
      </c>
      <c r="I395">
        <v>0</v>
      </c>
      <c r="J395">
        <v>0</v>
      </c>
      <c r="K395">
        <v>0</v>
      </c>
      <c r="L395">
        <v>0</v>
      </c>
      <c r="M395">
        <v>0</v>
      </c>
      <c r="N395">
        <v>0</v>
      </c>
      <c r="O395">
        <v>0</v>
      </c>
      <c r="P395">
        <v>0</v>
      </c>
      <c r="Q395">
        <v>0</v>
      </c>
      <c r="R395">
        <v>0</v>
      </c>
      <c r="S395">
        <v>0</v>
      </c>
      <c r="T395">
        <v>0</v>
      </c>
    </row>
    <row r="396" spans="1:20">
      <c r="A396" t="s">
        <v>99</v>
      </c>
      <c r="B396" t="s">
        <v>99</v>
      </c>
      <c r="C396" t="s">
        <v>99</v>
      </c>
      <c r="D396">
        <v>0</v>
      </c>
      <c r="E396">
        <v>0</v>
      </c>
      <c r="F396">
        <v>0</v>
      </c>
      <c r="G396">
        <v>0</v>
      </c>
      <c r="H396">
        <v>0</v>
      </c>
      <c r="I396">
        <v>0</v>
      </c>
      <c r="J396">
        <v>0</v>
      </c>
      <c r="K396">
        <v>0</v>
      </c>
      <c r="L396">
        <v>0</v>
      </c>
      <c r="M396">
        <v>0</v>
      </c>
      <c r="N396">
        <v>0</v>
      </c>
      <c r="O396">
        <v>0</v>
      </c>
      <c r="P396">
        <v>0</v>
      </c>
      <c r="Q396">
        <v>0</v>
      </c>
      <c r="R396">
        <v>0</v>
      </c>
      <c r="S396">
        <v>0</v>
      </c>
      <c r="T396">
        <v>0</v>
      </c>
    </row>
    <row r="397" spans="1:20">
      <c r="A397" t="s">
        <v>99</v>
      </c>
      <c r="B397" t="s">
        <v>99</v>
      </c>
      <c r="C397" t="s">
        <v>99</v>
      </c>
      <c r="D397">
        <v>0</v>
      </c>
      <c r="E397">
        <v>0</v>
      </c>
      <c r="F397">
        <v>0</v>
      </c>
      <c r="G397">
        <v>0</v>
      </c>
      <c r="H397">
        <v>0</v>
      </c>
      <c r="I397">
        <v>0</v>
      </c>
      <c r="J397">
        <v>0</v>
      </c>
      <c r="K397">
        <v>0</v>
      </c>
      <c r="L397">
        <v>0</v>
      </c>
      <c r="M397">
        <v>0</v>
      </c>
      <c r="N397">
        <v>0</v>
      </c>
      <c r="O397">
        <v>0</v>
      </c>
      <c r="P397">
        <v>0</v>
      </c>
      <c r="Q397">
        <v>0</v>
      </c>
      <c r="R397">
        <v>0</v>
      </c>
      <c r="S397">
        <v>0</v>
      </c>
      <c r="T397">
        <v>0</v>
      </c>
    </row>
    <row r="398" spans="1:20">
      <c r="A398" t="s">
        <v>99</v>
      </c>
      <c r="B398" t="s">
        <v>99</v>
      </c>
      <c r="C398" t="s">
        <v>99</v>
      </c>
      <c r="D398">
        <v>0</v>
      </c>
      <c r="E398">
        <v>0</v>
      </c>
      <c r="F398">
        <v>0</v>
      </c>
      <c r="G398">
        <v>0</v>
      </c>
      <c r="H398">
        <v>0</v>
      </c>
      <c r="I398">
        <v>0</v>
      </c>
      <c r="J398">
        <v>0</v>
      </c>
      <c r="K398">
        <v>0</v>
      </c>
      <c r="L398">
        <v>0</v>
      </c>
      <c r="M398">
        <v>0</v>
      </c>
      <c r="N398">
        <v>0</v>
      </c>
      <c r="O398">
        <v>0</v>
      </c>
      <c r="P398">
        <v>0</v>
      </c>
      <c r="Q398">
        <v>0</v>
      </c>
      <c r="R398">
        <v>0</v>
      </c>
      <c r="S398">
        <v>0</v>
      </c>
      <c r="T398">
        <v>0</v>
      </c>
    </row>
    <row r="399" spans="1:20">
      <c r="A399" t="s">
        <v>99</v>
      </c>
      <c r="B399" t="s">
        <v>99</v>
      </c>
      <c r="C399" t="s">
        <v>99</v>
      </c>
      <c r="D399">
        <v>0</v>
      </c>
      <c r="E399">
        <v>0</v>
      </c>
      <c r="F399">
        <v>0</v>
      </c>
      <c r="G399">
        <v>0</v>
      </c>
      <c r="H399">
        <v>0</v>
      </c>
      <c r="I399">
        <v>0</v>
      </c>
      <c r="J399">
        <v>0</v>
      </c>
      <c r="K399">
        <v>0</v>
      </c>
      <c r="L399">
        <v>0</v>
      </c>
      <c r="M399">
        <v>0</v>
      </c>
      <c r="N399">
        <v>0</v>
      </c>
      <c r="O399">
        <v>0</v>
      </c>
      <c r="P399">
        <v>0</v>
      </c>
      <c r="Q399">
        <v>0</v>
      </c>
      <c r="R399">
        <v>0</v>
      </c>
      <c r="S399">
        <v>0</v>
      </c>
      <c r="T399">
        <v>0</v>
      </c>
    </row>
    <row r="400" spans="1:20">
      <c r="A400" t="s">
        <v>99</v>
      </c>
      <c r="B400" t="s">
        <v>99</v>
      </c>
      <c r="C400" t="s">
        <v>99</v>
      </c>
      <c r="D400">
        <v>0</v>
      </c>
      <c r="E400">
        <v>0</v>
      </c>
      <c r="F400">
        <v>0</v>
      </c>
      <c r="G400">
        <v>0</v>
      </c>
      <c r="H400">
        <v>0</v>
      </c>
      <c r="I400">
        <v>0</v>
      </c>
      <c r="J400">
        <v>0</v>
      </c>
      <c r="K400">
        <v>0</v>
      </c>
      <c r="L400">
        <v>0</v>
      </c>
      <c r="M400">
        <v>0</v>
      </c>
      <c r="N400">
        <v>0</v>
      </c>
      <c r="O400">
        <v>0</v>
      </c>
      <c r="P400">
        <v>0</v>
      </c>
      <c r="Q400">
        <v>0</v>
      </c>
      <c r="R400">
        <v>0</v>
      </c>
      <c r="S400">
        <v>0</v>
      </c>
      <c r="T400">
        <v>0</v>
      </c>
    </row>
    <row r="401" spans="1:20">
      <c r="A401" t="s">
        <v>99</v>
      </c>
      <c r="B401" t="s">
        <v>99</v>
      </c>
      <c r="C401" t="s">
        <v>99</v>
      </c>
      <c r="D401">
        <v>0</v>
      </c>
      <c r="E401">
        <v>0</v>
      </c>
      <c r="F401">
        <v>0</v>
      </c>
      <c r="G401">
        <v>0</v>
      </c>
      <c r="H401">
        <v>0</v>
      </c>
      <c r="I401">
        <v>0</v>
      </c>
      <c r="J401">
        <v>0</v>
      </c>
      <c r="K401">
        <v>0</v>
      </c>
      <c r="L401">
        <v>0</v>
      </c>
      <c r="M401">
        <v>0</v>
      </c>
      <c r="N401">
        <v>0</v>
      </c>
      <c r="O401">
        <v>0</v>
      </c>
      <c r="P401">
        <v>0</v>
      </c>
      <c r="Q401">
        <v>0</v>
      </c>
      <c r="R401">
        <v>0</v>
      </c>
      <c r="S401">
        <v>0</v>
      </c>
      <c r="T401">
        <v>0</v>
      </c>
    </row>
    <row r="402" spans="1:20">
      <c r="A402" t="s">
        <v>99</v>
      </c>
      <c r="B402" t="s">
        <v>99</v>
      </c>
      <c r="C402" t="s">
        <v>99</v>
      </c>
      <c r="D402">
        <v>0</v>
      </c>
      <c r="E402">
        <v>0</v>
      </c>
      <c r="F402">
        <v>0</v>
      </c>
      <c r="G402">
        <v>0</v>
      </c>
      <c r="H402">
        <v>0</v>
      </c>
      <c r="I402">
        <v>0</v>
      </c>
      <c r="J402">
        <v>0</v>
      </c>
      <c r="K402">
        <v>0</v>
      </c>
      <c r="L402">
        <v>0</v>
      </c>
      <c r="M402">
        <v>0</v>
      </c>
      <c r="N402">
        <v>0</v>
      </c>
      <c r="O402">
        <v>0</v>
      </c>
      <c r="P402">
        <v>0</v>
      </c>
      <c r="Q402">
        <v>0</v>
      </c>
      <c r="R402">
        <v>0</v>
      </c>
      <c r="S402">
        <v>0</v>
      </c>
      <c r="T402">
        <v>0</v>
      </c>
    </row>
    <row r="403" spans="1:20">
      <c r="A403" t="s">
        <v>99</v>
      </c>
      <c r="B403" t="s">
        <v>99</v>
      </c>
      <c r="C403" t="s">
        <v>99</v>
      </c>
      <c r="D403">
        <v>0</v>
      </c>
      <c r="E403">
        <v>0</v>
      </c>
      <c r="F403">
        <v>0</v>
      </c>
      <c r="G403">
        <v>0</v>
      </c>
      <c r="H403">
        <v>0</v>
      </c>
      <c r="I403">
        <v>0</v>
      </c>
      <c r="J403">
        <v>0</v>
      </c>
      <c r="K403">
        <v>0</v>
      </c>
      <c r="L403">
        <v>0</v>
      </c>
      <c r="M403">
        <v>0</v>
      </c>
      <c r="N403">
        <v>0</v>
      </c>
      <c r="O403">
        <v>0</v>
      </c>
      <c r="P403">
        <v>0</v>
      </c>
      <c r="Q403">
        <v>0</v>
      </c>
      <c r="R403">
        <v>0</v>
      </c>
      <c r="S403">
        <v>0</v>
      </c>
      <c r="T403">
        <v>0</v>
      </c>
    </row>
    <row r="404" spans="1:20">
      <c r="A404" t="s">
        <v>99</v>
      </c>
      <c r="B404" t="s">
        <v>99</v>
      </c>
      <c r="C404" t="s">
        <v>99</v>
      </c>
      <c r="D404">
        <v>0</v>
      </c>
      <c r="E404">
        <v>0</v>
      </c>
      <c r="F404">
        <v>0</v>
      </c>
      <c r="G404">
        <v>0</v>
      </c>
      <c r="H404">
        <v>0</v>
      </c>
      <c r="I404">
        <v>0</v>
      </c>
      <c r="J404">
        <v>0</v>
      </c>
      <c r="K404">
        <v>0</v>
      </c>
      <c r="L404">
        <v>0</v>
      </c>
      <c r="M404">
        <v>0</v>
      </c>
      <c r="N404">
        <v>0</v>
      </c>
      <c r="O404">
        <v>0</v>
      </c>
      <c r="P404">
        <v>0</v>
      </c>
      <c r="Q404">
        <v>0</v>
      </c>
      <c r="R404">
        <v>0</v>
      </c>
      <c r="S404">
        <v>0</v>
      </c>
      <c r="T404">
        <v>0</v>
      </c>
    </row>
    <row r="405" spans="1:20">
      <c r="A405" t="s">
        <v>99</v>
      </c>
      <c r="B405" t="s">
        <v>99</v>
      </c>
      <c r="C405" t="s">
        <v>99</v>
      </c>
      <c r="D405">
        <v>0</v>
      </c>
      <c r="E405">
        <v>0</v>
      </c>
      <c r="F405">
        <v>0</v>
      </c>
      <c r="G405">
        <v>0</v>
      </c>
      <c r="H405">
        <v>0</v>
      </c>
      <c r="I405">
        <v>0</v>
      </c>
      <c r="J405">
        <v>0</v>
      </c>
      <c r="K405">
        <v>0</v>
      </c>
      <c r="L405">
        <v>0</v>
      </c>
      <c r="M405">
        <v>0</v>
      </c>
      <c r="N405">
        <v>0</v>
      </c>
      <c r="O405">
        <v>0</v>
      </c>
      <c r="P405">
        <v>0</v>
      </c>
      <c r="Q405">
        <v>0</v>
      </c>
      <c r="R405">
        <v>0</v>
      </c>
      <c r="S405">
        <v>0</v>
      </c>
      <c r="T405">
        <v>0</v>
      </c>
    </row>
    <row r="406" spans="1:20">
      <c r="A406" t="s">
        <v>99</v>
      </c>
      <c r="B406" t="s">
        <v>99</v>
      </c>
      <c r="C406" t="s">
        <v>99</v>
      </c>
      <c r="D406">
        <v>0</v>
      </c>
      <c r="E406">
        <v>0</v>
      </c>
      <c r="F406">
        <v>0</v>
      </c>
      <c r="G406">
        <v>0</v>
      </c>
      <c r="H406">
        <v>0</v>
      </c>
      <c r="I406">
        <v>0</v>
      </c>
      <c r="J406">
        <v>0</v>
      </c>
      <c r="K406">
        <v>0</v>
      </c>
      <c r="L406">
        <v>0</v>
      </c>
      <c r="M406">
        <v>0</v>
      </c>
      <c r="N406">
        <v>0</v>
      </c>
      <c r="O406">
        <v>0</v>
      </c>
      <c r="P406">
        <v>0</v>
      </c>
      <c r="Q406">
        <v>0</v>
      </c>
      <c r="R406">
        <v>0</v>
      </c>
      <c r="S406">
        <v>0</v>
      </c>
      <c r="T406">
        <v>0</v>
      </c>
    </row>
    <row r="407" spans="1:20">
      <c r="A407" t="s">
        <v>99</v>
      </c>
      <c r="B407" t="s">
        <v>99</v>
      </c>
      <c r="C407" t="s">
        <v>99</v>
      </c>
      <c r="D407">
        <v>0</v>
      </c>
      <c r="E407">
        <v>0</v>
      </c>
      <c r="F407">
        <v>0</v>
      </c>
      <c r="G407">
        <v>0</v>
      </c>
      <c r="H407">
        <v>0</v>
      </c>
      <c r="I407">
        <v>0</v>
      </c>
      <c r="J407">
        <v>0</v>
      </c>
      <c r="K407">
        <v>0</v>
      </c>
      <c r="L407">
        <v>0</v>
      </c>
      <c r="M407">
        <v>0</v>
      </c>
      <c r="N407">
        <v>0</v>
      </c>
      <c r="O407">
        <v>0</v>
      </c>
      <c r="P407">
        <v>0</v>
      </c>
      <c r="Q407">
        <v>0</v>
      </c>
      <c r="R407">
        <v>0</v>
      </c>
      <c r="S407">
        <v>0</v>
      </c>
      <c r="T407">
        <v>0</v>
      </c>
    </row>
    <row r="408" spans="1:20">
      <c r="A408" t="s">
        <v>99</v>
      </c>
      <c r="B408" t="s">
        <v>99</v>
      </c>
      <c r="C408" t="s">
        <v>99</v>
      </c>
      <c r="D408">
        <v>0</v>
      </c>
      <c r="E408">
        <v>0</v>
      </c>
      <c r="F408">
        <v>0</v>
      </c>
      <c r="G408">
        <v>0</v>
      </c>
      <c r="H408">
        <v>0</v>
      </c>
      <c r="I408">
        <v>0</v>
      </c>
      <c r="J408">
        <v>0</v>
      </c>
      <c r="K408">
        <v>0</v>
      </c>
      <c r="L408">
        <v>0</v>
      </c>
      <c r="M408">
        <v>0</v>
      </c>
      <c r="N408">
        <v>0</v>
      </c>
      <c r="O408">
        <v>0</v>
      </c>
      <c r="P408">
        <v>0</v>
      </c>
      <c r="Q408">
        <v>0</v>
      </c>
      <c r="R408">
        <v>0</v>
      </c>
      <c r="S408">
        <v>0</v>
      </c>
      <c r="T408">
        <v>0</v>
      </c>
    </row>
    <row r="409" spans="1:20">
      <c r="A409" t="s">
        <v>99</v>
      </c>
      <c r="B409" t="s">
        <v>99</v>
      </c>
      <c r="C409" t="s">
        <v>99</v>
      </c>
      <c r="D409">
        <v>0</v>
      </c>
      <c r="E409">
        <v>0</v>
      </c>
      <c r="F409">
        <v>0</v>
      </c>
      <c r="G409">
        <v>0</v>
      </c>
      <c r="H409">
        <v>0</v>
      </c>
      <c r="I409">
        <v>0</v>
      </c>
      <c r="J409">
        <v>0</v>
      </c>
      <c r="K409">
        <v>0</v>
      </c>
      <c r="L409">
        <v>0</v>
      </c>
      <c r="M409">
        <v>0</v>
      </c>
      <c r="N409">
        <v>0</v>
      </c>
      <c r="O409">
        <v>0</v>
      </c>
      <c r="P409">
        <v>0</v>
      </c>
      <c r="Q409">
        <v>0</v>
      </c>
      <c r="R409">
        <v>0</v>
      </c>
      <c r="S409">
        <v>0</v>
      </c>
      <c r="T409">
        <v>0</v>
      </c>
    </row>
    <row r="410" spans="1:20">
      <c r="A410" t="s">
        <v>99</v>
      </c>
      <c r="B410" t="s">
        <v>99</v>
      </c>
      <c r="C410" t="s">
        <v>99</v>
      </c>
      <c r="D410">
        <v>0</v>
      </c>
      <c r="E410">
        <v>0</v>
      </c>
      <c r="F410">
        <v>0</v>
      </c>
      <c r="G410">
        <v>0</v>
      </c>
      <c r="H410">
        <v>0</v>
      </c>
      <c r="I410">
        <v>0</v>
      </c>
      <c r="J410">
        <v>0</v>
      </c>
      <c r="K410">
        <v>0</v>
      </c>
      <c r="L410">
        <v>0</v>
      </c>
      <c r="M410">
        <v>0</v>
      </c>
      <c r="N410">
        <v>0</v>
      </c>
      <c r="O410">
        <v>0</v>
      </c>
      <c r="P410">
        <v>0</v>
      </c>
      <c r="Q410">
        <v>0</v>
      </c>
      <c r="R410">
        <v>0</v>
      </c>
      <c r="S410">
        <v>0</v>
      </c>
      <c r="T410">
        <v>0</v>
      </c>
    </row>
    <row r="411" spans="1:20">
      <c r="A411" t="s">
        <v>99</v>
      </c>
      <c r="B411" t="s">
        <v>99</v>
      </c>
      <c r="C411" t="s">
        <v>99</v>
      </c>
      <c r="D411">
        <v>0</v>
      </c>
      <c r="E411">
        <v>0</v>
      </c>
      <c r="F411">
        <v>0</v>
      </c>
      <c r="G411">
        <v>0</v>
      </c>
      <c r="H411">
        <v>0</v>
      </c>
      <c r="I411">
        <v>0</v>
      </c>
      <c r="J411">
        <v>0</v>
      </c>
      <c r="K411">
        <v>0</v>
      </c>
      <c r="L411">
        <v>0</v>
      </c>
      <c r="M411">
        <v>0</v>
      </c>
      <c r="N411">
        <v>0</v>
      </c>
      <c r="O411">
        <v>0</v>
      </c>
      <c r="P411">
        <v>0</v>
      </c>
      <c r="Q411">
        <v>0</v>
      </c>
      <c r="R411">
        <v>0</v>
      </c>
      <c r="S411">
        <v>0</v>
      </c>
      <c r="T411">
        <v>0</v>
      </c>
    </row>
    <row r="412" spans="1:20">
      <c r="A412" t="s">
        <v>99</v>
      </c>
      <c r="B412" t="s">
        <v>99</v>
      </c>
      <c r="C412" t="s">
        <v>99</v>
      </c>
      <c r="D412">
        <v>0</v>
      </c>
      <c r="E412">
        <v>0</v>
      </c>
      <c r="F412">
        <v>0</v>
      </c>
      <c r="G412">
        <v>0</v>
      </c>
      <c r="H412">
        <v>0</v>
      </c>
      <c r="I412">
        <v>0</v>
      </c>
      <c r="J412">
        <v>0</v>
      </c>
      <c r="K412">
        <v>0</v>
      </c>
      <c r="L412">
        <v>0</v>
      </c>
      <c r="M412">
        <v>0</v>
      </c>
      <c r="N412">
        <v>0</v>
      </c>
      <c r="O412">
        <v>0</v>
      </c>
      <c r="P412">
        <v>0</v>
      </c>
      <c r="Q412">
        <v>0</v>
      </c>
      <c r="R412">
        <v>0</v>
      </c>
      <c r="S412">
        <v>0</v>
      </c>
      <c r="T412">
        <v>0</v>
      </c>
    </row>
    <row r="413" spans="1:20">
      <c r="A413" t="s">
        <v>99</v>
      </c>
      <c r="B413" t="s">
        <v>99</v>
      </c>
      <c r="C413" t="s">
        <v>99</v>
      </c>
      <c r="D413">
        <v>0</v>
      </c>
      <c r="E413">
        <v>0</v>
      </c>
      <c r="F413">
        <v>0</v>
      </c>
      <c r="G413">
        <v>0</v>
      </c>
      <c r="H413">
        <v>0</v>
      </c>
      <c r="I413">
        <v>0</v>
      </c>
      <c r="J413">
        <v>0</v>
      </c>
      <c r="K413">
        <v>0</v>
      </c>
      <c r="L413">
        <v>0</v>
      </c>
      <c r="M413">
        <v>0</v>
      </c>
      <c r="N413">
        <v>0</v>
      </c>
      <c r="O413">
        <v>0</v>
      </c>
      <c r="P413">
        <v>0</v>
      </c>
      <c r="Q413">
        <v>0</v>
      </c>
      <c r="R413">
        <v>0</v>
      </c>
      <c r="S413">
        <v>0</v>
      </c>
      <c r="T413">
        <v>0</v>
      </c>
    </row>
    <row r="414" spans="1:20">
      <c r="A414" t="s">
        <v>99</v>
      </c>
      <c r="B414" t="s">
        <v>99</v>
      </c>
      <c r="C414" t="s">
        <v>99</v>
      </c>
      <c r="D414">
        <v>0</v>
      </c>
      <c r="E414">
        <v>0</v>
      </c>
      <c r="F414">
        <v>0</v>
      </c>
      <c r="G414">
        <v>0</v>
      </c>
      <c r="H414">
        <v>0</v>
      </c>
      <c r="I414">
        <v>0</v>
      </c>
      <c r="J414">
        <v>0</v>
      </c>
      <c r="K414">
        <v>0</v>
      </c>
      <c r="L414">
        <v>0</v>
      </c>
      <c r="M414">
        <v>0</v>
      </c>
      <c r="N414">
        <v>0</v>
      </c>
      <c r="O414">
        <v>0</v>
      </c>
      <c r="P414">
        <v>0</v>
      </c>
      <c r="Q414">
        <v>0</v>
      </c>
      <c r="R414">
        <v>0</v>
      </c>
      <c r="S414">
        <v>0</v>
      </c>
      <c r="T414">
        <v>0</v>
      </c>
    </row>
    <row r="415" spans="1:20">
      <c r="A415" t="s">
        <v>99</v>
      </c>
      <c r="B415" t="s">
        <v>99</v>
      </c>
      <c r="C415" t="s">
        <v>99</v>
      </c>
      <c r="D415">
        <v>0</v>
      </c>
      <c r="E415">
        <v>0</v>
      </c>
      <c r="F415">
        <v>0</v>
      </c>
      <c r="G415">
        <v>0</v>
      </c>
      <c r="H415">
        <v>0</v>
      </c>
      <c r="I415">
        <v>0</v>
      </c>
      <c r="J415">
        <v>0</v>
      </c>
      <c r="K415">
        <v>0</v>
      </c>
      <c r="L415">
        <v>0</v>
      </c>
      <c r="M415">
        <v>0</v>
      </c>
      <c r="N415">
        <v>0</v>
      </c>
      <c r="O415">
        <v>0</v>
      </c>
      <c r="P415">
        <v>0</v>
      </c>
      <c r="Q415">
        <v>0</v>
      </c>
      <c r="R415">
        <v>0</v>
      </c>
      <c r="S415">
        <v>0</v>
      </c>
      <c r="T415">
        <v>0</v>
      </c>
    </row>
    <row r="416" spans="1:20">
      <c r="A416" t="s">
        <v>99</v>
      </c>
      <c r="B416" t="s">
        <v>99</v>
      </c>
      <c r="C416" t="s">
        <v>99</v>
      </c>
      <c r="D416">
        <v>0</v>
      </c>
      <c r="E416">
        <v>0</v>
      </c>
      <c r="F416">
        <v>0</v>
      </c>
      <c r="G416">
        <v>0</v>
      </c>
      <c r="H416">
        <v>0</v>
      </c>
      <c r="I416">
        <v>0</v>
      </c>
      <c r="J416">
        <v>0</v>
      </c>
      <c r="K416">
        <v>0</v>
      </c>
      <c r="L416">
        <v>0</v>
      </c>
      <c r="M416">
        <v>0</v>
      </c>
      <c r="N416">
        <v>0</v>
      </c>
      <c r="O416">
        <v>0</v>
      </c>
      <c r="P416">
        <v>0</v>
      </c>
      <c r="Q416">
        <v>0</v>
      </c>
      <c r="R416">
        <v>0</v>
      </c>
      <c r="S416">
        <v>0</v>
      </c>
      <c r="T416">
        <v>0</v>
      </c>
    </row>
    <row r="417" spans="1:20">
      <c r="A417" t="s">
        <v>99</v>
      </c>
      <c r="B417" t="s">
        <v>99</v>
      </c>
      <c r="C417" t="s">
        <v>99</v>
      </c>
      <c r="D417">
        <v>0</v>
      </c>
      <c r="E417">
        <v>0</v>
      </c>
      <c r="F417">
        <v>0</v>
      </c>
      <c r="G417">
        <v>0</v>
      </c>
      <c r="H417">
        <v>0</v>
      </c>
      <c r="I417">
        <v>0</v>
      </c>
      <c r="J417">
        <v>0</v>
      </c>
      <c r="K417">
        <v>0</v>
      </c>
      <c r="L417">
        <v>0</v>
      </c>
      <c r="M417">
        <v>0</v>
      </c>
      <c r="N417">
        <v>0</v>
      </c>
      <c r="O417">
        <v>0</v>
      </c>
      <c r="P417">
        <v>0</v>
      </c>
      <c r="Q417">
        <v>0</v>
      </c>
      <c r="R417">
        <v>0</v>
      </c>
      <c r="S417">
        <v>0</v>
      </c>
      <c r="T417">
        <v>0</v>
      </c>
    </row>
    <row r="418" spans="1:20">
      <c r="A418" t="s">
        <v>99</v>
      </c>
      <c r="B418" t="s">
        <v>99</v>
      </c>
      <c r="C418" t="s">
        <v>99</v>
      </c>
      <c r="D418">
        <v>0</v>
      </c>
      <c r="E418">
        <v>0</v>
      </c>
      <c r="F418">
        <v>0</v>
      </c>
      <c r="G418">
        <v>0</v>
      </c>
      <c r="H418">
        <v>0</v>
      </c>
      <c r="I418">
        <v>0</v>
      </c>
      <c r="J418">
        <v>0</v>
      </c>
      <c r="K418">
        <v>0</v>
      </c>
      <c r="L418">
        <v>0</v>
      </c>
      <c r="M418">
        <v>0</v>
      </c>
      <c r="N418">
        <v>0</v>
      </c>
      <c r="O418">
        <v>0</v>
      </c>
      <c r="P418">
        <v>0</v>
      </c>
      <c r="Q418">
        <v>0</v>
      </c>
      <c r="R418">
        <v>0</v>
      </c>
      <c r="S418">
        <v>0</v>
      </c>
      <c r="T418">
        <v>0</v>
      </c>
    </row>
    <row r="419" spans="1:20">
      <c r="A419" t="s">
        <v>99</v>
      </c>
      <c r="B419" t="s">
        <v>99</v>
      </c>
      <c r="C419" t="s">
        <v>99</v>
      </c>
      <c r="D419">
        <v>0</v>
      </c>
      <c r="E419">
        <v>0</v>
      </c>
      <c r="F419">
        <v>0</v>
      </c>
      <c r="G419">
        <v>0</v>
      </c>
      <c r="H419">
        <v>0</v>
      </c>
      <c r="I419">
        <v>0</v>
      </c>
      <c r="J419">
        <v>0</v>
      </c>
      <c r="K419">
        <v>0</v>
      </c>
      <c r="L419">
        <v>0</v>
      </c>
      <c r="M419">
        <v>0</v>
      </c>
      <c r="N419">
        <v>0</v>
      </c>
      <c r="O419">
        <v>0</v>
      </c>
      <c r="P419">
        <v>0</v>
      </c>
      <c r="Q419">
        <v>0</v>
      </c>
      <c r="R419">
        <v>0</v>
      </c>
      <c r="S419">
        <v>0</v>
      </c>
      <c r="T419">
        <v>0</v>
      </c>
    </row>
    <row r="420" spans="1:20">
      <c r="A420" t="s">
        <v>99</v>
      </c>
      <c r="B420" t="s">
        <v>99</v>
      </c>
      <c r="C420" t="s">
        <v>99</v>
      </c>
      <c r="D420">
        <v>0</v>
      </c>
      <c r="E420">
        <v>0</v>
      </c>
      <c r="F420">
        <v>0</v>
      </c>
      <c r="G420">
        <v>0</v>
      </c>
      <c r="H420">
        <v>0</v>
      </c>
      <c r="I420">
        <v>0</v>
      </c>
      <c r="J420">
        <v>0</v>
      </c>
      <c r="K420">
        <v>0</v>
      </c>
      <c r="L420">
        <v>0</v>
      </c>
      <c r="M420">
        <v>0</v>
      </c>
      <c r="N420">
        <v>0</v>
      </c>
      <c r="O420">
        <v>0</v>
      </c>
      <c r="P420">
        <v>0</v>
      </c>
      <c r="Q420">
        <v>0</v>
      </c>
      <c r="R420">
        <v>0</v>
      </c>
      <c r="S420">
        <v>0</v>
      </c>
      <c r="T420">
        <v>0</v>
      </c>
    </row>
    <row r="421" spans="1:20">
      <c r="A421" t="s">
        <v>99</v>
      </c>
      <c r="B421" t="s">
        <v>99</v>
      </c>
      <c r="C421" t="s">
        <v>99</v>
      </c>
      <c r="D421">
        <v>0</v>
      </c>
      <c r="E421">
        <v>0</v>
      </c>
      <c r="F421">
        <v>0</v>
      </c>
      <c r="G421">
        <v>0</v>
      </c>
      <c r="H421">
        <v>0</v>
      </c>
      <c r="I421">
        <v>0</v>
      </c>
      <c r="J421">
        <v>0</v>
      </c>
      <c r="K421">
        <v>0</v>
      </c>
      <c r="L421">
        <v>0</v>
      </c>
      <c r="M421">
        <v>0</v>
      </c>
      <c r="N421">
        <v>0</v>
      </c>
      <c r="O421">
        <v>0</v>
      </c>
      <c r="P421">
        <v>0</v>
      </c>
      <c r="Q421">
        <v>0</v>
      </c>
      <c r="R421">
        <v>0</v>
      </c>
      <c r="S421">
        <v>0</v>
      </c>
      <c r="T421">
        <v>0</v>
      </c>
    </row>
    <row r="422" spans="1:20">
      <c r="A422" t="s">
        <v>99</v>
      </c>
      <c r="B422" t="s">
        <v>99</v>
      </c>
      <c r="C422" t="s">
        <v>99</v>
      </c>
      <c r="D422">
        <v>0</v>
      </c>
      <c r="E422">
        <v>0</v>
      </c>
      <c r="F422">
        <v>0</v>
      </c>
      <c r="G422">
        <v>0</v>
      </c>
      <c r="H422">
        <v>0</v>
      </c>
      <c r="I422">
        <v>0</v>
      </c>
      <c r="J422">
        <v>0</v>
      </c>
      <c r="K422">
        <v>0</v>
      </c>
      <c r="L422">
        <v>0</v>
      </c>
      <c r="M422">
        <v>0</v>
      </c>
      <c r="N422">
        <v>0</v>
      </c>
      <c r="O422">
        <v>0</v>
      </c>
      <c r="P422">
        <v>0</v>
      </c>
      <c r="Q422">
        <v>0</v>
      </c>
      <c r="R422">
        <v>0</v>
      </c>
      <c r="S422">
        <v>0</v>
      </c>
      <c r="T422">
        <v>0</v>
      </c>
    </row>
    <row r="423" spans="1:20">
      <c r="A423" t="s">
        <v>99</v>
      </c>
      <c r="B423" t="s">
        <v>99</v>
      </c>
      <c r="C423" t="s">
        <v>99</v>
      </c>
      <c r="D423">
        <v>0</v>
      </c>
      <c r="E423">
        <v>0</v>
      </c>
      <c r="F423">
        <v>0</v>
      </c>
      <c r="G423">
        <v>0</v>
      </c>
      <c r="H423">
        <v>0</v>
      </c>
      <c r="I423">
        <v>0</v>
      </c>
      <c r="J423">
        <v>0</v>
      </c>
      <c r="K423">
        <v>0</v>
      </c>
      <c r="L423">
        <v>0</v>
      </c>
      <c r="M423">
        <v>0</v>
      </c>
      <c r="N423">
        <v>0</v>
      </c>
      <c r="O423">
        <v>0</v>
      </c>
      <c r="P423">
        <v>0</v>
      </c>
      <c r="Q423">
        <v>0</v>
      </c>
      <c r="R423">
        <v>0</v>
      </c>
      <c r="S423">
        <v>0</v>
      </c>
      <c r="T423">
        <v>0</v>
      </c>
    </row>
    <row r="424" spans="1:20">
      <c r="A424" t="s">
        <v>99</v>
      </c>
      <c r="B424" t="s">
        <v>99</v>
      </c>
      <c r="C424" t="s">
        <v>99</v>
      </c>
      <c r="D424">
        <v>0</v>
      </c>
      <c r="E424">
        <v>0</v>
      </c>
      <c r="F424">
        <v>0</v>
      </c>
      <c r="G424">
        <v>0</v>
      </c>
      <c r="H424">
        <v>0</v>
      </c>
      <c r="I424">
        <v>0</v>
      </c>
      <c r="J424">
        <v>0</v>
      </c>
      <c r="K424">
        <v>0</v>
      </c>
      <c r="L424">
        <v>0</v>
      </c>
      <c r="M424">
        <v>0</v>
      </c>
      <c r="N424">
        <v>0</v>
      </c>
      <c r="O424">
        <v>0</v>
      </c>
      <c r="P424">
        <v>0</v>
      </c>
      <c r="Q424">
        <v>0</v>
      </c>
      <c r="R424">
        <v>0</v>
      </c>
      <c r="S424">
        <v>0</v>
      </c>
      <c r="T424">
        <v>0</v>
      </c>
    </row>
    <row r="425" spans="1:20">
      <c r="A425" t="s">
        <v>99</v>
      </c>
      <c r="B425" t="s">
        <v>99</v>
      </c>
      <c r="C425" t="s">
        <v>99</v>
      </c>
      <c r="D425">
        <v>0</v>
      </c>
      <c r="E425">
        <v>0</v>
      </c>
      <c r="F425">
        <v>0</v>
      </c>
      <c r="G425">
        <v>0</v>
      </c>
      <c r="H425">
        <v>0</v>
      </c>
      <c r="I425">
        <v>0</v>
      </c>
      <c r="J425">
        <v>0</v>
      </c>
      <c r="K425">
        <v>0</v>
      </c>
      <c r="L425">
        <v>0</v>
      </c>
      <c r="M425">
        <v>0</v>
      </c>
      <c r="N425">
        <v>0</v>
      </c>
      <c r="O425">
        <v>0</v>
      </c>
      <c r="P425">
        <v>0</v>
      </c>
      <c r="Q425">
        <v>0</v>
      </c>
      <c r="R425">
        <v>0</v>
      </c>
      <c r="S425">
        <v>0</v>
      </c>
      <c r="T425">
        <v>0</v>
      </c>
    </row>
    <row r="426" spans="1:20">
      <c r="A426" t="s">
        <v>99</v>
      </c>
      <c r="B426" t="s">
        <v>99</v>
      </c>
      <c r="C426" t="s">
        <v>99</v>
      </c>
      <c r="D426">
        <v>0</v>
      </c>
      <c r="E426">
        <v>0</v>
      </c>
      <c r="F426">
        <v>0</v>
      </c>
      <c r="G426">
        <v>0</v>
      </c>
      <c r="H426">
        <v>0</v>
      </c>
      <c r="I426">
        <v>0</v>
      </c>
      <c r="J426">
        <v>0</v>
      </c>
      <c r="K426">
        <v>0</v>
      </c>
      <c r="L426">
        <v>0</v>
      </c>
      <c r="M426">
        <v>0</v>
      </c>
      <c r="N426">
        <v>0</v>
      </c>
      <c r="O426">
        <v>0</v>
      </c>
      <c r="P426">
        <v>0</v>
      </c>
      <c r="Q426">
        <v>0</v>
      </c>
      <c r="R426">
        <v>0</v>
      </c>
      <c r="S426">
        <v>0</v>
      </c>
      <c r="T426">
        <v>0</v>
      </c>
    </row>
    <row r="427" spans="1:20">
      <c r="A427" t="s">
        <v>99</v>
      </c>
      <c r="B427" t="s">
        <v>99</v>
      </c>
      <c r="C427" t="s">
        <v>99</v>
      </c>
      <c r="D427">
        <v>0</v>
      </c>
      <c r="E427">
        <v>0</v>
      </c>
      <c r="F427">
        <v>0</v>
      </c>
      <c r="G427">
        <v>0</v>
      </c>
      <c r="H427">
        <v>0</v>
      </c>
      <c r="I427">
        <v>0</v>
      </c>
      <c r="J427">
        <v>0</v>
      </c>
      <c r="K427">
        <v>0</v>
      </c>
      <c r="L427">
        <v>0</v>
      </c>
      <c r="M427">
        <v>0</v>
      </c>
      <c r="N427">
        <v>0</v>
      </c>
      <c r="O427">
        <v>0</v>
      </c>
      <c r="P427">
        <v>0</v>
      </c>
      <c r="Q427">
        <v>0</v>
      </c>
      <c r="R427">
        <v>0</v>
      </c>
      <c r="S427">
        <v>0</v>
      </c>
      <c r="T427">
        <v>0</v>
      </c>
    </row>
    <row r="428" spans="1:20">
      <c r="A428" t="s">
        <v>99</v>
      </c>
      <c r="B428" t="s">
        <v>99</v>
      </c>
      <c r="C428" t="s">
        <v>99</v>
      </c>
      <c r="D428">
        <v>0</v>
      </c>
      <c r="E428">
        <v>0</v>
      </c>
      <c r="F428">
        <v>0</v>
      </c>
      <c r="G428">
        <v>0</v>
      </c>
      <c r="H428">
        <v>0</v>
      </c>
      <c r="I428">
        <v>0</v>
      </c>
      <c r="J428">
        <v>0</v>
      </c>
      <c r="K428">
        <v>0</v>
      </c>
      <c r="L428">
        <v>0</v>
      </c>
      <c r="M428">
        <v>0</v>
      </c>
      <c r="N428">
        <v>0</v>
      </c>
      <c r="O428">
        <v>0</v>
      </c>
      <c r="P428">
        <v>0</v>
      </c>
      <c r="Q428">
        <v>0</v>
      </c>
      <c r="R428">
        <v>0</v>
      </c>
      <c r="S428">
        <v>0</v>
      </c>
      <c r="T428">
        <v>0</v>
      </c>
    </row>
    <row r="429" spans="1:20">
      <c r="A429" t="s">
        <v>99</v>
      </c>
      <c r="B429" t="s">
        <v>99</v>
      </c>
      <c r="C429" t="s">
        <v>99</v>
      </c>
      <c r="D429">
        <v>0</v>
      </c>
      <c r="E429">
        <v>0</v>
      </c>
      <c r="F429">
        <v>0</v>
      </c>
      <c r="G429">
        <v>0</v>
      </c>
      <c r="H429">
        <v>0</v>
      </c>
      <c r="I429">
        <v>0</v>
      </c>
      <c r="J429">
        <v>0</v>
      </c>
      <c r="K429">
        <v>0</v>
      </c>
      <c r="L429">
        <v>0</v>
      </c>
      <c r="M429">
        <v>0</v>
      </c>
      <c r="N429">
        <v>0</v>
      </c>
      <c r="O429">
        <v>0</v>
      </c>
      <c r="P429">
        <v>0</v>
      </c>
      <c r="Q429">
        <v>0</v>
      </c>
      <c r="R429">
        <v>0</v>
      </c>
      <c r="S429">
        <v>0</v>
      </c>
      <c r="T429">
        <v>0</v>
      </c>
    </row>
    <row r="430" spans="1:20">
      <c r="A430" t="s">
        <v>99</v>
      </c>
      <c r="B430" t="s">
        <v>99</v>
      </c>
      <c r="C430" t="s">
        <v>99</v>
      </c>
      <c r="D430">
        <v>0</v>
      </c>
      <c r="E430">
        <v>0</v>
      </c>
      <c r="F430">
        <v>0</v>
      </c>
      <c r="G430">
        <v>0</v>
      </c>
      <c r="H430">
        <v>0</v>
      </c>
      <c r="I430">
        <v>0</v>
      </c>
      <c r="J430">
        <v>0</v>
      </c>
      <c r="K430">
        <v>0</v>
      </c>
      <c r="L430">
        <v>0</v>
      </c>
      <c r="M430">
        <v>0</v>
      </c>
      <c r="N430">
        <v>0</v>
      </c>
      <c r="O430">
        <v>0</v>
      </c>
      <c r="P430">
        <v>0</v>
      </c>
      <c r="Q430">
        <v>0</v>
      </c>
      <c r="R430">
        <v>0</v>
      </c>
      <c r="S430">
        <v>0</v>
      </c>
      <c r="T430">
        <v>0</v>
      </c>
    </row>
    <row r="431" spans="1:20">
      <c r="A431" t="s">
        <v>99</v>
      </c>
      <c r="B431" t="s">
        <v>99</v>
      </c>
      <c r="C431" t="s">
        <v>99</v>
      </c>
      <c r="D431">
        <v>0</v>
      </c>
      <c r="E431">
        <v>0</v>
      </c>
      <c r="F431">
        <v>0</v>
      </c>
      <c r="G431">
        <v>0</v>
      </c>
      <c r="H431">
        <v>0</v>
      </c>
      <c r="I431">
        <v>0</v>
      </c>
      <c r="J431">
        <v>0</v>
      </c>
      <c r="K431">
        <v>0</v>
      </c>
      <c r="L431">
        <v>0</v>
      </c>
      <c r="M431">
        <v>0</v>
      </c>
      <c r="N431">
        <v>0</v>
      </c>
      <c r="O431">
        <v>0</v>
      </c>
      <c r="P431">
        <v>0</v>
      </c>
      <c r="Q431">
        <v>0</v>
      </c>
      <c r="R431">
        <v>0</v>
      </c>
      <c r="S431">
        <v>0</v>
      </c>
      <c r="T431">
        <v>0</v>
      </c>
    </row>
    <row r="432" spans="1:20">
      <c r="A432" t="s">
        <v>99</v>
      </c>
      <c r="B432" t="s">
        <v>99</v>
      </c>
      <c r="C432" t="s">
        <v>99</v>
      </c>
      <c r="D432">
        <v>0</v>
      </c>
      <c r="E432">
        <v>0</v>
      </c>
      <c r="F432">
        <v>0</v>
      </c>
      <c r="G432">
        <v>0</v>
      </c>
      <c r="H432">
        <v>0</v>
      </c>
      <c r="I432">
        <v>0</v>
      </c>
      <c r="J432">
        <v>0</v>
      </c>
      <c r="K432">
        <v>0</v>
      </c>
      <c r="L432">
        <v>0</v>
      </c>
      <c r="M432">
        <v>0</v>
      </c>
      <c r="N432">
        <v>0</v>
      </c>
      <c r="O432">
        <v>0</v>
      </c>
      <c r="P432">
        <v>0</v>
      </c>
      <c r="Q432">
        <v>0</v>
      </c>
      <c r="R432">
        <v>0</v>
      </c>
      <c r="S432">
        <v>0</v>
      </c>
      <c r="T432">
        <v>0</v>
      </c>
    </row>
    <row r="433" spans="1:20">
      <c r="A433" t="s">
        <v>99</v>
      </c>
      <c r="B433" t="s">
        <v>99</v>
      </c>
      <c r="C433" t="s">
        <v>99</v>
      </c>
      <c r="D433">
        <v>0</v>
      </c>
      <c r="E433">
        <v>0</v>
      </c>
      <c r="F433">
        <v>0</v>
      </c>
      <c r="G433">
        <v>0</v>
      </c>
      <c r="H433">
        <v>0</v>
      </c>
      <c r="I433">
        <v>0</v>
      </c>
      <c r="J433">
        <v>0</v>
      </c>
      <c r="K433">
        <v>0</v>
      </c>
      <c r="L433">
        <v>0</v>
      </c>
      <c r="M433">
        <v>0</v>
      </c>
      <c r="N433">
        <v>0</v>
      </c>
      <c r="O433">
        <v>0</v>
      </c>
      <c r="P433">
        <v>0</v>
      </c>
      <c r="Q433">
        <v>0</v>
      </c>
      <c r="R433">
        <v>0</v>
      </c>
      <c r="S433">
        <v>0</v>
      </c>
      <c r="T433">
        <v>0</v>
      </c>
    </row>
    <row r="434" spans="1:20">
      <c r="A434" t="s">
        <v>99</v>
      </c>
      <c r="B434" t="s">
        <v>99</v>
      </c>
      <c r="C434" t="s">
        <v>99</v>
      </c>
      <c r="D434">
        <v>0</v>
      </c>
      <c r="E434">
        <v>0</v>
      </c>
      <c r="F434">
        <v>0</v>
      </c>
      <c r="G434">
        <v>0</v>
      </c>
      <c r="H434">
        <v>0</v>
      </c>
      <c r="I434">
        <v>0</v>
      </c>
      <c r="J434">
        <v>0</v>
      </c>
      <c r="K434">
        <v>0</v>
      </c>
      <c r="L434">
        <v>0</v>
      </c>
      <c r="M434">
        <v>0</v>
      </c>
      <c r="N434">
        <v>0</v>
      </c>
      <c r="O434">
        <v>0</v>
      </c>
      <c r="P434">
        <v>0</v>
      </c>
      <c r="Q434">
        <v>0</v>
      </c>
      <c r="R434">
        <v>0</v>
      </c>
      <c r="S434">
        <v>0</v>
      </c>
      <c r="T434">
        <v>0</v>
      </c>
    </row>
    <row r="435" spans="1:20">
      <c r="A435" t="s">
        <v>99</v>
      </c>
      <c r="B435" t="s">
        <v>99</v>
      </c>
      <c r="C435" t="s">
        <v>99</v>
      </c>
      <c r="D435">
        <v>0</v>
      </c>
      <c r="E435">
        <v>0</v>
      </c>
      <c r="F435">
        <v>0</v>
      </c>
      <c r="G435">
        <v>0</v>
      </c>
      <c r="H435">
        <v>0</v>
      </c>
      <c r="I435">
        <v>0</v>
      </c>
      <c r="J435">
        <v>0</v>
      </c>
      <c r="K435">
        <v>0</v>
      </c>
      <c r="L435">
        <v>0</v>
      </c>
      <c r="M435">
        <v>0</v>
      </c>
      <c r="N435">
        <v>0</v>
      </c>
      <c r="O435">
        <v>0</v>
      </c>
      <c r="P435">
        <v>0</v>
      </c>
      <c r="Q435">
        <v>0</v>
      </c>
      <c r="R435">
        <v>0</v>
      </c>
      <c r="S435">
        <v>0</v>
      </c>
      <c r="T435">
        <v>0</v>
      </c>
    </row>
    <row r="436" spans="1:20">
      <c r="A436" t="s">
        <v>99</v>
      </c>
      <c r="B436" t="s">
        <v>99</v>
      </c>
      <c r="C436" t="s">
        <v>99</v>
      </c>
      <c r="D436">
        <v>0</v>
      </c>
      <c r="E436">
        <v>0</v>
      </c>
      <c r="F436">
        <v>0</v>
      </c>
      <c r="G436">
        <v>0</v>
      </c>
      <c r="H436">
        <v>0</v>
      </c>
      <c r="I436">
        <v>0</v>
      </c>
      <c r="J436">
        <v>0</v>
      </c>
      <c r="K436">
        <v>0</v>
      </c>
      <c r="L436">
        <v>0</v>
      </c>
      <c r="M436">
        <v>0</v>
      </c>
      <c r="N436">
        <v>0</v>
      </c>
      <c r="O436">
        <v>0</v>
      </c>
      <c r="P436">
        <v>0</v>
      </c>
      <c r="Q436">
        <v>0</v>
      </c>
      <c r="R436">
        <v>0</v>
      </c>
      <c r="S436">
        <v>0</v>
      </c>
      <c r="T436">
        <v>0</v>
      </c>
    </row>
    <row r="437" spans="1:20">
      <c r="A437" t="s">
        <v>99</v>
      </c>
      <c r="B437" t="s">
        <v>99</v>
      </c>
      <c r="C437" t="s">
        <v>99</v>
      </c>
      <c r="D437">
        <v>0</v>
      </c>
      <c r="E437">
        <v>0</v>
      </c>
      <c r="F437">
        <v>0</v>
      </c>
      <c r="G437">
        <v>0</v>
      </c>
      <c r="H437">
        <v>0</v>
      </c>
      <c r="I437">
        <v>0</v>
      </c>
      <c r="J437">
        <v>0</v>
      </c>
      <c r="K437">
        <v>0</v>
      </c>
      <c r="L437">
        <v>0</v>
      </c>
      <c r="M437">
        <v>0</v>
      </c>
      <c r="N437">
        <v>0</v>
      </c>
      <c r="O437">
        <v>0</v>
      </c>
      <c r="P437">
        <v>0</v>
      </c>
      <c r="Q437">
        <v>0</v>
      </c>
      <c r="R437">
        <v>0</v>
      </c>
      <c r="S437">
        <v>0</v>
      </c>
      <c r="T437">
        <v>0</v>
      </c>
    </row>
    <row r="438" spans="1:20">
      <c r="A438" t="s">
        <v>99</v>
      </c>
      <c r="B438" t="s">
        <v>99</v>
      </c>
      <c r="C438" t="s">
        <v>99</v>
      </c>
      <c r="D438">
        <v>0</v>
      </c>
      <c r="E438">
        <v>0</v>
      </c>
      <c r="F438">
        <v>0</v>
      </c>
      <c r="G438">
        <v>0</v>
      </c>
      <c r="H438">
        <v>0</v>
      </c>
      <c r="I438">
        <v>0</v>
      </c>
      <c r="J438">
        <v>0</v>
      </c>
      <c r="K438">
        <v>0</v>
      </c>
      <c r="L438">
        <v>0</v>
      </c>
      <c r="M438">
        <v>0</v>
      </c>
      <c r="N438">
        <v>0</v>
      </c>
      <c r="O438">
        <v>0</v>
      </c>
      <c r="P438">
        <v>0</v>
      </c>
      <c r="Q438">
        <v>0</v>
      </c>
      <c r="R438">
        <v>0</v>
      </c>
      <c r="S438">
        <v>0</v>
      </c>
      <c r="T438">
        <v>0</v>
      </c>
    </row>
    <row r="439" spans="1:20">
      <c r="A439" t="s">
        <v>99</v>
      </c>
      <c r="B439" t="s">
        <v>99</v>
      </c>
      <c r="C439" t="s">
        <v>99</v>
      </c>
      <c r="D439">
        <v>0</v>
      </c>
      <c r="E439">
        <v>0</v>
      </c>
      <c r="F439">
        <v>0</v>
      </c>
      <c r="G439">
        <v>0</v>
      </c>
      <c r="H439">
        <v>0</v>
      </c>
      <c r="I439">
        <v>0</v>
      </c>
      <c r="J439">
        <v>0</v>
      </c>
      <c r="K439">
        <v>0</v>
      </c>
      <c r="L439">
        <v>0</v>
      </c>
      <c r="M439">
        <v>0</v>
      </c>
      <c r="N439">
        <v>0</v>
      </c>
      <c r="O439">
        <v>0</v>
      </c>
      <c r="P439">
        <v>0</v>
      </c>
      <c r="Q439">
        <v>0</v>
      </c>
      <c r="R439">
        <v>0</v>
      </c>
      <c r="S439">
        <v>0</v>
      </c>
      <c r="T439">
        <v>0</v>
      </c>
    </row>
    <row r="440" spans="1:20">
      <c r="A440" t="s">
        <v>99</v>
      </c>
      <c r="B440" t="s">
        <v>99</v>
      </c>
      <c r="C440" t="s">
        <v>99</v>
      </c>
      <c r="D440">
        <v>0</v>
      </c>
      <c r="E440">
        <v>0</v>
      </c>
      <c r="F440">
        <v>0</v>
      </c>
      <c r="G440">
        <v>0</v>
      </c>
      <c r="H440">
        <v>0</v>
      </c>
      <c r="I440">
        <v>0</v>
      </c>
      <c r="J440">
        <v>0</v>
      </c>
      <c r="K440">
        <v>0</v>
      </c>
      <c r="L440">
        <v>0</v>
      </c>
      <c r="M440">
        <v>0</v>
      </c>
      <c r="N440">
        <v>0</v>
      </c>
      <c r="O440">
        <v>0</v>
      </c>
      <c r="P440">
        <v>0</v>
      </c>
      <c r="Q440">
        <v>0</v>
      </c>
      <c r="R440">
        <v>0</v>
      </c>
      <c r="S440">
        <v>0</v>
      </c>
      <c r="T440">
        <v>0</v>
      </c>
    </row>
    <row r="441" spans="1:20">
      <c r="A441" t="s">
        <v>99</v>
      </c>
      <c r="B441" t="s">
        <v>99</v>
      </c>
      <c r="C441" t="s">
        <v>99</v>
      </c>
      <c r="D441">
        <v>0</v>
      </c>
      <c r="E441">
        <v>0</v>
      </c>
      <c r="F441">
        <v>0</v>
      </c>
      <c r="G441">
        <v>0</v>
      </c>
      <c r="H441">
        <v>0</v>
      </c>
      <c r="I441">
        <v>0</v>
      </c>
      <c r="J441">
        <v>0</v>
      </c>
      <c r="K441">
        <v>0</v>
      </c>
      <c r="L441">
        <v>0</v>
      </c>
      <c r="M441">
        <v>0</v>
      </c>
      <c r="N441">
        <v>0</v>
      </c>
      <c r="O441">
        <v>0</v>
      </c>
      <c r="P441">
        <v>0</v>
      </c>
      <c r="Q441">
        <v>0</v>
      </c>
      <c r="R441">
        <v>0</v>
      </c>
      <c r="S441">
        <v>0</v>
      </c>
      <c r="T441">
        <v>0</v>
      </c>
    </row>
    <row r="442" spans="1:20">
      <c r="A442" t="s">
        <v>99</v>
      </c>
      <c r="B442" t="s">
        <v>99</v>
      </c>
      <c r="C442" t="s">
        <v>99</v>
      </c>
      <c r="D442">
        <v>0</v>
      </c>
      <c r="E442">
        <v>0</v>
      </c>
      <c r="F442">
        <v>0</v>
      </c>
      <c r="G442">
        <v>0</v>
      </c>
      <c r="H442">
        <v>0</v>
      </c>
      <c r="I442">
        <v>0</v>
      </c>
      <c r="J442">
        <v>0</v>
      </c>
      <c r="K442">
        <v>0</v>
      </c>
      <c r="L442">
        <v>0</v>
      </c>
      <c r="M442">
        <v>0</v>
      </c>
      <c r="N442">
        <v>0</v>
      </c>
      <c r="O442">
        <v>0</v>
      </c>
      <c r="P442">
        <v>0</v>
      </c>
      <c r="Q442">
        <v>0</v>
      </c>
      <c r="R442">
        <v>0</v>
      </c>
      <c r="S442">
        <v>0</v>
      </c>
      <c r="T442">
        <v>0</v>
      </c>
    </row>
    <row r="443" spans="1:20">
      <c r="A443" t="s">
        <v>99</v>
      </c>
      <c r="B443" t="s">
        <v>99</v>
      </c>
      <c r="C443" t="s">
        <v>99</v>
      </c>
      <c r="D443">
        <v>0</v>
      </c>
      <c r="E443">
        <v>0</v>
      </c>
      <c r="F443">
        <v>0</v>
      </c>
      <c r="G443">
        <v>0</v>
      </c>
      <c r="H443">
        <v>0</v>
      </c>
      <c r="I443">
        <v>0</v>
      </c>
      <c r="J443">
        <v>0</v>
      </c>
      <c r="K443">
        <v>0</v>
      </c>
      <c r="L443">
        <v>0</v>
      </c>
      <c r="M443">
        <v>0</v>
      </c>
      <c r="N443">
        <v>0</v>
      </c>
      <c r="O443">
        <v>0</v>
      </c>
      <c r="P443">
        <v>0</v>
      </c>
      <c r="Q443">
        <v>0</v>
      </c>
      <c r="R443">
        <v>0</v>
      </c>
      <c r="S443">
        <v>0</v>
      </c>
      <c r="T443">
        <v>0</v>
      </c>
    </row>
    <row r="444" spans="1:20">
      <c r="A444" t="s">
        <v>99</v>
      </c>
      <c r="B444" t="s">
        <v>99</v>
      </c>
      <c r="C444" t="s">
        <v>99</v>
      </c>
      <c r="D444">
        <v>0</v>
      </c>
      <c r="E444">
        <v>0</v>
      </c>
      <c r="F444">
        <v>0</v>
      </c>
      <c r="G444">
        <v>0</v>
      </c>
      <c r="H444">
        <v>0</v>
      </c>
      <c r="I444">
        <v>0</v>
      </c>
      <c r="J444">
        <v>0</v>
      </c>
      <c r="K444">
        <v>0</v>
      </c>
      <c r="L444">
        <v>0</v>
      </c>
      <c r="M444">
        <v>0</v>
      </c>
      <c r="N444">
        <v>0</v>
      </c>
      <c r="O444">
        <v>0</v>
      </c>
      <c r="P444">
        <v>0</v>
      </c>
      <c r="Q444">
        <v>0</v>
      </c>
      <c r="R444">
        <v>0</v>
      </c>
      <c r="S444">
        <v>0</v>
      </c>
      <c r="T444">
        <v>0</v>
      </c>
    </row>
    <row r="445" spans="1:20">
      <c r="A445" t="s">
        <v>99</v>
      </c>
      <c r="B445" t="s">
        <v>99</v>
      </c>
      <c r="C445" t="s">
        <v>99</v>
      </c>
      <c r="D445">
        <v>0</v>
      </c>
      <c r="E445">
        <v>0</v>
      </c>
      <c r="F445">
        <v>0</v>
      </c>
      <c r="G445">
        <v>0</v>
      </c>
      <c r="H445">
        <v>0</v>
      </c>
      <c r="I445">
        <v>0</v>
      </c>
      <c r="J445">
        <v>0</v>
      </c>
      <c r="K445">
        <v>0</v>
      </c>
      <c r="L445">
        <v>0</v>
      </c>
      <c r="M445">
        <v>0</v>
      </c>
      <c r="N445">
        <v>0</v>
      </c>
      <c r="O445">
        <v>0</v>
      </c>
      <c r="P445">
        <v>0</v>
      </c>
      <c r="Q445">
        <v>0</v>
      </c>
      <c r="R445">
        <v>0</v>
      </c>
      <c r="S445">
        <v>0</v>
      </c>
      <c r="T445">
        <v>0</v>
      </c>
    </row>
    <row r="446" spans="1:20">
      <c r="A446" t="s">
        <v>99</v>
      </c>
      <c r="B446" t="s">
        <v>99</v>
      </c>
      <c r="C446" t="s">
        <v>99</v>
      </c>
      <c r="D446">
        <v>0</v>
      </c>
      <c r="E446">
        <v>0</v>
      </c>
      <c r="F446">
        <v>0</v>
      </c>
      <c r="G446">
        <v>0</v>
      </c>
      <c r="H446">
        <v>0</v>
      </c>
      <c r="I446">
        <v>0</v>
      </c>
      <c r="J446">
        <v>0</v>
      </c>
      <c r="K446">
        <v>0</v>
      </c>
      <c r="L446">
        <v>0</v>
      </c>
      <c r="M446">
        <v>0</v>
      </c>
      <c r="N446">
        <v>0</v>
      </c>
      <c r="O446">
        <v>0</v>
      </c>
      <c r="P446">
        <v>0</v>
      </c>
      <c r="Q446">
        <v>0</v>
      </c>
      <c r="R446">
        <v>0</v>
      </c>
      <c r="S446">
        <v>0</v>
      </c>
      <c r="T446">
        <v>0</v>
      </c>
    </row>
    <row r="447" spans="1:20">
      <c r="A447" t="s">
        <v>99</v>
      </c>
      <c r="B447" t="s">
        <v>99</v>
      </c>
      <c r="C447" t="s">
        <v>99</v>
      </c>
      <c r="D447">
        <v>0</v>
      </c>
      <c r="E447">
        <v>0</v>
      </c>
      <c r="F447">
        <v>0</v>
      </c>
      <c r="G447">
        <v>0</v>
      </c>
      <c r="H447">
        <v>0</v>
      </c>
      <c r="I447">
        <v>0</v>
      </c>
      <c r="J447">
        <v>0</v>
      </c>
      <c r="K447">
        <v>0</v>
      </c>
      <c r="L447">
        <v>0</v>
      </c>
      <c r="M447">
        <v>0</v>
      </c>
      <c r="N447">
        <v>0</v>
      </c>
      <c r="O447">
        <v>0</v>
      </c>
      <c r="P447">
        <v>0</v>
      </c>
      <c r="Q447">
        <v>0</v>
      </c>
      <c r="R447">
        <v>0</v>
      </c>
      <c r="S447">
        <v>0</v>
      </c>
      <c r="T447">
        <v>0</v>
      </c>
    </row>
    <row r="448" spans="1:20">
      <c r="A448" t="s">
        <v>99</v>
      </c>
      <c r="B448" t="s">
        <v>99</v>
      </c>
      <c r="C448" t="s">
        <v>99</v>
      </c>
      <c r="D448">
        <v>0</v>
      </c>
      <c r="E448">
        <v>0</v>
      </c>
      <c r="F448">
        <v>0</v>
      </c>
      <c r="G448">
        <v>0</v>
      </c>
      <c r="H448">
        <v>0</v>
      </c>
      <c r="I448">
        <v>0</v>
      </c>
      <c r="J448">
        <v>0</v>
      </c>
      <c r="K448">
        <v>0</v>
      </c>
      <c r="L448">
        <v>0</v>
      </c>
      <c r="M448">
        <v>0</v>
      </c>
      <c r="N448">
        <v>0</v>
      </c>
      <c r="O448">
        <v>0</v>
      </c>
      <c r="P448">
        <v>0</v>
      </c>
      <c r="Q448">
        <v>0</v>
      </c>
      <c r="R448">
        <v>0</v>
      </c>
      <c r="S448">
        <v>0</v>
      </c>
      <c r="T448">
        <v>0</v>
      </c>
    </row>
    <row r="449" spans="1:20">
      <c r="A449" t="s">
        <v>99</v>
      </c>
      <c r="B449" t="s">
        <v>99</v>
      </c>
      <c r="C449" t="s">
        <v>99</v>
      </c>
      <c r="D449">
        <v>0</v>
      </c>
      <c r="E449">
        <v>0</v>
      </c>
      <c r="F449">
        <v>0</v>
      </c>
      <c r="G449">
        <v>0</v>
      </c>
      <c r="H449">
        <v>0</v>
      </c>
      <c r="I449">
        <v>0</v>
      </c>
      <c r="J449">
        <v>0</v>
      </c>
      <c r="K449">
        <v>0</v>
      </c>
      <c r="L449">
        <v>0</v>
      </c>
      <c r="M449">
        <v>0</v>
      </c>
      <c r="N449">
        <v>0</v>
      </c>
      <c r="O449">
        <v>0</v>
      </c>
      <c r="P449">
        <v>0</v>
      </c>
      <c r="Q449">
        <v>0</v>
      </c>
      <c r="R449">
        <v>0</v>
      </c>
      <c r="S449">
        <v>0</v>
      </c>
      <c r="T449">
        <v>0</v>
      </c>
    </row>
    <row r="450" spans="1:20">
      <c r="A450" t="s">
        <v>99</v>
      </c>
      <c r="B450" t="s">
        <v>99</v>
      </c>
      <c r="C450" t="s">
        <v>99</v>
      </c>
      <c r="D450">
        <v>0</v>
      </c>
      <c r="E450">
        <v>0</v>
      </c>
      <c r="F450">
        <v>0</v>
      </c>
      <c r="G450">
        <v>0</v>
      </c>
      <c r="H450">
        <v>0</v>
      </c>
      <c r="I450">
        <v>0</v>
      </c>
      <c r="J450">
        <v>0</v>
      </c>
      <c r="K450">
        <v>0</v>
      </c>
      <c r="L450">
        <v>0</v>
      </c>
      <c r="M450">
        <v>0</v>
      </c>
      <c r="N450">
        <v>0</v>
      </c>
      <c r="O450">
        <v>0</v>
      </c>
      <c r="P450">
        <v>0</v>
      </c>
      <c r="Q450">
        <v>0</v>
      </c>
      <c r="R450">
        <v>0</v>
      </c>
      <c r="S450">
        <v>0</v>
      </c>
      <c r="T450">
        <v>0</v>
      </c>
    </row>
    <row r="451" spans="1:20">
      <c r="A451" t="s">
        <v>99</v>
      </c>
      <c r="B451" t="s">
        <v>99</v>
      </c>
      <c r="C451" t="s">
        <v>99</v>
      </c>
      <c r="D451">
        <v>0</v>
      </c>
      <c r="E451">
        <v>0</v>
      </c>
      <c r="F451">
        <v>0</v>
      </c>
      <c r="G451">
        <v>0</v>
      </c>
      <c r="H451">
        <v>0</v>
      </c>
      <c r="I451">
        <v>0</v>
      </c>
      <c r="J451">
        <v>0</v>
      </c>
      <c r="K451">
        <v>0</v>
      </c>
      <c r="L451">
        <v>0</v>
      </c>
      <c r="M451">
        <v>0</v>
      </c>
      <c r="N451">
        <v>0</v>
      </c>
      <c r="O451">
        <v>0</v>
      </c>
      <c r="P451">
        <v>0</v>
      </c>
      <c r="Q451">
        <v>0</v>
      </c>
      <c r="R451">
        <v>0</v>
      </c>
      <c r="S451">
        <v>0</v>
      </c>
      <c r="T451">
        <v>0</v>
      </c>
    </row>
    <row r="452" spans="1:20">
      <c r="A452" t="s">
        <v>99</v>
      </c>
      <c r="B452" t="s">
        <v>99</v>
      </c>
      <c r="C452" t="s">
        <v>99</v>
      </c>
      <c r="D452">
        <v>0</v>
      </c>
      <c r="E452">
        <v>0</v>
      </c>
      <c r="F452">
        <v>0</v>
      </c>
      <c r="G452">
        <v>0</v>
      </c>
      <c r="H452">
        <v>0</v>
      </c>
      <c r="I452">
        <v>0</v>
      </c>
      <c r="J452">
        <v>0</v>
      </c>
      <c r="K452">
        <v>0</v>
      </c>
      <c r="L452">
        <v>0</v>
      </c>
      <c r="M452">
        <v>0</v>
      </c>
      <c r="N452">
        <v>0</v>
      </c>
      <c r="O452">
        <v>0</v>
      </c>
      <c r="P452">
        <v>0</v>
      </c>
      <c r="Q452">
        <v>0</v>
      </c>
      <c r="R452">
        <v>0</v>
      </c>
      <c r="S452">
        <v>0</v>
      </c>
      <c r="T452">
        <v>0</v>
      </c>
    </row>
    <row r="453" spans="1:20">
      <c r="A453" t="s">
        <v>99</v>
      </c>
      <c r="B453" t="s">
        <v>99</v>
      </c>
      <c r="C453" t="s">
        <v>99</v>
      </c>
      <c r="D453">
        <v>0</v>
      </c>
      <c r="E453">
        <v>0</v>
      </c>
      <c r="F453">
        <v>0</v>
      </c>
      <c r="G453">
        <v>0</v>
      </c>
      <c r="H453">
        <v>0</v>
      </c>
      <c r="I453">
        <v>0</v>
      </c>
      <c r="J453">
        <v>0</v>
      </c>
      <c r="K453">
        <v>0</v>
      </c>
      <c r="L453">
        <v>0</v>
      </c>
      <c r="M453">
        <v>0</v>
      </c>
      <c r="N453">
        <v>0</v>
      </c>
      <c r="O453">
        <v>0</v>
      </c>
      <c r="P453">
        <v>0</v>
      </c>
      <c r="Q453">
        <v>0</v>
      </c>
      <c r="R453">
        <v>0</v>
      </c>
      <c r="S453">
        <v>0</v>
      </c>
      <c r="T453">
        <v>0</v>
      </c>
    </row>
    <row r="454" spans="1:20">
      <c r="A454" t="s">
        <v>99</v>
      </c>
      <c r="B454" t="s">
        <v>99</v>
      </c>
      <c r="C454" t="s">
        <v>99</v>
      </c>
      <c r="D454">
        <v>0</v>
      </c>
      <c r="E454">
        <v>0</v>
      </c>
      <c r="F454">
        <v>0</v>
      </c>
      <c r="G454">
        <v>0</v>
      </c>
      <c r="H454">
        <v>0</v>
      </c>
      <c r="I454">
        <v>0</v>
      </c>
      <c r="J454">
        <v>0</v>
      </c>
      <c r="K454">
        <v>0</v>
      </c>
      <c r="L454">
        <v>0</v>
      </c>
      <c r="M454">
        <v>0</v>
      </c>
      <c r="N454">
        <v>0</v>
      </c>
      <c r="O454">
        <v>0</v>
      </c>
      <c r="P454">
        <v>0</v>
      </c>
      <c r="Q454">
        <v>0</v>
      </c>
      <c r="R454">
        <v>0</v>
      </c>
      <c r="S454">
        <v>0</v>
      </c>
      <c r="T454">
        <v>0</v>
      </c>
    </row>
    <row r="455" spans="1:20">
      <c r="A455" t="s">
        <v>99</v>
      </c>
      <c r="B455" t="s">
        <v>99</v>
      </c>
      <c r="C455" t="s">
        <v>99</v>
      </c>
      <c r="D455">
        <v>0</v>
      </c>
      <c r="E455">
        <v>0</v>
      </c>
      <c r="F455">
        <v>0</v>
      </c>
      <c r="G455">
        <v>0</v>
      </c>
      <c r="H455">
        <v>0</v>
      </c>
      <c r="I455">
        <v>0</v>
      </c>
      <c r="J455">
        <v>0</v>
      </c>
      <c r="K455">
        <v>0</v>
      </c>
      <c r="L455">
        <v>0</v>
      </c>
      <c r="M455">
        <v>0</v>
      </c>
      <c r="N455">
        <v>0</v>
      </c>
      <c r="O455">
        <v>0</v>
      </c>
      <c r="P455">
        <v>0</v>
      </c>
      <c r="Q455">
        <v>0</v>
      </c>
      <c r="R455">
        <v>0</v>
      </c>
      <c r="S455">
        <v>0</v>
      </c>
      <c r="T455">
        <v>0</v>
      </c>
    </row>
    <row r="456" spans="1:20">
      <c r="A456" t="s">
        <v>99</v>
      </c>
      <c r="B456" t="s">
        <v>99</v>
      </c>
      <c r="C456" t="s">
        <v>99</v>
      </c>
      <c r="D456">
        <v>0</v>
      </c>
      <c r="E456">
        <v>0</v>
      </c>
      <c r="F456">
        <v>0</v>
      </c>
      <c r="G456">
        <v>0</v>
      </c>
      <c r="H456">
        <v>0</v>
      </c>
      <c r="I456">
        <v>0</v>
      </c>
      <c r="J456">
        <v>0</v>
      </c>
      <c r="K456">
        <v>0</v>
      </c>
      <c r="L456">
        <v>0</v>
      </c>
      <c r="M456">
        <v>0</v>
      </c>
      <c r="N456">
        <v>0</v>
      </c>
      <c r="O456">
        <v>0</v>
      </c>
      <c r="P456">
        <v>0</v>
      </c>
      <c r="Q456">
        <v>0</v>
      </c>
      <c r="R456">
        <v>0</v>
      </c>
      <c r="S456">
        <v>0</v>
      </c>
      <c r="T456">
        <v>0</v>
      </c>
    </row>
    <row r="457" spans="1:20">
      <c r="A457" t="s">
        <v>99</v>
      </c>
      <c r="B457" t="s">
        <v>99</v>
      </c>
      <c r="C457" t="s">
        <v>99</v>
      </c>
      <c r="D457">
        <v>0</v>
      </c>
      <c r="E457">
        <v>0</v>
      </c>
      <c r="F457">
        <v>0</v>
      </c>
      <c r="G457">
        <v>0</v>
      </c>
      <c r="H457">
        <v>0</v>
      </c>
      <c r="I457">
        <v>0</v>
      </c>
      <c r="J457">
        <v>0</v>
      </c>
      <c r="K457">
        <v>0</v>
      </c>
      <c r="L457">
        <v>0</v>
      </c>
      <c r="M457">
        <v>0</v>
      </c>
      <c r="N457">
        <v>0</v>
      </c>
      <c r="O457">
        <v>0</v>
      </c>
      <c r="P457">
        <v>0</v>
      </c>
      <c r="Q457">
        <v>0</v>
      </c>
      <c r="R457">
        <v>0</v>
      </c>
      <c r="S457">
        <v>0</v>
      </c>
      <c r="T457">
        <v>0</v>
      </c>
    </row>
    <row r="458" spans="1:20">
      <c r="A458" t="s">
        <v>99</v>
      </c>
      <c r="B458" t="s">
        <v>99</v>
      </c>
      <c r="C458" t="s">
        <v>99</v>
      </c>
      <c r="D458">
        <v>0</v>
      </c>
      <c r="E458">
        <v>0</v>
      </c>
      <c r="F458">
        <v>0</v>
      </c>
      <c r="G458">
        <v>0</v>
      </c>
      <c r="H458">
        <v>0</v>
      </c>
      <c r="I458">
        <v>0</v>
      </c>
      <c r="J458">
        <v>0</v>
      </c>
      <c r="K458">
        <v>0</v>
      </c>
      <c r="L458">
        <v>0</v>
      </c>
      <c r="M458">
        <v>0</v>
      </c>
      <c r="N458">
        <v>0</v>
      </c>
      <c r="O458">
        <v>0</v>
      </c>
      <c r="P458">
        <v>0</v>
      </c>
      <c r="Q458">
        <v>0</v>
      </c>
      <c r="R458">
        <v>0</v>
      </c>
      <c r="S458">
        <v>0</v>
      </c>
      <c r="T458">
        <v>0</v>
      </c>
    </row>
    <row r="459" spans="1:20">
      <c r="A459" t="s">
        <v>99</v>
      </c>
      <c r="B459" t="s">
        <v>99</v>
      </c>
      <c r="C459" t="s">
        <v>99</v>
      </c>
      <c r="D459">
        <v>0</v>
      </c>
      <c r="E459">
        <v>0</v>
      </c>
      <c r="F459">
        <v>0</v>
      </c>
      <c r="G459">
        <v>0</v>
      </c>
      <c r="H459">
        <v>0</v>
      </c>
      <c r="I459">
        <v>0</v>
      </c>
      <c r="J459">
        <v>0</v>
      </c>
      <c r="K459">
        <v>0</v>
      </c>
      <c r="L459">
        <v>0</v>
      </c>
      <c r="M459">
        <v>0</v>
      </c>
      <c r="N459">
        <v>0</v>
      </c>
      <c r="O459">
        <v>0</v>
      </c>
      <c r="P459">
        <v>0</v>
      </c>
      <c r="Q459">
        <v>0</v>
      </c>
      <c r="R459">
        <v>0</v>
      </c>
      <c r="S459">
        <v>0</v>
      </c>
      <c r="T459">
        <v>0</v>
      </c>
    </row>
    <row r="460" spans="1:20">
      <c r="A460" t="s">
        <v>99</v>
      </c>
      <c r="B460" t="s">
        <v>99</v>
      </c>
      <c r="C460" t="s">
        <v>99</v>
      </c>
      <c r="D460">
        <v>0</v>
      </c>
      <c r="E460">
        <v>0</v>
      </c>
      <c r="F460">
        <v>0</v>
      </c>
      <c r="G460">
        <v>0</v>
      </c>
      <c r="H460">
        <v>0</v>
      </c>
      <c r="I460">
        <v>0</v>
      </c>
      <c r="J460">
        <v>0</v>
      </c>
      <c r="K460">
        <v>0</v>
      </c>
      <c r="L460">
        <v>0</v>
      </c>
      <c r="M460">
        <v>0</v>
      </c>
      <c r="N460">
        <v>0</v>
      </c>
      <c r="O460">
        <v>0</v>
      </c>
      <c r="P460">
        <v>0</v>
      </c>
      <c r="Q460">
        <v>0</v>
      </c>
      <c r="R460">
        <v>0</v>
      </c>
      <c r="S460">
        <v>0</v>
      </c>
      <c r="T460">
        <v>0</v>
      </c>
    </row>
    <row r="461" spans="1:20">
      <c r="A461" t="s">
        <v>99</v>
      </c>
      <c r="B461" t="s">
        <v>99</v>
      </c>
      <c r="C461" t="s">
        <v>99</v>
      </c>
      <c r="D461">
        <v>0</v>
      </c>
      <c r="E461">
        <v>0</v>
      </c>
      <c r="F461">
        <v>0</v>
      </c>
      <c r="G461">
        <v>0</v>
      </c>
      <c r="H461">
        <v>0</v>
      </c>
      <c r="I461">
        <v>0</v>
      </c>
      <c r="J461">
        <v>0</v>
      </c>
      <c r="K461">
        <v>0</v>
      </c>
      <c r="L461">
        <v>0</v>
      </c>
      <c r="M461">
        <v>0</v>
      </c>
      <c r="N461">
        <v>0</v>
      </c>
      <c r="O461">
        <v>0</v>
      </c>
      <c r="P461">
        <v>0</v>
      </c>
      <c r="Q461">
        <v>0</v>
      </c>
      <c r="R461">
        <v>0</v>
      </c>
      <c r="S461">
        <v>0</v>
      </c>
      <c r="T461">
        <v>0</v>
      </c>
    </row>
    <row r="462" spans="1:20">
      <c r="A462" t="s">
        <v>99</v>
      </c>
      <c r="B462" t="s">
        <v>99</v>
      </c>
      <c r="C462" t="s">
        <v>99</v>
      </c>
      <c r="D462">
        <v>0</v>
      </c>
      <c r="E462">
        <v>0</v>
      </c>
      <c r="F462">
        <v>0</v>
      </c>
      <c r="G462">
        <v>0</v>
      </c>
      <c r="H462">
        <v>0</v>
      </c>
      <c r="I462">
        <v>0</v>
      </c>
      <c r="J462">
        <v>0</v>
      </c>
      <c r="K462">
        <v>0</v>
      </c>
      <c r="L462">
        <v>0</v>
      </c>
      <c r="M462">
        <v>0</v>
      </c>
      <c r="N462">
        <v>0</v>
      </c>
      <c r="O462">
        <v>0</v>
      </c>
      <c r="P462">
        <v>0</v>
      </c>
      <c r="Q462">
        <v>0</v>
      </c>
      <c r="R462">
        <v>0</v>
      </c>
      <c r="S462">
        <v>0</v>
      </c>
      <c r="T462">
        <v>0</v>
      </c>
    </row>
    <row r="463" spans="1:20">
      <c r="A463" t="s">
        <v>99</v>
      </c>
      <c r="B463" t="s">
        <v>99</v>
      </c>
      <c r="C463" t="s">
        <v>99</v>
      </c>
      <c r="D463">
        <v>0</v>
      </c>
      <c r="E463">
        <v>0</v>
      </c>
      <c r="F463">
        <v>0</v>
      </c>
      <c r="G463">
        <v>0</v>
      </c>
      <c r="H463">
        <v>0</v>
      </c>
      <c r="I463">
        <v>0</v>
      </c>
      <c r="J463">
        <v>0</v>
      </c>
      <c r="K463">
        <v>0</v>
      </c>
      <c r="L463">
        <v>0</v>
      </c>
      <c r="M463">
        <v>0</v>
      </c>
      <c r="N463">
        <v>0</v>
      </c>
      <c r="O463">
        <v>0</v>
      </c>
      <c r="P463">
        <v>0</v>
      </c>
      <c r="Q463">
        <v>0</v>
      </c>
      <c r="R463">
        <v>0</v>
      </c>
      <c r="S463">
        <v>0</v>
      </c>
      <c r="T463">
        <v>0</v>
      </c>
    </row>
    <row r="464" spans="1:20">
      <c r="A464" t="s">
        <v>99</v>
      </c>
      <c r="B464" t="s">
        <v>99</v>
      </c>
      <c r="C464" t="s">
        <v>99</v>
      </c>
      <c r="D464">
        <v>0</v>
      </c>
      <c r="E464">
        <v>0</v>
      </c>
      <c r="F464">
        <v>0</v>
      </c>
      <c r="G464">
        <v>0</v>
      </c>
      <c r="H464">
        <v>0</v>
      </c>
      <c r="I464">
        <v>0</v>
      </c>
      <c r="J464">
        <v>0</v>
      </c>
      <c r="K464">
        <v>0</v>
      </c>
      <c r="L464">
        <v>0</v>
      </c>
      <c r="M464">
        <v>0</v>
      </c>
      <c r="N464">
        <v>0</v>
      </c>
      <c r="O464">
        <v>0</v>
      </c>
      <c r="P464">
        <v>0</v>
      </c>
      <c r="Q464">
        <v>0</v>
      </c>
      <c r="R464">
        <v>0</v>
      </c>
      <c r="S464">
        <v>0</v>
      </c>
      <c r="T464">
        <v>0</v>
      </c>
    </row>
    <row r="465" spans="1:20">
      <c r="A465" t="s">
        <v>99</v>
      </c>
      <c r="B465" t="s">
        <v>99</v>
      </c>
      <c r="C465" t="s">
        <v>99</v>
      </c>
      <c r="D465">
        <v>0</v>
      </c>
      <c r="E465">
        <v>0</v>
      </c>
      <c r="F465">
        <v>0</v>
      </c>
      <c r="G465">
        <v>0</v>
      </c>
      <c r="H465">
        <v>0</v>
      </c>
      <c r="I465">
        <v>0</v>
      </c>
      <c r="J465">
        <v>0</v>
      </c>
      <c r="K465">
        <v>0</v>
      </c>
      <c r="L465">
        <v>0</v>
      </c>
      <c r="M465">
        <v>0</v>
      </c>
      <c r="N465">
        <v>0</v>
      </c>
      <c r="O465">
        <v>0</v>
      </c>
      <c r="P465">
        <v>0</v>
      </c>
      <c r="Q465">
        <v>0</v>
      </c>
      <c r="R465">
        <v>0</v>
      </c>
      <c r="S465">
        <v>0</v>
      </c>
      <c r="T465">
        <v>0</v>
      </c>
    </row>
    <row r="466" spans="1:20">
      <c r="A466" t="s">
        <v>99</v>
      </c>
      <c r="B466" t="s">
        <v>99</v>
      </c>
      <c r="C466" t="s">
        <v>99</v>
      </c>
      <c r="D466">
        <v>0</v>
      </c>
      <c r="E466">
        <v>0</v>
      </c>
      <c r="F466">
        <v>0</v>
      </c>
      <c r="G466">
        <v>0</v>
      </c>
      <c r="H466">
        <v>0</v>
      </c>
      <c r="I466">
        <v>0</v>
      </c>
      <c r="J466">
        <v>0</v>
      </c>
      <c r="K466">
        <v>0</v>
      </c>
      <c r="L466">
        <v>0</v>
      </c>
      <c r="M466">
        <v>0</v>
      </c>
      <c r="N466">
        <v>0</v>
      </c>
      <c r="O466">
        <v>0</v>
      </c>
      <c r="P466">
        <v>0</v>
      </c>
      <c r="Q466">
        <v>0</v>
      </c>
      <c r="R466">
        <v>0</v>
      </c>
      <c r="S466">
        <v>0</v>
      </c>
      <c r="T466">
        <v>0</v>
      </c>
    </row>
    <row r="467" spans="1:20">
      <c r="A467" t="s">
        <v>99</v>
      </c>
      <c r="B467" t="s">
        <v>99</v>
      </c>
      <c r="C467" t="s">
        <v>99</v>
      </c>
      <c r="D467">
        <v>0</v>
      </c>
      <c r="E467">
        <v>0</v>
      </c>
      <c r="F467">
        <v>0</v>
      </c>
      <c r="G467">
        <v>0</v>
      </c>
      <c r="H467">
        <v>0</v>
      </c>
      <c r="I467">
        <v>0</v>
      </c>
      <c r="J467">
        <v>0</v>
      </c>
      <c r="K467">
        <v>0</v>
      </c>
      <c r="L467">
        <v>0</v>
      </c>
      <c r="M467">
        <v>0</v>
      </c>
      <c r="N467">
        <v>0</v>
      </c>
      <c r="O467">
        <v>0</v>
      </c>
      <c r="P467">
        <v>0</v>
      </c>
      <c r="Q467">
        <v>0</v>
      </c>
      <c r="R467">
        <v>0</v>
      </c>
      <c r="S467">
        <v>0</v>
      </c>
      <c r="T467">
        <v>0</v>
      </c>
    </row>
    <row r="468" spans="1:20">
      <c r="A468" t="s">
        <v>99</v>
      </c>
      <c r="B468" t="s">
        <v>99</v>
      </c>
      <c r="C468" t="s">
        <v>99</v>
      </c>
      <c r="D468">
        <v>0</v>
      </c>
      <c r="E468">
        <v>0</v>
      </c>
      <c r="F468">
        <v>0</v>
      </c>
      <c r="G468">
        <v>0</v>
      </c>
      <c r="H468">
        <v>0</v>
      </c>
      <c r="I468">
        <v>0</v>
      </c>
      <c r="J468">
        <v>0</v>
      </c>
      <c r="K468">
        <v>0</v>
      </c>
      <c r="L468">
        <v>0</v>
      </c>
      <c r="M468">
        <v>0</v>
      </c>
      <c r="N468">
        <v>0</v>
      </c>
      <c r="O468">
        <v>0</v>
      </c>
      <c r="P468">
        <v>0</v>
      </c>
      <c r="Q468">
        <v>0</v>
      </c>
      <c r="R468">
        <v>0</v>
      </c>
      <c r="S468">
        <v>0</v>
      </c>
      <c r="T468">
        <v>0</v>
      </c>
    </row>
    <row r="469" spans="1:20">
      <c r="A469" t="s">
        <v>99</v>
      </c>
      <c r="B469" t="s">
        <v>99</v>
      </c>
      <c r="C469" t="s">
        <v>99</v>
      </c>
      <c r="D469">
        <v>0</v>
      </c>
      <c r="E469">
        <v>0</v>
      </c>
      <c r="F469">
        <v>0</v>
      </c>
      <c r="G469">
        <v>0</v>
      </c>
      <c r="H469">
        <v>0</v>
      </c>
      <c r="I469">
        <v>0</v>
      </c>
      <c r="J469">
        <v>0</v>
      </c>
      <c r="K469">
        <v>0</v>
      </c>
      <c r="L469">
        <v>0</v>
      </c>
      <c r="M469">
        <v>0</v>
      </c>
      <c r="N469">
        <v>0</v>
      </c>
      <c r="O469">
        <v>0</v>
      </c>
      <c r="P469">
        <v>0</v>
      </c>
      <c r="Q469">
        <v>0</v>
      </c>
      <c r="R469">
        <v>0</v>
      </c>
      <c r="S469">
        <v>0</v>
      </c>
      <c r="T469">
        <v>0</v>
      </c>
    </row>
    <row r="470" spans="1:20">
      <c r="A470" t="s">
        <v>99</v>
      </c>
      <c r="B470" t="s">
        <v>99</v>
      </c>
      <c r="C470" t="s">
        <v>99</v>
      </c>
      <c r="D470">
        <v>0</v>
      </c>
      <c r="E470">
        <v>0</v>
      </c>
      <c r="F470">
        <v>0</v>
      </c>
      <c r="G470">
        <v>0</v>
      </c>
      <c r="H470">
        <v>0</v>
      </c>
      <c r="I470">
        <v>0</v>
      </c>
      <c r="J470">
        <v>0</v>
      </c>
      <c r="K470">
        <v>0</v>
      </c>
      <c r="L470">
        <v>0</v>
      </c>
      <c r="M470">
        <v>0</v>
      </c>
      <c r="N470">
        <v>0</v>
      </c>
      <c r="O470">
        <v>0</v>
      </c>
      <c r="P470">
        <v>0</v>
      </c>
      <c r="Q470">
        <v>0</v>
      </c>
      <c r="R470">
        <v>0</v>
      </c>
      <c r="S470">
        <v>0</v>
      </c>
      <c r="T470">
        <v>0</v>
      </c>
    </row>
    <row r="471" spans="1:20">
      <c r="A471" t="s">
        <v>99</v>
      </c>
      <c r="B471" t="s">
        <v>99</v>
      </c>
      <c r="C471" t="s">
        <v>99</v>
      </c>
      <c r="D471">
        <v>0</v>
      </c>
      <c r="E471">
        <v>0</v>
      </c>
      <c r="F471">
        <v>0</v>
      </c>
      <c r="G471">
        <v>0</v>
      </c>
      <c r="H471">
        <v>0</v>
      </c>
      <c r="I471">
        <v>0</v>
      </c>
      <c r="J471">
        <v>0</v>
      </c>
      <c r="K471">
        <v>0</v>
      </c>
      <c r="L471">
        <v>0</v>
      </c>
      <c r="M471">
        <v>0</v>
      </c>
      <c r="N471">
        <v>0</v>
      </c>
      <c r="O471">
        <v>0</v>
      </c>
      <c r="P471">
        <v>0</v>
      </c>
      <c r="Q471">
        <v>0</v>
      </c>
      <c r="R471">
        <v>0</v>
      </c>
      <c r="S471">
        <v>0</v>
      </c>
      <c r="T471">
        <v>0</v>
      </c>
    </row>
    <row r="472" spans="1:20">
      <c r="A472" t="s">
        <v>99</v>
      </c>
      <c r="B472" t="s">
        <v>99</v>
      </c>
      <c r="C472" t="s">
        <v>99</v>
      </c>
      <c r="D472">
        <v>0</v>
      </c>
      <c r="E472">
        <v>0</v>
      </c>
      <c r="F472">
        <v>0</v>
      </c>
      <c r="G472">
        <v>0</v>
      </c>
      <c r="H472">
        <v>0</v>
      </c>
      <c r="I472">
        <v>0</v>
      </c>
      <c r="J472">
        <v>0</v>
      </c>
      <c r="K472">
        <v>0</v>
      </c>
      <c r="L472">
        <v>0</v>
      </c>
      <c r="M472">
        <v>0</v>
      </c>
      <c r="N472">
        <v>0</v>
      </c>
      <c r="O472">
        <v>0</v>
      </c>
      <c r="P472">
        <v>0</v>
      </c>
      <c r="Q472">
        <v>0</v>
      </c>
      <c r="R472">
        <v>0</v>
      </c>
      <c r="S472">
        <v>0</v>
      </c>
      <c r="T472">
        <v>0</v>
      </c>
    </row>
    <row r="473" spans="1:20">
      <c r="A473" t="s">
        <v>99</v>
      </c>
      <c r="B473" t="s">
        <v>99</v>
      </c>
      <c r="C473" t="s">
        <v>99</v>
      </c>
      <c r="D473">
        <v>0</v>
      </c>
      <c r="E473">
        <v>0</v>
      </c>
      <c r="F473">
        <v>0</v>
      </c>
      <c r="G473">
        <v>0</v>
      </c>
      <c r="H473">
        <v>0</v>
      </c>
      <c r="I473">
        <v>0</v>
      </c>
      <c r="J473">
        <v>0</v>
      </c>
      <c r="K473">
        <v>0</v>
      </c>
      <c r="L473">
        <v>0</v>
      </c>
      <c r="M473">
        <v>0</v>
      </c>
      <c r="N473">
        <v>0</v>
      </c>
      <c r="O473">
        <v>0</v>
      </c>
      <c r="P473">
        <v>0</v>
      </c>
      <c r="Q473">
        <v>0</v>
      </c>
      <c r="R473">
        <v>0</v>
      </c>
      <c r="S473">
        <v>0</v>
      </c>
      <c r="T473">
        <v>0</v>
      </c>
    </row>
    <row r="474" spans="1:20">
      <c r="A474" t="s">
        <v>99</v>
      </c>
      <c r="B474" t="s">
        <v>99</v>
      </c>
      <c r="C474" t="s">
        <v>99</v>
      </c>
      <c r="D474">
        <v>0</v>
      </c>
      <c r="E474">
        <v>0</v>
      </c>
      <c r="F474">
        <v>0</v>
      </c>
      <c r="G474">
        <v>0</v>
      </c>
      <c r="H474">
        <v>0</v>
      </c>
      <c r="I474">
        <v>0</v>
      </c>
      <c r="J474">
        <v>0</v>
      </c>
      <c r="K474">
        <v>0</v>
      </c>
      <c r="L474">
        <v>0</v>
      </c>
      <c r="M474">
        <v>0</v>
      </c>
      <c r="N474">
        <v>0</v>
      </c>
      <c r="O474">
        <v>0</v>
      </c>
      <c r="P474">
        <v>0</v>
      </c>
      <c r="Q474">
        <v>0</v>
      </c>
      <c r="R474">
        <v>0</v>
      </c>
      <c r="S474">
        <v>0</v>
      </c>
      <c r="T474">
        <v>0</v>
      </c>
    </row>
    <row r="475" spans="1:20">
      <c r="A475" t="s">
        <v>99</v>
      </c>
      <c r="B475" t="s">
        <v>99</v>
      </c>
      <c r="C475" t="s">
        <v>99</v>
      </c>
      <c r="D475">
        <v>0</v>
      </c>
      <c r="E475">
        <v>0</v>
      </c>
      <c r="F475">
        <v>0</v>
      </c>
      <c r="G475">
        <v>0</v>
      </c>
      <c r="H475">
        <v>0</v>
      </c>
      <c r="I475">
        <v>0</v>
      </c>
      <c r="J475">
        <v>0</v>
      </c>
      <c r="K475">
        <v>0</v>
      </c>
      <c r="L475">
        <v>0</v>
      </c>
      <c r="M475">
        <v>0</v>
      </c>
      <c r="N475">
        <v>0</v>
      </c>
      <c r="O475">
        <v>0</v>
      </c>
      <c r="P475">
        <v>0</v>
      </c>
      <c r="Q475">
        <v>0</v>
      </c>
      <c r="R475">
        <v>0</v>
      </c>
      <c r="S475">
        <v>0</v>
      </c>
      <c r="T475">
        <v>0</v>
      </c>
    </row>
    <row r="476" spans="1:20">
      <c r="A476" t="s">
        <v>99</v>
      </c>
      <c r="B476" t="s">
        <v>99</v>
      </c>
      <c r="C476" t="s">
        <v>99</v>
      </c>
      <c r="D476">
        <v>0</v>
      </c>
      <c r="E476">
        <v>0</v>
      </c>
      <c r="F476">
        <v>0</v>
      </c>
      <c r="G476">
        <v>0</v>
      </c>
      <c r="H476">
        <v>0</v>
      </c>
      <c r="I476">
        <v>0</v>
      </c>
      <c r="J476">
        <v>0</v>
      </c>
      <c r="K476">
        <v>0</v>
      </c>
      <c r="L476">
        <v>0</v>
      </c>
      <c r="M476">
        <v>0</v>
      </c>
      <c r="N476">
        <v>0</v>
      </c>
      <c r="O476">
        <v>0</v>
      </c>
      <c r="P476">
        <v>0</v>
      </c>
      <c r="Q476">
        <v>0</v>
      </c>
      <c r="R476">
        <v>0</v>
      </c>
      <c r="S476">
        <v>0</v>
      </c>
      <c r="T476">
        <v>0</v>
      </c>
    </row>
    <row r="477" spans="1:20">
      <c r="A477" t="s">
        <v>99</v>
      </c>
      <c r="B477" t="s">
        <v>99</v>
      </c>
      <c r="C477" t="s">
        <v>99</v>
      </c>
      <c r="D477">
        <v>0</v>
      </c>
      <c r="E477">
        <v>0</v>
      </c>
      <c r="F477">
        <v>0</v>
      </c>
      <c r="G477">
        <v>0</v>
      </c>
      <c r="H477">
        <v>0</v>
      </c>
      <c r="I477">
        <v>0</v>
      </c>
      <c r="J477">
        <v>0</v>
      </c>
      <c r="K477">
        <v>0</v>
      </c>
      <c r="L477">
        <v>0</v>
      </c>
      <c r="M477">
        <v>0</v>
      </c>
      <c r="N477">
        <v>0</v>
      </c>
      <c r="O477">
        <v>0</v>
      </c>
      <c r="P477">
        <v>0</v>
      </c>
      <c r="Q477">
        <v>0</v>
      </c>
      <c r="R477">
        <v>0</v>
      </c>
      <c r="S477">
        <v>0</v>
      </c>
      <c r="T477">
        <v>0</v>
      </c>
    </row>
    <row r="478" spans="1:20">
      <c r="A478" t="s">
        <v>99</v>
      </c>
      <c r="B478" t="s">
        <v>99</v>
      </c>
      <c r="C478" t="s">
        <v>99</v>
      </c>
      <c r="D478">
        <v>0</v>
      </c>
      <c r="E478">
        <v>0</v>
      </c>
      <c r="F478">
        <v>0</v>
      </c>
      <c r="G478">
        <v>0</v>
      </c>
      <c r="H478">
        <v>0</v>
      </c>
      <c r="I478">
        <v>0</v>
      </c>
      <c r="J478">
        <v>0</v>
      </c>
      <c r="K478">
        <v>0</v>
      </c>
      <c r="L478">
        <v>0</v>
      </c>
      <c r="M478">
        <v>0</v>
      </c>
      <c r="N478">
        <v>0</v>
      </c>
      <c r="O478">
        <v>0</v>
      </c>
      <c r="P478">
        <v>0</v>
      </c>
      <c r="Q478">
        <v>0</v>
      </c>
      <c r="R478">
        <v>0</v>
      </c>
      <c r="S478">
        <v>0</v>
      </c>
      <c r="T478">
        <v>0</v>
      </c>
    </row>
    <row r="479" spans="1:20">
      <c r="A479" t="s">
        <v>99</v>
      </c>
      <c r="B479" t="s">
        <v>99</v>
      </c>
      <c r="C479" t="s">
        <v>99</v>
      </c>
      <c r="D479">
        <v>0</v>
      </c>
      <c r="E479">
        <v>0</v>
      </c>
      <c r="F479">
        <v>0</v>
      </c>
      <c r="G479">
        <v>0</v>
      </c>
      <c r="H479">
        <v>0</v>
      </c>
      <c r="I479">
        <v>0</v>
      </c>
      <c r="J479">
        <v>0</v>
      </c>
      <c r="K479">
        <v>0</v>
      </c>
      <c r="L479">
        <v>0</v>
      </c>
      <c r="M479">
        <v>0</v>
      </c>
      <c r="N479">
        <v>0</v>
      </c>
      <c r="O479">
        <v>0</v>
      </c>
      <c r="P479">
        <v>0</v>
      </c>
      <c r="Q479">
        <v>0</v>
      </c>
      <c r="R479">
        <v>0</v>
      </c>
      <c r="S479">
        <v>0</v>
      </c>
      <c r="T479">
        <v>0</v>
      </c>
    </row>
    <row r="480" spans="1:20">
      <c r="A480" t="s">
        <v>99</v>
      </c>
      <c r="B480" t="s">
        <v>99</v>
      </c>
      <c r="C480" t="s">
        <v>99</v>
      </c>
      <c r="D480">
        <v>0</v>
      </c>
      <c r="E480">
        <v>0</v>
      </c>
      <c r="F480">
        <v>0</v>
      </c>
      <c r="G480">
        <v>0</v>
      </c>
      <c r="H480">
        <v>0</v>
      </c>
      <c r="I480">
        <v>0</v>
      </c>
      <c r="J480">
        <v>0</v>
      </c>
      <c r="K480">
        <v>0</v>
      </c>
      <c r="L480">
        <v>0</v>
      </c>
      <c r="M480">
        <v>0</v>
      </c>
      <c r="N480">
        <v>0</v>
      </c>
      <c r="O480">
        <v>0</v>
      </c>
      <c r="P480">
        <v>0</v>
      </c>
      <c r="Q480">
        <v>0</v>
      </c>
      <c r="R480">
        <v>0</v>
      </c>
      <c r="S480">
        <v>0</v>
      </c>
      <c r="T480">
        <v>0</v>
      </c>
    </row>
    <row r="481" spans="1:20">
      <c r="A481" t="s">
        <v>99</v>
      </c>
      <c r="B481" t="s">
        <v>99</v>
      </c>
      <c r="C481" t="s">
        <v>99</v>
      </c>
      <c r="D481">
        <v>0</v>
      </c>
      <c r="E481">
        <v>0</v>
      </c>
      <c r="F481">
        <v>0</v>
      </c>
      <c r="G481">
        <v>0</v>
      </c>
      <c r="H481">
        <v>0</v>
      </c>
      <c r="I481">
        <v>0</v>
      </c>
      <c r="J481">
        <v>0</v>
      </c>
      <c r="K481">
        <v>0</v>
      </c>
      <c r="L481">
        <v>0</v>
      </c>
      <c r="M481">
        <v>0</v>
      </c>
      <c r="N481">
        <v>0</v>
      </c>
      <c r="O481">
        <v>0</v>
      </c>
      <c r="P481">
        <v>0</v>
      </c>
      <c r="Q481">
        <v>0</v>
      </c>
      <c r="R481">
        <v>0</v>
      </c>
      <c r="S481">
        <v>0</v>
      </c>
      <c r="T481">
        <v>0</v>
      </c>
    </row>
    <row r="482" spans="1:20">
      <c r="A482" t="s">
        <v>99</v>
      </c>
      <c r="B482" t="s">
        <v>99</v>
      </c>
      <c r="C482" t="s">
        <v>99</v>
      </c>
      <c r="D482">
        <v>0</v>
      </c>
      <c r="E482">
        <v>0</v>
      </c>
      <c r="F482">
        <v>0</v>
      </c>
      <c r="G482">
        <v>0</v>
      </c>
      <c r="H482">
        <v>0</v>
      </c>
      <c r="I482">
        <v>0</v>
      </c>
      <c r="J482">
        <v>0</v>
      </c>
      <c r="K482">
        <v>0</v>
      </c>
      <c r="L482">
        <v>0</v>
      </c>
      <c r="M482">
        <v>0</v>
      </c>
      <c r="N482">
        <v>0</v>
      </c>
      <c r="O482">
        <v>0</v>
      </c>
      <c r="P482">
        <v>0</v>
      </c>
      <c r="Q482">
        <v>0</v>
      </c>
      <c r="R482">
        <v>0</v>
      </c>
      <c r="S482">
        <v>0</v>
      </c>
      <c r="T482">
        <v>0</v>
      </c>
    </row>
    <row r="483" spans="1:20">
      <c r="A483" t="s">
        <v>99</v>
      </c>
      <c r="B483" t="s">
        <v>99</v>
      </c>
      <c r="C483" t="s">
        <v>99</v>
      </c>
      <c r="D483">
        <v>0</v>
      </c>
      <c r="E483">
        <v>0</v>
      </c>
      <c r="F483">
        <v>0</v>
      </c>
      <c r="G483">
        <v>0</v>
      </c>
      <c r="H483">
        <v>0</v>
      </c>
      <c r="I483">
        <v>0</v>
      </c>
      <c r="J483">
        <v>0</v>
      </c>
      <c r="K483">
        <v>0</v>
      </c>
      <c r="L483">
        <v>0</v>
      </c>
      <c r="M483">
        <v>0</v>
      </c>
      <c r="N483">
        <v>0</v>
      </c>
      <c r="O483">
        <v>0</v>
      </c>
      <c r="P483">
        <v>0</v>
      </c>
      <c r="Q483">
        <v>0</v>
      </c>
      <c r="R483">
        <v>0</v>
      </c>
      <c r="S483">
        <v>0</v>
      </c>
      <c r="T483">
        <v>0</v>
      </c>
    </row>
    <row r="484" spans="1:20">
      <c r="A484" t="s">
        <v>99</v>
      </c>
      <c r="B484" t="s">
        <v>99</v>
      </c>
      <c r="C484" t="s">
        <v>99</v>
      </c>
      <c r="D484">
        <v>0</v>
      </c>
      <c r="E484">
        <v>0</v>
      </c>
      <c r="F484">
        <v>0</v>
      </c>
      <c r="G484">
        <v>0</v>
      </c>
      <c r="H484">
        <v>0</v>
      </c>
      <c r="I484">
        <v>0</v>
      </c>
      <c r="J484">
        <v>0</v>
      </c>
      <c r="K484">
        <v>0</v>
      </c>
      <c r="L484">
        <v>0</v>
      </c>
      <c r="M484">
        <v>0</v>
      </c>
      <c r="N484">
        <v>0</v>
      </c>
      <c r="O484">
        <v>0</v>
      </c>
      <c r="P484">
        <v>0</v>
      </c>
      <c r="Q484">
        <v>0</v>
      </c>
      <c r="R484">
        <v>0</v>
      </c>
      <c r="S484">
        <v>0</v>
      </c>
      <c r="T484">
        <v>0</v>
      </c>
    </row>
    <row r="485" spans="1:20">
      <c r="A485" t="s">
        <v>99</v>
      </c>
      <c r="B485" t="s">
        <v>99</v>
      </c>
      <c r="C485" t="s">
        <v>99</v>
      </c>
      <c r="D485">
        <v>0</v>
      </c>
      <c r="E485">
        <v>0</v>
      </c>
      <c r="F485">
        <v>0</v>
      </c>
      <c r="G485">
        <v>0</v>
      </c>
      <c r="H485">
        <v>0</v>
      </c>
      <c r="I485">
        <v>0</v>
      </c>
      <c r="J485">
        <v>0</v>
      </c>
      <c r="K485">
        <v>0</v>
      </c>
      <c r="L485">
        <v>0</v>
      </c>
      <c r="M485">
        <v>0</v>
      </c>
      <c r="N485">
        <v>0</v>
      </c>
      <c r="O485">
        <v>0</v>
      </c>
      <c r="P485">
        <v>0</v>
      </c>
      <c r="Q485">
        <v>0</v>
      </c>
      <c r="R485">
        <v>0</v>
      </c>
      <c r="S485">
        <v>0</v>
      </c>
      <c r="T485">
        <v>0</v>
      </c>
    </row>
    <row r="486" spans="1:20">
      <c r="A486" t="s">
        <v>99</v>
      </c>
      <c r="B486" t="s">
        <v>99</v>
      </c>
      <c r="C486" t="s">
        <v>99</v>
      </c>
      <c r="D486">
        <v>0</v>
      </c>
      <c r="E486">
        <v>0</v>
      </c>
      <c r="F486">
        <v>0</v>
      </c>
      <c r="G486">
        <v>0</v>
      </c>
      <c r="H486">
        <v>0</v>
      </c>
      <c r="I486">
        <v>0</v>
      </c>
      <c r="J486">
        <v>0</v>
      </c>
      <c r="K486">
        <v>0</v>
      </c>
      <c r="L486">
        <v>0</v>
      </c>
      <c r="M486">
        <v>0</v>
      </c>
      <c r="N486">
        <v>0</v>
      </c>
      <c r="O486">
        <v>0</v>
      </c>
      <c r="P486">
        <v>0</v>
      </c>
      <c r="Q486">
        <v>0</v>
      </c>
      <c r="R486">
        <v>0</v>
      </c>
      <c r="S486">
        <v>0</v>
      </c>
      <c r="T486">
        <v>0</v>
      </c>
    </row>
    <row r="487" spans="1:20">
      <c r="A487" t="s">
        <v>99</v>
      </c>
      <c r="B487" t="s">
        <v>99</v>
      </c>
      <c r="C487" t="s">
        <v>99</v>
      </c>
      <c r="D487">
        <v>0</v>
      </c>
      <c r="E487">
        <v>0</v>
      </c>
      <c r="F487">
        <v>0</v>
      </c>
      <c r="G487">
        <v>0</v>
      </c>
      <c r="H487">
        <v>0</v>
      </c>
      <c r="I487">
        <v>0</v>
      </c>
      <c r="J487">
        <v>0</v>
      </c>
      <c r="K487">
        <v>0</v>
      </c>
      <c r="L487">
        <v>0</v>
      </c>
      <c r="M487">
        <v>0</v>
      </c>
      <c r="N487">
        <v>0</v>
      </c>
      <c r="O487">
        <v>0</v>
      </c>
      <c r="P487">
        <v>0</v>
      </c>
      <c r="Q487">
        <v>0</v>
      </c>
      <c r="R487">
        <v>0</v>
      </c>
      <c r="S487">
        <v>0</v>
      </c>
      <c r="T487">
        <v>0</v>
      </c>
    </row>
    <row r="488" spans="1:20">
      <c r="A488" t="s">
        <v>99</v>
      </c>
      <c r="B488" t="s">
        <v>99</v>
      </c>
      <c r="C488" t="s">
        <v>99</v>
      </c>
      <c r="D488">
        <v>0</v>
      </c>
      <c r="E488">
        <v>0</v>
      </c>
      <c r="F488">
        <v>0</v>
      </c>
      <c r="G488">
        <v>0</v>
      </c>
      <c r="H488">
        <v>0</v>
      </c>
      <c r="I488">
        <v>0</v>
      </c>
      <c r="J488">
        <v>0</v>
      </c>
      <c r="K488">
        <v>0</v>
      </c>
      <c r="L488">
        <v>0</v>
      </c>
      <c r="M488">
        <v>0</v>
      </c>
      <c r="N488">
        <v>0</v>
      </c>
      <c r="O488">
        <v>0</v>
      </c>
      <c r="P488">
        <v>0</v>
      </c>
      <c r="Q488">
        <v>0</v>
      </c>
      <c r="R488">
        <v>0</v>
      </c>
      <c r="S488">
        <v>0</v>
      </c>
      <c r="T488">
        <v>0</v>
      </c>
    </row>
    <row r="489" spans="1:20">
      <c r="A489" t="s">
        <v>99</v>
      </c>
      <c r="B489" t="s">
        <v>99</v>
      </c>
      <c r="C489" t="s">
        <v>99</v>
      </c>
      <c r="D489">
        <v>0</v>
      </c>
      <c r="E489">
        <v>0</v>
      </c>
      <c r="F489">
        <v>0</v>
      </c>
      <c r="G489">
        <v>0</v>
      </c>
      <c r="H489">
        <v>0</v>
      </c>
      <c r="I489">
        <v>0</v>
      </c>
      <c r="J489">
        <v>0</v>
      </c>
      <c r="K489">
        <v>0</v>
      </c>
      <c r="L489">
        <v>0</v>
      </c>
      <c r="M489">
        <v>0</v>
      </c>
      <c r="N489">
        <v>0</v>
      </c>
      <c r="O489">
        <v>0</v>
      </c>
      <c r="P489">
        <v>0</v>
      </c>
      <c r="Q489">
        <v>0</v>
      </c>
      <c r="R489">
        <v>0</v>
      </c>
      <c r="S489">
        <v>0</v>
      </c>
      <c r="T489">
        <v>0</v>
      </c>
    </row>
    <row r="490" spans="1:20">
      <c r="A490" t="s">
        <v>99</v>
      </c>
      <c r="B490" t="s">
        <v>99</v>
      </c>
      <c r="C490" t="s">
        <v>99</v>
      </c>
      <c r="D490">
        <v>0</v>
      </c>
      <c r="E490">
        <v>0</v>
      </c>
      <c r="F490">
        <v>0</v>
      </c>
      <c r="G490">
        <v>0</v>
      </c>
      <c r="H490">
        <v>0</v>
      </c>
      <c r="I490">
        <v>0</v>
      </c>
      <c r="J490">
        <v>0</v>
      </c>
      <c r="K490">
        <v>0</v>
      </c>
      <c r="L490">
        <v>0</v>
      </c>
      <c r="M490">
        <v>0</v>
      </c>
      <c r="N490">
        <v>0</v>
      </c>
      <c r="O490">
        <v>0</v>
      </c>
      <c r="P490">
        <v>0</v>
      </c>
      <c r="Q490">
        <v>0</v>
      </c>
      <c r="R490">
        <v>0</v>
      </c>
      <c r="S490">
        <v>0</v>
      </c>
      <c r="T490">
        <v>0</v>
      </c>
    </row>
    <row r="491" spans="1:20">
      <c r="A491" t="s">
        <v>99</v>
      </c>
      <c r="B491" t="s">
        <v>99</v>
      </c>
      <c r="C491" t="s">
        <v>99</v>
      </c>
      <c r="D491">
        <v>0</v>
      </c>
      <c r="E491">
        <v>0</v>
      </c>
      <c r="F491">
        <v>0</v>
      </c>
      <c r="G491">
        <v>0</v>
      </c>
      <c r="H491">
        <v>0</v>
      </c>
      <c r="I491">
        <v>0</v>
      </c>
      <c r="J491">
        <v>0</v>
      </c>
      <c r="K491">
        <v>0</v>
      </c>
      <c r="L491">
        <v>0</v>
      </c>
      <c r="M491">
        <v>0</v>
      </c>
      <c r="N491">
        <v>0</v>
      </c>
      <c r="O491">
        <v>0</v>
      </c>
      <c r="P491">
        <v>0</v>
      </c>
      <c r="Q491">
        <v>0</v>
      </c>
      <c r="R491">
        <v>0</v>
      </c>
      <c r="S491">
        <v>0</v>
      </c>
      <c r="T491">
        <v>0</v>
      </c>
    </row>
    <row r="492" spans="1:20">
      <c r="A492" t="s">
        <v>99</v>
      </c>
      <c r="B492" t="s">
        <v>99</v>
      </c>
      <c r="C492" t="s">
        <v>99</v>
      </c>
      <c r="D492">
        <v>0</v>
      </c>
      <c r="E492">
        <v>0</v>
      </c>
      <c r="F492">
        <v>0</v>
      </c>
      <c r="G492">
        <v>0</v>
      </c>
      <c r="H492">
        <v>0</v>
      </c>
      <c r="I492">
        <v>0</v>
      </c>
      <c r="J492">
        <v>0</v>
      </c>
      <c r="K492">
        <v>0</v>
      </c>
      <c r="L492">
        <v>0</v>
      </c>
      <c r="M492">
        <v>0</v>
      </c>
      <c r="N492">
        <v>0</v>
      </c>
      <c r="O492">
        <v>0</v>
      </c>
      <c r="P492">
        <v>0</v>
      </c>
      <c r="Q492">
        <v>0</v>
      </c>
      <c r="R492">
        <v>0</v>
      </c>
      <c r="S492">
        <v>0</v>
      </c>
      <c r="T492">
        <v>0</v>
      </c>
    </row>
    <row r="493" spans="1:20">
      <c r="A493" t="s">
        <v>99</v>
      </c>
      <c r="B493" t="s">
        <v>99</v>
      </c>
      <c r="C493" t="s">
        <v>99</v>
      </c>
      <c r="D493">
        <v>0</v>
      </c>
      <c r="E493">
        <v>0</v>
      </c>
      <c r="F493">
        <v>0</v>
      </c>
      <c r="G493">
        <v>0</v>
      </c>
      <c r="H493">
        <v>0</v>
      </c>
      <c r="I493">
        <v>0</v>
      </c>
      <c r="J493">
        <v>0</v>
      </c>
      <c r="K493">
        <v>0</v>
      </c>
      <c r="L493">
        <v>0</v>
      </c>
      <c r="M493">
        <v>0</v>
      </c>
      <c r="N493">
        <v>0</v>
      </c>
      <c r="O493">
        <v>0</v>
      </c>
      <c r="P493">
        <v>0</v>
      </c>
      <c r="Q493">
        <v>0</v>
      </c>
      <c r="R493">
        <v>0</v>
      </c>
      <c r="S493">
        <v>0</v>
      </c>
      <c r="T493">
        <v>0</v>
      </c>
    </row>
    <row r="494" spans="1:20">
      <c r="A494" t="s">
        <v>99</v>
      </c>
      <c r="B494" t="s">
        <v>99</v>
      </c>
      <c r="C494" t="s">
        <v>99</v>
      </c>
      <c r="D494">
        <v>0</v>
      </c>
      <c r="E494">
        <v>0</v>
      </c>
      <c r="F494">
        <v>0</v>
      </c>
      <c r="G494">
        <v>0</v>
      </c>
      <c r="H494">
        <v>0</v>
      </c>
      <c r="I494">
        <v>0</v>
      </c>
      <c r="J494">
        <v>0</v>
      </c>
      <c r="K494">
        <v>0</v>
      </c>
      <c r="L494">
        <v>0</v>
      </c>
      <c r="M494">
        <v>0</v>
      </c>
      <c r="N494">
        <v>0</v>
      </c>
      <c r="O494">
        <v>0</v>
      </c>
      <c r="P494">
        <v>0</v>
      </c>
      <c r="Q494">
        <v>0</v>
      </c>
      <c r="R494">
        <v>0</v>
      </c>
      <c r="S494">
        <v>0</v>
      </c>
      <c r="T494">
        <v>0</v>
      </c>
    </row>
    <row r="495" spans="1:20">
      <c r="A495" t="s">
        <v>99</v>
      </c>
      <c r="B495" t="s">
        <v>99</v>
      </c>
      <c r="C495" t="s">
        <v>99</v>
      </c>
      <c r="D495">
        <v>0</v>
      </c>
      <c r="E495">
        <v>0</v>
      </c>
      <c r="F495">
        <v>0</v>
      </c>
      <c r="G495">
        <v>0</v>
      </c>
      <c r="H495">
        <v>0</v>
      </c>
      <c r="I495">
        <v>0</v>
      </c>
      <c r="J495">
        <v>0</v>
      </c>
      <c r="K495">
        <v>0</v>
      </c>
      <c r="L495">
        <v>0</v>
      </c>
      <c r="M495">
        <v>0</v>
      </c>
      <c r="N495">
        <v>0</v>
      </c>
      <c r="O495">
        <v>0</v>
      </c>
      <c r="P495">
        <v>0</v>
      </c>
      <c r="Q495">
        <v>0</v>
      </c>
      <c r="R495">
        <v>0</v>
      </c>
      <c r="S495">
        <v>0</v>
      </c>
      <c r="T495">
        <v>0</v>
      </c>
    </row>
    <row r="496" spans="1:20">
      <c r="A496" t="s">
        <v>99</v>
      </c>
      <c r="B496" t="s">
        <v>99</v>
      </c>
      <c r="C496" t="s">
        <v>99</v>
      </c>
      <c r="D496">
        <v>0</v>
      </c>
      <c r="E496">
        <v>0</v>
      </c>
      <c r="F496">
        <v>0</v>
      </c>
      <c r="G496">
        <v>0</v>
      </c>
      <c r="H496">
        <v>0</v>
      </c>
      <c r="I496">
        <v>0</v>
      </c>
      <c r="J496">
        <v>0</v>
      </c>
      <c r="K496">
        <v>0</v>
      </c>
      <c r="L496">
        <v>0</v>
      </c>
      <c r="M496">
        <v>0</v>
      </c>
      <c r="N496">
        <v>0</v>
      </c>
      <c r="O496">
        <v>0</v>
      </c>
      <c r="P496">
        <v>0</v>
      </c>
      <c r="Q496">
        <v>0</v>
      </c>
      <c r="R496">
        <v>0</v>
      </c>
      <c r="S496">
        <v>0</v>
      </c>
      <c r="T496">
        <v>0</v>
      </c>
    </row>
    <row r="497" spans="1:20">
      <c r="A497" t="s">
        <v>99</v>
      </c>
      <c r="B497" t="s">
        <v>99</v>
      </c>
      <c r="C497" t="s">
        <v>99</v>
      </c>
      <c r="D497">
        <v>0</v>
      </c>
      <c r="E497">
        <v>0</v>
      </c>
      <c r="F497">
        <v>0</v>
      </c>
      <c r="G497">
        <v>0</v>
      </c>
      <c r="H497">
        <v>0</v>
      </c>
      <c r="I497">
        <v>0</v>
      </c>
      <c r="J497">
        <v>0</v>
      </c>
      <c r="K497">
        <v>0</v>
      </c>
      <c r="L497">
        <v>0</v>
      </c>
      <c r="M497">
        <v>0</v>
      </c>
      <c r="N497">
        <v>0</v>
      </c>
      <c r="O497">
        <v>0</v>
      </c>
      <c r="P497">
        <v>0</v>
      </c>
      <c r="Q497">
        <v>0</v>
      </c>
      <c r="R497">
        <v>0</v>
      </c>
      <c r="S497">
        <v>0</v>
      </c>
      <c r="T497">
        <v>0</v>
      </c>
    </row>
    <row r="498" spans="1:20">
      <c r="A498" t="s">
        <v>99</v>
      </c>
      <c r="B498" t="s">
        <v>99</v>
      </c>
      <c r="C498" t="s">
        <v>99</v>
      </c>
      <c r="D498">
        <v>0</v>
      </c>
      <c r="E498">
        <v>0</v>
      </c>
      <c r="F498">
        <v>0</v>
      </c>
      <c r="G498">
        <v>0</v>
      </c>
      <c r="H498">
        <v>0</v>
      </c>
      <c r="I498">
        <v>0</v>
      </c>
      <c r="J498">
        <v>0</v>
      </c>
      <c r="K498">
        <v>0</v>
      </c>
      <c r="L498">
        <v>0</v>
      </c>
      <c r="M498">
        <v>0</v>
      </c>
      <c r="N498">
        <v>0</v>
      </c>
      <c r="O498">
        <v>0</v>
      </c>
      <c r="P498">
        <v>0</v>
      </c>
      <c r="Q498">
        <v>0</v>
      </c>
      <c r="R498">
        <v>0</v>
      </c>
      <c r="S498">
        <v>0</v>
      </c>
      <c r="T498">
        <v>0</v>
      </c>
    </row>
    <row r="499" spans="1:20">
      <c r="A499" t="s">
        <v>99</v>
      </c>
      <c r="B499" t="s">
        <v>99</v>
      </c>
      <c r="C499" t="s">
        <v>99</v>
      </c>
      <c r="D499">
        <v>0</v>
      </c>
      <c r="E499">
        <v>0</v>
      </c>
      <c r="F499">
        <v>0</v>
      </c>
      <c r="G499">
        <v>0</v>
      </c>
      <c r="H499">
        <v>0</v>
      </c>
      <c r="I499">
        <v>0</v>
      </c>
      <c r="J499">
        <v>0</v>
      </c>
      <c r="K499">
        <v>0</v>
      </c>
      <c r="L499">
        <v>0</v>
      </c>
      <c r="M499">
        <v>0</v>
      </c>
      <c r="N499">
        <v>0</v>
      </c>
      <c r="O499">
        <v>0</v>
      </c>
      <c r="P499">
        <v>0</v>
      </c>
      <c r="Q499">
        <v>0</v>
      </c>
      <c r="R499">
        <v>0</v>
      </c>
      <c r="S499">
        <v>0</v>
      </c>
      <c r="T499">
        <v>0</v>
      </c>
    </row>
    <row r="500" spans="1:20">
      <c r="A500" t="s">
        <v>99</v>
      </c>
      <c r="B500" t="s">
        <v>99</v>
      </c>
      <c r="C500" t="s">
        <v>99</v>
      </c>
      <c r="D500">
        <v>0</v>
      </c>
      <c r="E500">
        <v>0</v>
      </c>
      <c r="F500">
        <v>0</v>
      </c>
      <c r="G500">
        <v>0</v>
      </c>
      <c r="H500">
        <v>0</v>
      </c>
      <c r="I500">
        <v>0</v>
      </c>
      <c r="J500">
        <v>0</v>
      </c>
      <c r="K500">
        <v>0</v>
      </c>
      <c r="L500">
        <v>0</v>
      </c>
      <c r="M500">
        <v>0</v>
      </c>
      <c r="N500">
        <v>0</v>
      </c>
      <c r="O500">
        <v>0</v>
      </c>
      <c r="P500">
        <v>0</v>
      </c>
      <c r="Q500">
        <v>0</v>
      </c>
      <c r="R500">
        <v>0</v>
      </c>
      <c r="S500">
        <v>0</v>
      </c>
      <c r="T500">
        <v>0</v>
      </c>
    </row>
    <row r="501" spans="1:20">
      <c r="A501" t="s">
        <v>99</v>
      </c>
      <c r="B501" t="s">
        <v>99</v>
      </c>
      <c r="C501" t="s">
        <v>99</v>
      </c>
      <c r="D501">
        <v>0</v>
      </c>
      <c r="E501">
        <v>0</v>
      </c>
      <c r="F501">
        <v>0</v>
      </c>
      <c r="G501">
        <v>0</v>
      </c>
      <c r="H501">
        <v>0</v>
      </c>
      <c r="I501">
        <v>0</v>
      </c>
      <c r="J501">
        <v>0</v>
      </c>
      <c r="K501">
        <v>0</v>
      </c>
      <c r="L501">
        <v>0</v>
      </c>
      <c r="M501">
        <v>0</v>
      </c>
      <c r="N501">
        <v>0</v>
      </c>
      <c r="O501">
        <v>0</v>
      </c>
      <c r="P501">
        <v>0</v>
      </c>
      <c r="Q501">
        <v>0</v>
      </c>
      <c r="R501">
        <v>0</v>
      </c>
      <c r="S501">
        <v>0</v>
      </c>
      <c r="T501">
        <v>0</v>
      </c>
    </row>
    <row r="502" spans="1:20">
      <c r="A502" t="s">
        <v>99</v>
      </c>
      <c r="B502" t="s">
        <v>99</v>
      </c>
      <c r="C502" t="s">
        <v>99</v>
      </c>
      <c r="D502">
        <v>0</v>
      </c>
      <c r="E502">
        <v>0</v>
      </c>
      <c r="F502">
        <v>0</v>
      </c>
      <c r="G502">
        <v>0</v>
      </c>
      <c r="H502">
        <v>0</v>
      </c>
      <c r="I502">
        <v>0</v>
      </c>
      <c r="J502">
        <v>0</v>
      </c>
      <c r="K502">
        <v>0</v>
      </c>
      <c r="L502">
        <v>0</v>
      </c>
      <c r="M502">
        <v>0</v>
      </c>
      <c r="N502">
        <v>0</v>
      </c>
      <c r="O502">
        <v>0</v>
      </c>
      <c r="P502">
        <v>0</v>
      </c>
      <c r="Q502">
        <v>0</v>
      </c>
      <c r="R502">
        <v>0</v>
      </c>
      <c r="S502">
        <v>0</v>
      </c>
      <c r="T502">
        <v>0</v>
      </c>
    </row>
    <row r="503" spans="1:20">
      <c r="A503" t="s">
        <v>99</v>
      </c>
      <c r="B503" t="s">
        <v>99</v>
      </c>
      <c r="C503" t="s">
        <v>99</v>
      </c>
      <c r="D503">
        <v>0</v>
      </c>
      <c r="E503">
        <v>0</v>
      </c>
      <c r="F503">
        <v>0</v>
      </c>
      <c r="G503">
        <v>0</v>
      </c>
      <c r="H503">
        <v>0</v>
      </c>
      <c r="I503">
        <v>0</v>
      </c>
      <c r="J503">
        <v>0</v>
      </c>
      <c r="K503">
        <v>0</v>
      </c>
      <c r="L503">
        <v>0</v>
      </c>
      <c r="M503">
        <v>0</v>
      </c>
      <c r="N503">
        <v>0</v>
      </c>
      <c r="O503">
        <v>0</v>
      </c>
      <c r="P503">
        <v>0</v>
      </c>
      <c r="Q503">
        <v>0</v>
      </c>
      <c r="R503">
        <v>0</v>
      </c>
      <c r="S503">
        <v>0</v>
      </c>
      <c r="T503">
        <v>0</v>
      </c>
    </row>
    <row r="504" spans="1:20">
      <c r="A504" t="s">
        <v>99</v>
      </c>
      <c r="B504" t="s">
        <v>99</v>
      </c>
      <c r="C504" t="s">
        <v>99</v>
      </c>
      <c r="D504">
        <v>0</v>
      </c>
      <c r="E504">
        <v>0</v>
      </c>
      <c r="F504">
        <v>0</v>
      </c>
      <c r="G504">
        <v>0</v>
      </c>
      <c r="H504">
        <v>0</v>
      </c>
      <c r="I504">
        <v>0</v>
      </c>
      <c r="J504">
        <v>0</v>
      </c>
      <c r="K504">
        <v>0</v>
      </c>
      <c r="L504">
        <v>0</v>
      </c>
      <c r="M504">
        <v>0</v>
      </c>
      <c r="N504">
        <v>0</v>
      </c>
      <c r="O504">
        <v>0</v>
      </c>
      <c r="P504">
        <v>0</v>
      </c>
      <c r="Q504">
        <v>0</v>
      </c>
      <c r="R504">
        <v>0</v>
      </c>
      <c r="S504">
        <v>0</v>
      </c>
      <c r="T504">
        <v>0</v>
      </c>
    </row>
    <row r="505" spans="1:20">
      <c r="A505" t="s">
        <v>99</v>
      </c>
      <c r="B505" t="s">
        <v>99</v>
      </c>
      <c r="C505" t="s">
        <v>99</v>
      </c>
      <c r="D505">
        <v>0</v>
      </c>
      <c r="E505">
        <v>0</v>
      </c>
      <c r="F505">
        <v>0</v>
      </c>
      <c r="G505">
        <v>0</v>
      </c>
      <c r="H505">
        <v>0</v>
      </c>
      <c r="I505">
        <v>0</v>
      </c>
      <c r="J505">
        <v>0</v>
      </c>
      <c r="K505">
        <v>0</v>
      </c>
      <c r="L505">
        <v>0</v>
      </c>
      <c r="M505">
        <v>0</v>
      </c>
      <c r="N505">
        <v>0</v>
      </c>
      <c r="O505">
        <v>0</v>
      </c>
      <c r="P505">
        <v>0</v>
      </c>
      <c r="Q505">
        <v>0</v>
      </c>
      <c r="R505">
        <v>0</v>
      </c>
      <c r="S505">
        <v>0</v>
      </c>
      <c r="T505">
        <v>0</v>
      </c>
    </row>
    <row r="506" spans="1:20">
      <c r="A506" t="s">
        <v>99</v>
      </c>
      <c r="B506" t="s">
        <v>99</v>
      </c>
      <c r="C506" t="s">
        <v>99</v>
      </c>
      <c r="D506">
        <v>0</v>
      </c>
      <c r="E506">
        <v>0</v>
      </c>
      <c r="F506">
        <v>0</v>
      </c>
      <c r="G506">
        <v>0</v>
      </c>
      <c r="H506">
        <v>0</v>
      </c>
      <c r="I506">
        <v>0</v>
      </c>
      <c r="J506">
        <v>0</v>
      </c>
      <c r="K506">
        <v>0</v>
      </c>
      <c r="L506">
        <v>0</v>
      </c>
      <c r="M506">
        <v>0</v>
      </c>
      <c r="N506">
        <v>0</v>
      </c>
      <c r="O506">
        <v>0</v>
      </c>
      <c r="P506">
        <v>0</v>
      </c>
      <c r="Q506">
        <v>0</v>
      </c>
      <c r="R506">
        <v>0</v>
      </c>
      <c r="S506">
        <v>0</v>
      </c>
      <c r="T506">
        <v>0</v>
      </c>
    </row>
    <row r="507" spans="1:20">
      <c r="A507" t="s">
        <v>99</v>
      </c>
      <c r="B507" t="s">
        <v>99</v>
      </c>
      <c r="C507" t="s">
        <v>99</v>
      </c>
      <c r="D507">
        <v>0</v>
      </c>
      <c r="E507">
        <v>0</v>
      </c>
      <c r="F507">
        <v>0</v>
      </c>
      <c r="G507">
        <v>0</v>
      </c>
      <c r="H507">
        <v>0</v>
      </c>
      <c r="I507">
        <v>0</v>
      </c>
      <c r="J507">
        <v>0</v>
      </c>
      <c r="K507">
        <v>0</v>
      </c>
      <c r="L507">
        <v>0</v>
      </c>
      <c r="M507">
        <v>0</v>
      </c>
      <c r="N507">
        <v>0</v>
      </c>
      <c r="O507">
        <v>0</v>
      </c>
      <c r="P507">
        <v>0</v>
      </c>
      <c r="Q507">
        <v>0</v>
      </c>
      <c r="R507">
        <v>0</v>
      </c>
      <c r="S507">
        <v>0</v>
      </c>
      <c r="T507">
        <v>0</v>
      </c>
    </row>
    <row r="508" spans="1:20">
      <c r="A508" t="s">
        <v>99</v>
      </c>
      <c r="B508" t="s">
        <v>99</v>
      </c>
      <c r="C508" t="s">
        <v>99</v>
      </c>
      <c r="D508">
        <v>0</v>
      </c>
      <c r="E508">
        <v>0</v>
      </c>
      <c r="F508">
        <v>0</v>
      </c>
      <c r="G508">
        <v>0</v>
      </c>
      <c r="H508">
        <v>0</v>
      </c>
      <c r="I508">
        <v>0</v>
      </c>
      <c r="J508">
        <v>0</v>
      </c>
      <c r="K508">
        <v>0</v>
      </c>
      <c r="L508">
        <v>0</v>
      </c>
      <c r="M508">
        <v>0</v>
      </c>
      <c r="N508">
        <v>0</v>
      </c>
      <c r="O508">
        <v>0</v>
      </c>
      <c r="P508">
        <v>0</v>
      </c>
      <c r="Q508">
        <v>0</v>
      </c>
      <c r="R508">
        <v>0</v>
      </c>
      <c r="S508">
        <v>0</v>
      </c>
      <c r="T508">
        <v>0</v>
      </c>
    </row>
    <row r="509" spans="1:20">
      <c r="A509" t="s">
        <v>99</v>
      </c>
      <c r="B509" t="s">
        <v>99</v>
      </c>
      <c r="C509" t="s">
        <v>99</v>
      </c>
      <c r="D509">
        <v>0</v>
      </c>
      <c r="E509">
        <v>0</v>
      </c>
      <c r="F509">
        <v>0</v>
      </c>
      <c r="G509">
        <v>0</v>
      </c>
      <c r="H509">
        <v>0</v>
      </c>
      <c r="I509">
        <v>0</v>
      </c>
      <c r="J509">
        <v>0</v>
      </c>
      <c r="K509">
        <v>0</v>
      </c>
      <c r="L509">
        <v>0</v>
      </c>
      <c r="M509">
        <v>0</v>
      </c>
      <c r="N509">
        <v>0</v>
      </c>
      <c r="O509">
        <v>0</v>
      </c>
      <c r="P509">
        <v>0</v>
      </c>
      <c r="Q509">
        <v>0</v>
      </c>
      <c r="R509">
        <v>0</v>
      </c>
      <c r="S509">
        <v>0</v>
      </c>
      <c r="T509">
        <v>0</v>
      </c>
    </row>
    <row r="510" spans="1:20">
      <c r="A510" t="s">
        <v>99</v>
      </c>
      <c r="B510" t="s">
        <v>99</v>
      </c>
      <c r="C510" t="s">
        <v>99</v>
      </c>
      <c r="D510">
        <v>0</v>
      </c>
      <c r="E510">
        <v>0</v>
      </c>
      <c r="F510">
        <v>0</v>
      </c>
      <c r="G510">
        <v>0</v>
      </c>
      <c r="H510">
        <v>0</v>
      </c>
      <c r="I510">
        <v>0</v>
      </c>
      <c r="J510">
        <v>0</v>
      </c>
      <c r="K510">
        <v>0</v>
      </c>
      <c r="L510">
        <v>0</v>
      </c>
      <c r="M510">
        <v>0</v>
      </c>
      <c r="N510">
        <v>0</v>
      </c>
      <c r="O510">
        <v>0</v>
      </c>
      <c r="P510">
        <v>0</v>
      </c>
      <c r="Q510">
        <v>0</v>
      </c>
      <c r="R510">
        <v>0</v>
      </c>
      <c r="S510">
        <v>0</v>
      </c>
      <c r="T510">
        <v>0</v>
      </c>
    </row>
    <row r="511" spans="1:20">
      <c r="A511" t="s">
        <v>99</v>
      </c>
      <c r="B511" t="s">
        <v>99</v>
      </c>
      <c r="C511" t="s">
        <v>99</v>
      </c>
      <c r="D511">
        <v>0</v>
      </c>
      <c r="E511">
        <v>0</v>
      </c>
      <c r="F511">
        <v>0</v>
      </c>
      <c r="G511">
        <v>0</v>
      </c>
      <c r="H511">
        <v>0</v>
      </c>
      <c r="I511">
        <v>0</v>
      </c>
      <c r="J511">
        <v>0</v>
      </c>
      <c r="K511">
        <v>0</v>
      </c>
      <c r="L511">
        <v>0</v>
      </c>
      <c r="M511">
        <v>0</v>
      </c>
      <c r="N511">
        <v>0</v>
      </c>
      <c r="O511">
        <v>0</v>
      </c>
      <c r="P511">
        <v>0</v>
      </c>
      <c r="Q511">
        <v>0</v>
      </c>
      <c r="R511">
        <v>0</v>
      </c>
      <c r="S511">
        <v>0</v>
      </c>
      <c r="T511">
        <v>0</v>
      </c>
    </row>
    <row r="512" spans="1:20">
      <c r="A512" t="s">
        <v>99</v>
      </c>
      <c r="B512" t="s">
        <v>99</v>
      </c>
      <c r="C512" t="s">
        <v>99</v>
      </c>
      <c r="D512">
        <v>0</v>
      </c>
      <c r="E512">
        <v>0</v>
      </c>
      <c r="F512">
        <v>0</v>
      </c>
      <c r="G512">
        <v>0</v>
      </c>
      <c r="H512">
        <v>0</v>
      </c>
      <c r="I512">
        <v>0</v>
      </c>
      <c r="J512">
        <v>0</v>
      </c>
      <c r="K512">
        <v>0</v>
      </c>
      <c r="L512">
        <v>0</v>
      </c>
      <c r="M512">
        <v>0</v>
      </c>
      <c r="N512">
        <v>0</v>
      </c>
      <c r="O512">
        <v>0</v>
      </c>
      <c r="P512">
        <v>0</v>
      </c>
      <c r="Q512">
        <v>0</v>
      </c>
      <c r="R512">
        <v>0</v>
      </c>
      <c r="S512">
        <v>0</v>
      </c>
      <c r="T512">
        <v>0</v>
      </c>
    </row>
    <row r="513" spans="1:20">
      <c r="A513" t="s">
        <v>99</v>
      </c>
      <c r="B513" t="s">
        <v>99</v>
      </c>
      <c r="C513" t="s">
        <v>99</v>
      </c>
      <c r="D513">
        <v>0</v>
      </c>
      <c r="E513">
        <v>0</v>
      </c>
      <c r="F513">
        <v>0</v>
      </c>
      <c r="G513">
        <v>0</v>
      </c>
      <c r="H513">
        <v>0</v>
      </c>
      <c r="I513">
        <v>0</v>
      </c>
      <c r="J513">
        <v>0</v>
      </c>
      <c r="K513">
        <v>0</v>
      </c>
      <c r="L513">
        <v>0</v>
      </c>
      <c r="M513">
        <v>0</v>
      </c>
      <c r="N513">
        <v>0</v>
      </c>
      <c r="O513">
        <v>0</v>
      </c>
      <c r="P513">
        <v>0</v>
      </c>
      <c r="Q513">
        <v>0</v>
      </c>
      <c r="R513">
        <v>0</v>
      </c>
      <c r="S513">
        <v>0</v>
      </c>
      <c r="T513">
        <v>0</v>
      </c>
    </row>
    <row r="514" spans="1:20">
      <c r="A514" t="s">
        <v>99</v>
      </c>
      <c r="B514" t="s">
        <v>99</v>
      </c>
      <c r="C514" t="s">
        <v>99</v>
      </c>
      <c r="D514">
        <v>0</v>
      </c>
      <c r="E514">
        <v>0</v>
      </c>
      <c r="F514">
        <v>0</v>
      </c>
      <c r="G514">
        <v>0</v>
      </c>
      <c r="H514">
        <v>0</v>
      </c>
      <c r="I514">
        <v>0</v>
      </c>
      <c r="J514">
        <v>0</v>
      </c>
      <c r="K514">
        <v>0</v>
      </c>
      <c r="L514">
        <v>0</v>
      </c>
      <c r="M514">
        <v>0</v>
      </c>
      <c r="N514">
        <v>0</v>
      </c>
      <c r="O514">
        <v>0</v>
      </c>
      <c r="P514">
        <v>0</v>
      </c>
      <c r="Q514">
        <v>0</v>
      </c>
      <c r="R514">
        <v>0</v>
      </c>
      <c r="S514">
        <v>0</v>
      </c>
      <c r="T514">
        <v>0</v>
      </c>
    </row>
    <row r="515" spans="1:20">
      <c r="A515" t="s">
        <v>99</v>
      </c>
      <c r="B515" t="s">
        <v>99</v>
      </c>
      <c r="C515" t="s">
        <v>99</v>
      </c>
      <c r="D515">
        <v>0</v>
      </c>
      <c r="E515">
        <v>0</v>
      </c>
      <c r="F515">
        <v>0</v>
      </c>
      <c r="G515">
        <v>0</v>
      </c>
      <c r="H515">
        <v>0</v>
      </c>
      <c r="I515">
        <v>0</v>
      </c>
      <c r="J515">
        <v>0</v>
      </c>
      <c r="K515">
        <v>0</v>
      </c>
      <c r="L515">
        <v>0</v>
      </c>
      <c r="M515">
        <v>0</v>
      </c>
      <c r="N515">
        <v>0</v>
      </c>
      <c r="O515">
        <v>0</v>
      </c>
      <c r="P515">
        <v>0</v>
      </c>
      <c r="Q515">
        <v>0</v>
      </c>
      <c r="R515">
        <v>0</v>
      </c>
      <c r="S515">
        <v>0</v>
      </c>
      <c r="T515">
        <v>0</v>
      </c>
    </row>
    <row r="516" spans="1:20">
      <c r="A516" t="s">
        <v>99</v>
      </c>
      <c r="B516" t="s">
        <v>99</v>
      </c>
      <c r="C516" t="s">
        <v>99</v>
      </c>
      <c r="D516">
        <v>0</v>
      </c>
      <c r="E516">
        <v>0</v>
      </c>
      <c r="F516">
        <v>0</v>
      </c>
      <c r="G516">
        <v>0</v>
      </c>
      <c r="H516">
        <v>0</v>
      </c>
      <c r="I516">
        <v>0</v>
      </c>
      <c r="J516">
        <v>0</v>
      </c>
      <c r="K516">
        <v>0</v>
      </c>
      <c r="L516">
        <v>0</v>
      </c>
      <c r="M516">
        <v>0</v>
      </c>
      <c r="N516">
        <v>0</v>
      </c>
      <c r="O516">
        <v>0</v>
      </c>
      <c r="P516">
        <v>0</v>
      </c>
      <c r="Q516">
        <v>0</v>
      </c>
      <c r="R516">
        <v>0</v>
      </c>
      <c r="S516">
        <v>0</v>
      </c>
      <c r="T516">
        <v>0</v>
      </c>
    </row>
    <row r="517" spans="1:20">
      <c r="A517" t="s">
        <v>99</v>
      </c>
      <c r="B517" t="s">
        <v>99</v>
      </c>
      <c r="C517" t="s">
        <v>99</v>
      </c>
      <c r="D517">
        <v>0</v>
      </c>
      <c r="E517">
        <v>0</v>
      </c>
      <c r="F517">
        <v>0</v>
      </c>
      <c r="G517">
        <v>0</v>
      </c>
      <c r="H517">
        <v>0</v>
      </c>
      <c r="I517">
        <v>0</v>
      </c>
      <c r="J517">
        <v>0</v>
      </c>
      <c r="K517">
        <v>0</v>
      </c>
      <c r="L517">
        <v>0</v>
      </c>
      <c r="M517">
        <v>0</v>
      </c>
      <c r="N517">
        <v>0</v>
      </c>
      <c r="O517">
        <v>0</v>
      </c>
      <c r="P517">
        <v>0</v>
      </c>
      <c r="Q517">
        <v>0</v>
      </c>
      <c r="R517">
        <v>0</v>
      </c>
      <c r="S517">
        <v>0</v>
      </c>
      <c r="T517">
        <v>0</v>
      </c>
    </row>
    <row r="518" spans="1:20">
      <c r="A518" t="s">
        <v>99</v>
      </c>
      <c r="B518" t="s">
        <v>99</v>
      </c>
      <c r="C518" t="s">
        <v>99</v>
      </c>
      <c r="D518">
        <v>0</v>
      </c>
      <c r="E518">
        <v>0</v>
      </c>
      <c r="F518">
        <v>0</v>
      </c>
      <c r="G518">
        <v>0</v>
      </c>
      <c r="H518">
        <v>0</v>
      </c>
      <c r="I518">
        <v>0</v>
      </c>
      <c r="J518">
        <v>0</v>
      </c>
      <c r="K518">
        <v>0</v>
      </c>
      <c r="L518">
        <v>0</v>
      </c>
      <c r="M518">
        <v>0</v>
      </c>
      <c r="N518">
        <v>0</v>
      </c>
      <c r="O518">
        <v>0</v>
      </c>
      <c r="P518">
        <v>0</v>
      </c>
      <c r="Q518">
        <v>0</v>
      </c>
      <c r="R518">
        <v>0</v>
      </c>
      <c r="S518">
        <v>0</v>
      </c>
      <c r="T518">
        <v>0</v>
      </c>
    </row>
    <row r="519" spans="1:20">
      <c r="A519" t="s">
        <v>99</v>
      </c>
      <c r="B519" t="s">
        <v>99</v>
      </c>
      <c r="C519" t="s">
        <v>99</v>
      </c>
      <c r="D519">
        <v>0</v>
      </c>
      <c r="E519">
        <v>0</v>
      </c>
      <c r="F519">
        <v>0</v>
      </c>
      <c r="G519">
        <v>0</v>
      </c>
      <c r="H519">
        <v>0</v>
      </c>
      <c r="I519">
        <v>0</v>
      </c>
      <c r="J519">
        <v>0</v>
      </c>
      <c r="K519">
        <v>0</v>
      </c>
      <c r="L519">
        <v>0</v>
      </c>
      <c r="M519">
        <v>0</v>
      </c>
      <c r="N519">
        <v>0</v>
      </c>
      <c r="O519">
        <v>0</v>
      </c>
      <c r="P519">
        <v>0</v>
      </c>
      <c r="Q519">
        <v>0</v>
      </c>
      <c r="R519">
        <v>0</v>
      </c>
      <c r="S519">
        <v>0</v>
      </c>
      <c r="T519">
        <v>0</v>
      </c>
    </row>
    <row r="520" spans="1:20">
      <c r="A520" t="s">
        <v>99</v>
      </c>
      <c r="B520" t="s">
        <v>99</v>
      </c>
      <c r="C520" t="s">
        <v>99</v>
      </c>
      <c r="D520">
        <v>0</v>
      </c>
      <c r="E520">
        <v>0</v>
      </c>
      <c r="F520">
        <v>0</v>
      </c>
      <c r="G520">
        <v>0</v>
      </c>
      <c r="H520">
        <v>0</v>
      </c>
      <c r="I520">
        <v>0</v>
      </c>
      <c r="J520">
        <v>0</v>
      </c>
      <c r="K520">
        <v>0</v>
      </c>
      <c r="L520">
        <v>0</v>
      </c>
      <c r="M520">
        <v>0</v>
      </c>
      <c r="N520">
        <v>0</v>
      </c>
      <c r="O520">
        <v>0</v>
      </c>
      <c r="P520">
        <v>0</v>
      </c>
      <c r="Q520">
        <v>0</v>
      </c>
      <c r="R520">
        <v>0</v>
      </c>
      <c r="S520">
        <v>0</v>
      </c>
      <c r="T520">
        <v>0</v>
      </c>
    </row>
    <row r="521" spans="1:20">
      <c r="A521" t="s">
        <v>99</v>
      </c>
      <c r="B521" t="s">
        <v>99</v>
      </c>
      <c r="C521" t="s">
        <v>99</v>
      </c>
      <c r="D521">
        <v>0</v>
      </c>
      <c r="E521">
        <v>0</v>
      </c>
      <c r="F521">
        <v>0</v>
      </c>
      <c r="G521">
        <v>0</v>
      </c>
      <c r="H521">
        <v>0</v>
      </c>
      <c r="I521">
        <v>0</v>
      </c>
      <c r="J521">
        <v>0</v>
      </c>
      <c r="K521">
        <v>0</v>
      </c>
      <c r="L521">
        <v>0</v>
      </c>
      <c r="M521">
        <v>0</v>
      </c>
      <c r="N521">
        <v>0</v>
      </c>
      <c r="O521">
        <v>0</v>
      </c>
      <c r="P521">
        <v>0</v>
      </c>
      <c r="Q521">
        <v>0</v>
      </c>
      <c r="R521">
        <v>0</v>
      </c>
      <c r="S521">
        <v>0</v>
      </c>
      <c r="T521">
        <v>0</v>
      </c>
    </row>
    <row r="522" spans="1:20">
      <c r="A522" t="s">
        <v>99</v>
      </c>
      <c r="B522" t="s">
        <v>99</v>
      </c>
      <c r="C522" t="s">
        <v>99</v>
      </c>
      <c r="D522">
        <v>0</v>
      </c>
      <c r="E522">
        <v>0</v>
      </c>
      <c r="F522">
        <v>0</v>
      </c>
      <c r="G522">
        <v>0</v>
      </c>
      <c r="H522">
        <v>0</v>
      </c>
      <c r="I522">
        <v>0</v>
      </c>
      <c r="J522">
        <v>0</v>
      </c>
      <c r="K522">
        <v>0</v>
      </c>
      <c r="L522">
        <v>0</v>
      </c>
      <c r="M522">
        <v>0</v>
      </c>
      <c r="N522">
        <v>0</v>
      </c>
      <c r="O522">
        <v>0</v>
      </c>
      <c r="P522">
        <v>0</v>
      </c>
      <c r="Q522">
        <v>0</v>
      </c>
      <c r="R522">
        <v>0</v>
      </c>
      <c r="S522">
        <v>0</v>
      </c>
      <c r="T522">
        <v>0</v>
      </c>
    </row>
    <row r="523" spans="1:20">
      <c r="A523" t="s">
        <v>99</v>
      </c>
      <c r="B523" t="s">
        <v>99</v>
      </c>
      <c r="C523" t="s">
        <v>99</v>
      </c>
      <c r="D523">
        <v>0</v>
      </c>
      <c r="E523">
        <v>0</v>
      </c>
      <c r="F523">
        <v>0</v>
      </c>
      <c r="G523">
        <v>0</v>
      </c>
      <c r="H523">
        <v>0</v>
      </c>
      <c r="I523">
        <v>0</v>
      </c>
      <c r="J523">
        <v>0</v>
      </c>
      <c r="K523">
        <v>0</v>
      </c>
      <c r="L523">
        <v>0</v>
      </c>
      <c r="M523">
        <v>0</v>
      </c>
      <c r="N523">
        <v>0</v>
      </c>
      <c r="O523">
        <v>0</v>
      </c>
      <c r="P523">
        <v>0</v>
      </c>
      <c r="Q523">
        <v>0</v>
      </c>
      <c r="R523">
        <v>0</v>
      </c>
      <c r="S523">
        <v>0</v>
      </c>
      <c r="T523">
        <v>0</v>
      </c>
    </row>
    <row r="524" spans="1:20">
      <c r="A524" t="s">
        <v>99</v>
      </c>
      <c r="B524" t="s">
        <v>99</v>
      </c>
      <c r="C524" t="s">
        <v>99</v>
      </c>
      <c r="D524">
        <v>0</v>
      </c>
      <c r="E524">
        <v>0</v>
      </c>
      <c r="F524">
        <v>0</v>
      </c>
      <c r="G524">
        <v>0</v>
      </c>
      <c r="H524">
        <v>0</v>
      </c>
      <c r="I524">
        <v>0</v>
      </c>
      <c r="J524">
        <v>0</v>
      </c>
      <c r="K524">
        <v>0</v>
      </c>
      <c r="L524">
        <v>0</v>
      </c>
      <c r="M524">
        <v>0</v>
      </c>
      <c r="N524">
        <v>0</v>
      </c>
      <c r="O524">
        <v>0</v>
      </c>
      <c r="P524">
        <v>0</v>
      </c>
      <c r="Q524">
        <v>0</v>
      </c>
      <c r="R524">
        <v>0</v>
      </c>
      <c r="S524">
        <v>0</v>
      </c>
      <c r="T524">
        <v>0</v>
      </c>
    </row>
    <row r="525" spans="1:20">
      <c r="A525" t="s">
        <v>99</v>
      </c>
      <c r="B525" t="s">
        <v>99</v>
      </c>
      <c r="C525" t="s">
        <v>99</v>
      </c>
      <c r="D525">
        <v>0</v>
      </c>
      <c r="E525">
        <v>0</v>
      </c>
      <c r="F525">
        <v>0</v>
      </c>
      <c r="G525">
        <v>0</v>
      </c>
      <c r="H525">
        <v>0</v>
      </c>
      <c r="I525">
        <v>0</v>
      </c>
      <c r="J525">
        <v>0</v>
      </c>
      <c r="K525">
        <v>0</v>
      </c>
      <c r="L525">
        <v>0</v>
      </c>
      <c r="M525">
        <v>0</v>
      </c>
      <c r="N525">
        <v>0</v>
      </c>
      <c r="O525">
        <v>0</v>
      </c>
      <c r="P525">
        <v>0</v>
      </c>
      <c r="Q525">
        <v>0</v>
      </c>
      <c r="R525">
        <v>0</v>
      </c>
      <c r="S525">
        <v>0</v>
      </c>
      <c r="T525">
        <v>0</v>
      </c>
    </row>
    <row r="526" spans="1:20">
      <c r="A526" t="s">
        <v>99</v>
      </c>
      <c r="B526" t="s">
        <v>99</v>
      </c>
      <c r="C526" t="s">
        <v>99</v>
      </c>
      <c r="D526">
        <v>0</v>
      </c>
      <c r="E526">
        <v>0</v>
      </c>
      <c r="F526">
        <v>0</v>
      </c>
      <c r="G526">
        <v>0</v>
      </c>
      <c r="H526">
        <v>0</v>
      </c>
      <c r="I526">
        <v>0</v>
      </c>
      <c r="J526">
        <v>0</v>
      </c>
      <c r="K526">
        <v>0</v>
      </c>
      <c r="L526">
        <v>0</v>
      </c>
      <c r="M526">
        <v>0</v>
      </c>
      <c r="N526">
        <v>0</v>
      </c>
      <c r="O526">
        <v>0</v>
      </c>
      <c r="P526">
        <v>0</v>
      </c>
      <c r="Q526">
        <v>0</v>
      </c>
      <c r="R526">
        <v>0</v>
      </c>
      <c r="S526">
        <v>0</v>
      </c>
      <c r="T526">
        <v>0</v>
      </c>
    </row>
    <row r="527" spans="1:20">
      <c r="A527" t="s">
        <v>99</v>
      </c>
      <c r="B527" t="s">
        <v>99</v>
      </c>
      <c r="C527" t="s">
        <v>99</v>
      </c>
      <c r="D527">
        <v>0</v>
      </c>
      <c r="E527">
        <v>0</v>
      </c>
      <c r="F527">
        <v>0</v>
      </c>
      <c r="G527">
        <v>0</v>
      </c>
      <c r="H527">
        <v>0</v>
      </c>
      <c r="I527">
        <v>0</v>
      </c>
      <c r="J527">
        <v>0</v>
      </c>
      <c r="K527">
        <v>0</v>
      </c>
      <c r="L527">
        <v>0</v>
      </c>
      <c r="M527">
        <v>0</v>
      </c>
      <c r="N527">
        <v>0</v>
      </c>
      <c r="O527">
        <v>0</v>
      </c>
      <c r="P527">
        <v>0</v>
      </c>
      <c r="Q527">
        <v>0</v>
      </c>
      <c r="R527">
        <v>0</v>
      </c>
      <c r="S527">
        <v>0</v>
      </c>
      <c r="T527">
        <v>0</v>
      </c>
    </row>
    <row r="528" spans="1:20">
      <c r="A528" t="s">
        <v>99</v>
      </c>
      <c r="B528" t="s">
        <v>99</v>
      </c>
      <c r="C528" t="s">
        <v>99</v>
      </c>
      <c r="D528">
        <v>0</v>
      </c>
      <c r="E528">
        <v>0</v>
      </c>
      <c r="F528">
        <v>0</v>
      </c>
      <c r="G528">
        <v>0</v>
      </c>
      <c r="H528">
        <v>0</v>
      </c>
      <c r="I528">
        <v>0</v>
      </c>
      <c r="J528">
        <v>0</v>
      </c>
      <c r="K528">
        <v>0</v>
      </c>
      <c r="L528">
        <v>0</v>
      </c>
      <c r="M528">
        <v>0</v>
      </c>
      <c r="N528">
        <v>0</v>
      </c>
      <c r="O528">
        <v>0</v>
      </c>
      <c r="P528">
        <v>0</v>
      </c>
      <c r="Q528">
        <v>0</v>
      </c>
      <c r="R528">
        <v>0</v>
      </c>
      <c r="S528">
        <v>0</v>
      </c>
      <c r="T528">
        <v>0</v>
      </c>
    </row>
    <row r="529" spans="1:20">
      <c r="A529" t="s">
        <v>99</v>
      </c>
      <c r="B529" t="s">
        <v>99</v>
      </c>
      <c r="C529" t="s">
        <v>99</v>
      </c>
      <c r="D529">
        <v>0</v>
      </c>
      <c r="E529">
        <v>0</v>
      </c>
      <c r="F529">
        <v>0</v>
      </c>
      <c r="G529">
        <v>0</v>
      </c>
      <c r="H529">
        <v>0</v>
      </c>
      <c r="I529">
        <v>0</v>
      </c>
      <c r="J529">
        <v>0</v>
      </c>
      <c r="K529">
        <v>0</v>
      </c>
      <c r="L529">
        <v>0</v>
      </c>
      <c r="M529">
        <v>0</v>
      </c>
      <c r="N529">
        <v>0</v>
      </c>
      <c r="O529">
        <v>0</v>
      </c>
      <c r="P529">
        <v>0</v>
      </c>
      <c r="Q529">
        <v>0</v>
      </c>
      <c r="R529">
        <v>0</v>
      </c>
      <c r="S529">
        <v>0</v>
      </c>
      <c r="T529">
        <v>0</v>
      </c>
    </row>
    <row r="530" spans="1:20">
      <c r="A530" t="s">
        <v>99</v>
      </c>
      <c r="B530" t="s">
        <v>99</v>
      </c>
      <c r="C530" t="s">
        <v>99</v>
      </c>
      <c r="D530">
        <v>0</v>
      </c>
      <c r="E530">
        <v>0</v>
      </c>
      <c r="F530">
        <v>0</v>
      </c>
      <c r="G530">
        <v>0</v>
      </c>
      <c r="H530">
        <v>0</v>
      </c>
      <c r="I530">
        <v>0</v>
      </c>
      <c r="J530">
        <v>0</v>
      </c>
      <c r="K530">
        <v>0</v>
      </c>
      <c r="L530">
        <v>0</v>
      </c>
      <c r="M530">
        <v>0</v>
      </c>
      <c r="N530">
        <v>0</v>
      </c>
      <c r="O530">
        <v>0</v>
      </c>
      <c r="P530">
        <v>0</v>
      </c>
      <c r="Q530">
        <v>0</v>
      </c>
      <c r="R530">
        <v>0</v>
      </c>
      <c r="S530">
        <v>0</v>
      </c>
      <c r="T530">
        <v>0</v>
      </c>
    </row>
    <row r="531" spans="1:20">
      <c r="A531" t="s">
        <v>99</v>
      </c>
      <c r="B531" t="s">
        <v>99</v>
      </c>
      <c r="C531" t="s">
        <v>99</v>
      </c>
      <c r="D531">
        <v>0</v>
      </c>
      <c r="E531">
        <v>0</v>
      </c>
      <c r="F531">
        <v>0</v>
      </c>
      <c r="G531">
        <v>0</v>
      </c>
      <c r="H531">
        <v>0</v>
      </c>
      <c r="I531">
        <v>0</v>
      </c>
      <c r="J531">
        <v>0</v>
      </c>
      <c r="K531">
        <v>0</v>
      </c>
      <c r="L531">
        <v>0</v>
      </c>
      <c r="M531">
        <v>0</v>
      </c>
      <c r="N531">
        <v>0</v>
      </c>
      <c r="O531">
        <v>0</v>
      </c>
      <c r="P531">
        <v>0</v>
      </c>
      <c r="Q531">
        <v>0</v>
      </c>
      <c r="R531">
        <v>0</v>
      </c>
      <c r="S531">
        <v>0</v>
      </c>
      <c r="T531">
        <v>0</v>
      </c>
    </row>
    <row r="532" spans="1:20">
      <c r="A532" t="s">
        <v>99</v>
      </c>
      <c r="B532" t="s">
        <v>99</v>
      </c>
      <c r="C532" t="s">
        <v>99</v>
      </c>
      <c r="D532">
        <v>0</v>
      </c>
      <c r="E532">
        <v>0</v>
      </c>
      <c r="F532">
        <v>0</v>
      </c>
      <c r="G532">
        <v>0</v>
      </c>
      <c r="H532">
        <v>0</v>
      </c>
      <c r="I532">
        <v>0</v>
      </c>
      <c r="J532">
        <v>0</v>
      </c>
      <c r="K532">
        <v>0</v>
      </c>
      <c r="L532">
        <v>0</v>
      </c>
      <c r="M532">
        <v>0</v>
      </c>
      <c r="N532">
        <v>0</v>
      </c>
      <c r="O532">
        <v>0</v>
      </c>
      <c r="P532">
        <v>0</v>
      </c>
      <c r="Q532">
        <v>0</v>
      </c>
      <c r="R532">
        <v>0</v>
      </c>
      <c r="S532">
        <v>0</v>
      </c>
      <c r="T532">
        <v>0</v>
      </c>
    </row>
    <row r="533" spans="1:20">
      <c r="A533" t="s">
        <v>99</v>
      </c>
      <c r="B533" t="s">
        <v>99</v>
      </c>
      <c r="C533" t="s">
        <v>99</v>
      </c>
      <c r="D533">
        <v>0</v>
      </c>
      <c r="E533">
        <v>0</v>
      </c>
      <c r="F533">
        <v>0</v>
      </c>
      <c r="G533">
        <v>0</v>
      </c>
      <c r="H533">
        <v>0</v>
      </c>
      <c r="I533">
        <v>0</v>
      </c>
      <c r="J533">
        <v>0</v>
      </c>
      <c r="K533">
        <v>0</v>
      </c>
      <c r="L533">
        <v>0</v>
      </c>
      <c r="M533">
        <v>0</v>
      </c>
      <c r="N533">
        <v>0</v>
      </c>
      <c r="O533">
        <v>0</v>
      </c>
      <c r="P533">
        <v>0</v>
      </c>
      <c r="Q533">
        <v>0</v>
      </c>
      <c r="R533">
        <v>0</v>
      </c>
      <c r="S533">
        <v>0</v>
      </c>
      <c r="T533">
        <v>0</v>
      </c>
    </row>
    <row r="534" spans="1:20">
      <c r="A534" t="s">
        <v>99</v>
      </c>
      <c r="B534" t="s">
        <v>99</v>
      </c>
      <c r="C534" t="s">
        <v>99</v>
      </c>
      <c r="D534">
        <v>0</v>
      </c>
      <c r="E534">
        <v>0</v>
      </c>
      <c r="F534">
        <v>0</v>
      </c>
      <c r="G534">
        <v>0</v>
      </c>
      <c r="H534">
        <v>0</v>
      </c>
      <c r="I534">
        <v>0</v>
      </c>
      <c r="J534">
        <v>0</v>
      </c>
      <c r="K534">
        <v>0</v>
      </c>
      <c r="L534">
        <v>0</v>
      </c>
      <c r="M534">
        <v>0</v>
      </c>
      <c r="N534">
        <v>0</v>
      </c>
      <c r="O534">
        <v>0</v>
      </c>
      <c r="P534">
        <v>0</v>
      </c>
      <c r="Q534">
        <v>0</v>
      </c>
      <c r="R534">
        <v>0</v>
      </c>
      <c r="S534">
        <v>0</v>
      </c>
      <c r="T534">
        <v>0</v>
      </c>
    </row>
    <row r="535" spans="1:20">
      <c r="A535" t="s">
        <v>99</v>
      </c>
      <c r="B535" t="s">
        <v>99</v>
      </c>
      <c r="C535" t="s">
        <v>99</v>
      </c>
      <c r="D535">
        <v>0</v>
      </c>
      <c r="E535">
        <v>0</v>
      </c>
      <c r="F535">
        <v>0</v>
      </c>
      <c r="G535">
        <v>0</v>
      </c>
      <c r="H535">
        <v>0</v>
      </c>
      <c r="I535">
        <v>0</v>
      </c>
      <c r="J535">
        <v>0</v>
      </c>
      <c r="K535">
        <v>0</v>
      </c>
      <c r="L535">
        <v>0</v>
      </c>
      <c r="M535">
        <v>0</v>
      </c>
      <c r="N535">
        <v>0</v>
      </c>
      <c r="O535">
        <v>0</v>
      </c>
      <c r="P535">
        <v>0</v>
      </c>
      <c r="Q535">
        <v>0</v>
      </c>
      <c r="R535">
        <v>0</v>
      </c>
      <c r="S535">
        <v>0</v>
      </c>
      <c r="T535">
        <v>0</v>
      </c>
    </row>
    <row r="536" spans="1:20">
      <c r="A536" t="s">
        <v>99</v>
      </c>
      <c r="B536" t="s">
        <v>99</v>
      </c>
      <c r="C536" t="s">
        <v>99</v>
      </c>
      <c r="D536">
        <v>0</v>
      </c>
      <c r="E536">
        <v>0</v>
      </c>
      <c r="F536">
        <v>0</v>
      </c>
      <c r="G536">
        <v>0</v>
      </c>
      <c r="H536">
        <v>0</v>
      </c>
      <c r="I536">
        <v>0</v>
      </c>
      <c r="J536">
        <v>0</v>
      </c>
      <c r="K536">
        <v>0</v>
      </c>
      <c r="L536">
        <v>0</v>
      </c>
      <c r="M536">
        <v>0</v>
      </c>
      <c r="N536">
        <v>0</v>
      </c>
      <c r="O536">
        <v>0</v>
      </c>
      <c r="P536">
        <v>0</v>
      </c>
      <c r="Q536">
        <v>0</v>
      </c>
      <c r="R536">
        <v>0</v>
      </c>
      <c r="S536">
        <v>0</v>
      </c>
      <c r="T536">
        <v>0</v>
      </c>
    </row>
    <row r="537" spans="1:20">
      <c r="A537" t="s">
        <v>99</v>
      </c>
      <c r="B537" t="s">
        <v>99</v>
      </c>
      <c r="C537" t="s">
        <v>99</v>
      </c>
      <c r="D537">
        <v>0</v>
      </c>
      <c r="E537">
        <v>0</v>
      </c>
      <c r="F537">
        <v>0</v>
      </c>
      <c r="G537">
        <v>0</v>
      </c>
      <c r="H537">
        <v>0</v>
      </c>
      <c r="I537">
        <v>0</v>
      </c>
      <c r="J537">
        <v>0</v>
      </c>
      <c r="K537">
        <v>0</v>
      </c>
      <c r="L537">
        <v>0</v>
      </c>
      <c r="M537">
        <v>0</v>
      </c>
      <c r="N537">
        <v>0</v>
      </c>
      <c r="O537">
        <v>0</v>
      </c>
      <c r="P537">
        <v>0</v>
      </c>
      <c r="Q537">
        <v>0</v>
      </c>
      <c r="R537">
        <v>0</v>
      </c>
      <c r="S537">
        <v>0</v>
      </c>
      <c r="T537">
        <v>0</v>
      </c>
    </row>
    <row r="538" spans="1:20">
      <c r="A538" t="s">
        <v>99</v>
      </c>
      <c r="B538" t="s">
        <v>99</v>
      </c>
      <c r="C538" t="s">
        <v>99</v>
      </c>
      <c r="D538">
        <v>0</v>
      </c>
      <c r="E538">
        <v>0</v>
      </c>
      <c r="F538">
        <v>0</v>
      </c>
      <c r="G538">
        <v>0</v>
      </c>
      <c r="H538">
        <v>0</v>
      </c>
      <c r="I538">
        <v>0</v>
      </c>
      <c r="J538">
        <v>0</v>
      </c>
      <c r="K538">
        <v>0</v>
      </c>
      <c r="L538">
        <v>0</v>
      </c>
      <c r="M538">
        <v>0</v>
      </c>
      <c r="N538">
        <v>0</v>
      </c>
      <c r="O538">
        <v>0</v>
      </c>
      <c r="P538">
        <v>0</v>
      </c>
      <c r="Q538">
        <v>0</v>
      </c>
      <c r="R538">
        <v>0</v>
      </c>
      <c r="S538">
        <v>0</v>
      </c>
      <c r="T538">
        <v>0</v>
      </c>
    </row>
    <row r="539" spans="1:20">
      <c r="A539" t="s">
        <v>99</v>
      </c>
      <c r="B539" t="s">
        <v>99</v>
      </c>
      <c r="C539" t="s">
        <v>99</v>
      </c>
      <c r="D539">
        <v>0</v>
      </c>
      <c r="E539">
        <v>0</v>
      </c>
      <c r="F539">
        <v>0</v>
      </c>
      <c r="G539">
        <v>0</v>
      </c>
      <c r="H539">
        <v>0</v>
      </c>
      <c r="I539">
        <v>0</v>
      </c>
      <c r="J539">
        <v>0</v>
      </c>
      <c r="K539">
        <v>0</v>
      </c>
      <c r="L539">
        <v>0</v>
      </c>
      <c r="M539">
        <v>0</v>
      </c>
      <c r="N539">
        <v>0</v>
      </c>
      <c r="O539">
        <v>0</v>
      </c>
      <c r="P539">
        <v>0</v>
      </c>
      <c r="Q539">
        <v>0</v>
      </c>
      <c r="R539">
        <v>0</v>
      </c>
      <c r="S539">
        <v>0</v>
      </c>
      <c r="T539">
        <v>0</v>
      </c>
    </row>
    <row r="540" spans="1:20">
      <c r="A540" t="s">
        <v>99</v>
      </c>
      <c r="B540" t="s">
        <v>99</v>
      </c>
      <c r="C540" t="s">
        <v>99</v>
      </c>
      <c r="D540">
        <v>0</v>
      </c>
      <c r="E540">
        <v>0</v>
      </c>
      <c r="F540">
        <v>0</v>
      </c>
      <c r="G540">
        <v>0</v>
      </c>
      <c r="H540">
        <v>0</v>
      </c>
      <c r="I540">
        <v>0</v>
      </c>
      <c r="J540">
        <v>0</v>
      </c>
      <c r="K540">
        <v>0</v>
      </c>
      <c r="L540">
        <v>0</v>
      </c>
      <c r="M540">
        <v>0</v>
      </c>
      <c r="N540">
        <v>0</v>
      </c>
      <c r="O540">
        <v>0</v>
      </c>
      <c r="P540">
        <v>0</v>
      </c>
      <c r="Q540">
        <v>0</v>
      </c>
      <c r="R540">
        <v>0</v>
      </c>
      <c r="S540">
        <v>0</v>
      </c>
      <c r="T540">
        <v>0</v>
      </c>
    </row>
    <row r="541" spans="1:20">
      <c r="A541" t="s">
        <v>99</v>
      </c>
      <c r="B541" t="s">
        <v>99</v>
      </c>
      <c r="C541" t="s">
        <v>99</v>
      </c>
      <c r="D541">
        <v>0</v>
      </c>
      <c r="E541">
        <v>0</v>
      </c>
      <c r="F541">
        <v>0</v>
      </c>
      <c r="G541">
        <v>0</v>
      </c>
      <c r="H541">
        <v>0</v>
      </c>
      <c r="I541">
        <v>0</v>
      </c>
      <c r="J541">
        <v>0</v>
      </c>
      <c r="K541">
        <v>0</v>
      </c>
      <c r="L541">
        <v>0</v>
      </c>
      <c r="M541">
        <v>0</v>
      </c>
      <c r="N541">
        <v>0</v>
      </c>
      <c r="O541">
        <v>0</v>
      </c>
      <c r="P541">
        <v>0</v>
      </c>
      <c r="Q541">
        <v>0</v>
      </c>
      <c r="R541">
        <v>0</v>
      </c>
      <c r="S541">
        <v>0</v>
      </c>
      <c r="T541">
        <v>0</v>
      </c>
    </row>
    <row r="542" spans="1:20">
      <c r="A542" t="s">
        <v>99</v>
      </c>
      <c r="B542" t="s">
        <v>99</v>
      </c>
      <c r="C542" t="s">
        <v>99</v>
      </c>
      <c r="D542">
        <v>0</v>
      </c>
      <c r="E542">
        <v>0</v>
      </c>
      <c r="F542">
        <v>0</v>
      </c>
      <c r="G542">
        <v>0</v>
      </c>
      <c r="H542">
        <v>0</v>
      </c>
      <c r="I542">
        <v>0</v>
      </c>
      <c r="J542">
        <v>0</v>
      </c>
      <c r="K542">
        <v>0</v>
      </c>
      <c r="L542">
        <v>0</v>
      </c>
      <c r="M542">
        <v>0</v>
      </c>
      <c r="N542">
        <v>0</v>
      </c>
      <c r="O542">
        <v>0</v>
      </c>
      <c r="P542">
        <v>0</v>
      </c>
      <c r="Q542">
        <v>0</v>
      </c>
      <c r="R542">
        <v>0</v>
      </c>
      <c r="S542">
        <v>0</v>
      </c>
      <c r="T542">
        <v>0</v>
      </c>
    </row>
    <row r="543" spans="1:20">
      <c r="A543" t="s">
        <v>99</v>
      </c>
      <c r="B543" t="s">
        <v>99</v>
      </c>
      <c r="C543" t="s">
        <v>99</v>
      </c>
      <c r="D543">
        <v>0</v>
      </c>
      <c r="E543">
        <v>0</v>
      </c>
      <c r="F543">
        <v>0</v>
      </c>
      <c r="G543">
        <v>0</v>
      </c>
      <c r="H543">
        <v>0</v>
      </c>
      <c r="I543">
        <v>0</v>
      </c>
      <c r="J543">
        <v>0</v>
      </c>
      <c r="K543">
        <v>0</v>
      </c>
      <c r="L543">
        <v>0</v>
      </c>
      <c r="M543">
        <v>0</v>
      </c>
      <c r="N543">
        <v>0</v>
      </c>
      <c r="O543">
        <v>0</v>
      </c>
      <c r="P543">
        <v>0</v>
      </c>
      <c r="Q543">
        <v>0</v>
      </c>
      <c r="R543">
        <v>0</v>
      </c>
      <c r="S543">
        <v>0</v>
      </c>
      <c r="T543">
        <v>0</v>
      </c>
    </row>
    <row r="544" spans="1:20">
      <c r="A544" t="s">
        <v>99</v>
      </c>
      <c r="B544" t="s">
        <v>99</v>
      </c>
      <c r="C544" t="s">
        <v>99</v>
      </c>
      <c r="D544">
        <v>0</v>
      </c>
      <c r="E544">
        <v>0</v>
      </c>
      <c r="F544">
        <v>0</v>
      </c>
      <c r="G544">
        <v>0</v>
      </c>
      <c r="H544">
        <v>0</v>
      </c>
      <c r="I544">
        <v>0</v>
      </c>
      <c r="J544">
        <v>0</v>
      </c>
      <c r="K544">
        <v>0</v>
      </c>
      <c r="L544">
        <v>0</v>
      </c>
      <c r="M544">
        <v>0</v>
      </c>
      <c r="N544">
        <v>0</v>
      </c>
      <c r="O544">
        <v>0</v>
      </c>
      <c r="P544">
        <v>0</v>
      </c>
      <c r="Q544">
        <v>0</v>
      </c>
      <c r="R544">
        <v>0</v>
      </c>
      <c r="S544">
        <v>0</v>
      </c>
      <c r="T544">
        <v>0</v>
      </c>
    </row>
    <row r="545" spans="1:20">
      <c r="A545" t="s">
        <v>99</v>
      </c>
      <c r="B545" t="s">
        <v>99</v>
      </c>
      <c r="C545" t="s">
        <v>99</v>
      </c>
      <c r="D545">
        <v>0</v>
      </c>
      <c r="E545">
        <v>0</v>
      </c>
      <c r="F545">
        <v>0</v>
      </c>
      <c r="G545">
        <v>0</v>
      </c>
      <c r="H545">
        <v>0</v>
      </c>
      <c r="I545">
        <v>0</v>
      </c>
      <c r="J545">
        <v>0</v>
      </c>
      <c r="K545">
        <v>0</v>
      </c>
      <c r="L545">
        <v>0</v>
      </c>
      <c r="M545">
        <v>0</v>
      </c>
      <c r="N545">
        <v>0</v>
      </c>
      <c r="O545">
        <v>0</v>
      </c>
      <c r="P545">
        <v>0</v>
      </c>
      <c r="Q545">
        <v>0</v>
      </c>
      <c r="R545">
        <v>0</v>
      </c>
      <c r="S545">
        <v>0</v>
      </c>
      <c r="T545">
        <v>0</v>
      </c>
    </row>
    <row r="546" spans="1:20">
      <c r="A546" t="s">
        <v>99</v>
      </c>
      <c r="B546" t="s">
        <v>99</v>
      </c>
      <c r="C546" t="s">
        <v>99</v>
      </c>
      <c r="D546">
        <v>0</v>
      </c>
      <c r="E546">
        <v>0</v>
      </c>
      <c r="F546">
        <v>0</v>
      </c>
      <c r="G546">
        <v>0</v>
      </c>
      <c r="H546">
        <v>0</v>
      </c>
      <c r="I546">
        <v>0</v>
      </c>
      <c r="J546">
        <v>0</v>
      </c>
      <c r="K546">
        <v>0</v>
      </c>
      <c r="L546">
        <v>0</v>
      </c>
      <c r="M546">
        <v>0</v>
      </c>
      <c r="N546">
        <v>0</v>
      </c>
      <c r="O546">
        <v>0</v>
      </c>
      <c r="P546">
        <v>0</v>
      </c>
      <c r="Q546">
        <v>0</v>
      </c>
      <c r="R546">
        <v>0</v>
      </c>
      <c r="S546">
        <v>0</v>
      </c>
      <c r="T546">
        <v>0</v>
      </c>
    </row>
    <row r="547" spans="1:20">
      <c r="A547" t="s">
        <v>99</v>
      </c>
      <c r="B547" t="s">
        <v>99</v>
      </c>
      <c r="C547" t="s">
        <v>99</v>
      </c>
      <c r="D547">
        <v>0</v>
      </c>
      <c r="E547">
        <v>0</v>
      </c>
      <c r="F547">
        <v>0</v>
      </c>
      <c r="G547">
        <v>0</v>
      </c>
      <c r="H547">
        <v>0</v>
      </c>
      <c r="I547">
        <v>0</v>
      </c>
      <c r="J547">
        <v>0</v>
      </c>
      <c r="K547">
        <v>0</v>
      </c>
      <c r="L547">
        <v>0</v>
      </c>
      <c r="M547">
        <v>0</v>
      </c>
      <c r="N547">
        <v>0</v>
      </c>
      <c r="O547">
        <v>0</v>
      </c>
      <c r="P547">
        <v>0</v>
      </c>
      <c r="Q547">
        <v>0</v>
      </c>
      <c r="R547">
        <v>0</v>
      </c>
      <c r="S547">
        <v>0</v>
      </c>
      <c r="T547">
        <v>0</v>
      </c>
    </row>
    <row r="548" spans="1:20">
      <c r="A548" t="s">
        <v>99</v>
      </c>
      <c r="B548" t="s">
        <v>99</v>
      </c>
      <c r="C548" t="s">
        <v>99</v>
      </c>
      <c r="D548">
        <v>0</v>
      </c>
      <c r="E548">
        <v>0</v>
      </c>
      <c r="F548">
        <v>0</v>
      </c>
      <c r="G548">
        <v>0</v>
      </c>
      <c r="H548">
        <v>0</v>
      </c>
      <c r="I548">
        <v>0</v>
      </c>
      <c r="J548">
        <v>0</v>
      </c>
      <c r="K548">
        <v>0</v>
      </c>
      <c r="L548">
        <v>0</v>
      </c>
      <c r="M548">
        <v>0</v>
      </c>
      <c r="N548">
        <v>0</v>
      </c>
      <c r="O548">
        <v>0</v>
      </c>
      <c r="P548">
        <v>0</v>
      </c>
      <c r="Q548">
        <v>0</v>
      </c>
      <c r="R548">
        <v>0</v>
      </c>
      <c r="S548">
        <v>0</v>
      </c>
      <c r="T548">
        <v>0</v>
      </c>
    </row>
    <row r="549" spans="1:20">
      <c r="A549" t="s">
        <v>99</v>
      </c>
      <c r="B549" t="s">
        <v>99</v>
      </c>
      <c r="C549" t="s">
        <v>99</v>
      </c>
      <c r="D549">
        <v>0</v>
      </c>
      <c r="E549">
        <v>0</v>
      </c>
      <c r="F549">
        <v>0</v>
      </c>
      <c r="G549">
        <v>0</v>
      </c>
      <c r="H549">
        <v>0</v>
      </c>
      <c r="I549">
        <v>0</v>
      </c>
      <c r="J549">
        <v>0</v>
      </c>
      <c r="K549">
        <v>0</v>
      </c>
      <c r="L549">
        <v>0</v>
      </c>
      <c r="M549">
        <v>0</v>
      </c>
      <c r="N549">
        <v>0</v>
      </c>
      <c r="O549">
        <v>0</v>
      </c>
      <c r="P549">
        <v>0</v>
      </c>
      <c r="Q549">
        <v>0</v>
      </c>
      <c r="R549">
        <v>0</v>
      </c>
      <c r="S549">
        <v>0</v>
      </c>
      <c r="T549">
        <v>0</v>
      </c>
    </row>
    <row r="550" spans="1:20">
      <c r="A550" t="s">
        <v>99</v>
      </c>
      <c r="B550" t="s">
        <v>99</v>
      </c>
      <c r="C550" t="s">
        <v>99</v>
      </c>
      <c r="D550">
        <v>0</v>
      </c>
      <c r="E550">
        <v>0</v>
      </c>
      <c r="F550">
        <v>0</v>
      </c>
      <c r="G550">
        <v>0</v>
      </c>
      <c r="H550">
        <v>0</v>
      </c>
      <c r="I550">
        <v>0</v>
      </c>
      <c r="J550">
        <v>0</v>
      </c>
      <c r="K550">
        <v>0</v>
      </c>
      <c r="L550">
        <v>0</v>
      </c>
      <c r="M550">
        <v>0</v>
      </c>
      <c r="N550">
        <v>0</v>
      </c>
      <c r="O550">
        <v>0</v>
      </c>
      <c r="P550">
        <v>0</v>
      </c>
      <c r="Q550">
        <v>0</v>
      </c>
      <c r="R550">
        <v>0</v>
      </c>
      <c r="S550">
        <v>0</v>
      </c>
      <c r="T550">
        <v>0</v>
      </c>
    </row>
    <row r="551" spans="1:20">
      <c r="A551" t="s">
        <v>99</v>
      </c>
      <c r="B551" t="s">
        <v>99</v>
      </c>
      <c r="C551" t="s">
        <v>99</v>
      </c>
      <c r="D551">
        <v>0</v>
      </c>
      <c r="E551">
        <v>0</v>
      </c>
      <c r="F551">
        <v>0</v>
      </c>
      <c r="G551">
        <v>0</v>
      </c>
      <c r="H551">
        <v>0</v>
      </c>
      <c r="I551">
        <v>0</v>
      </c>
      <c r="J551">
        <v>0</v>
      </c>
      <c r="K551">
        <v>0</v>
      </c>
      <c r="L551">
        <v>0</v>
      </c>
      <c r="M551">
        <v>0</v>
      </c>
      <c r="N551">
        <v>0</v>
      </c>
      <c r="O551">
        <v>0</v>
      </c>
      <c r="P551">
        <v>0</v>
      </c>
      <c r="Q551">
        <v>0</v>
      </c>
      <c r="R551">
        <v>0</v>
      </c>
      <c r="S551">
        <v>0</v>
      </c>
      <c r="T551">
        <v>0</v>
      </c>
    </row>
    <row r="552" spans="1:20">
      <c r="A552" t="s">
        <v>99</v>
      </c>
      <c r="B552" t="s">
        <v>99</v>
      </c>
      <c r="C552" t="s">
        <v>99</v>
      </c>
      <c r="D552">
        <v>0</v>
      </c>
      <c r="E552">
        <v>0</v>
      </c>
      <c r="F552">
        <v>0</v>
      </c>
      <c r="G552">
        <v>0</v>
      </c>
      <c r="H552">
        <v>0</v>
      </c>
      <c r="I552">
        <v>0</v>
      </c>
      <c r="J552">
        <v>0</v>
      </c>
      <c r="K552">
        <v>0</v>
      </c>
      <c r="L552">
        <v>0</v>
      </c>
      <c r="M552">
        <v>0</v>
      </c>
      <c r="N552">
        <v>0</v>
      </c>
      <c r="O552">
        <v>0</v>
      </c>
      <c r="P552">
        <v>0</v>
      </c>
      <c r="Q552">
        <v>0</v>
      </c>
      <c r="R552">
        <v>0</v>
      </c>
      <c r="S552">
        <v>0</v>
      </c>
      <c r="T552">
        <v>0</v>
      </c>
    </row>
    <row r="553" spans="1:20">
      <c r="A553" t="s">
        <v>99</v>
      </c>
      <c r="B553" t="s">
        <v>99</v>
      </c>
      <c r="C553" t="s">
        <v>99</v>
      </c>
      <c r="D553">
        <v>0</v>
      </c>
      <c r="E553">
        <v>0</v>
      </c>
      <c r="F553">
        <v>0</v>
      </c>
      <c r="G553">
        <v>0</v>
      </c>
      <c r="H553">
        <v>0</v>
      </c>
      <c r="I553">
        <v>0</v>
      </c>
      <c r="J553">
        <v>0</v>
      </c>
      <c r="K553">
        <v>0</v>
      </c>
      <c r="L553">
        <v>0</v>
      </c>
      <c r="M553">
        <v>0</v>
      </c>
      <c r="N553">
        <v>0</v>
      </c>
      <c r="O553">
        <v>0</v>
      </c>
      <c r="P553">
        <v>0</v>
      </c>
      <c r="Q553">
        <v>0</v>
      </c>
      <c r="R553">
        <v>0</v>
      </c>
      <c r="S553">
        <v>0</v>
      </c>
      <c r="T553">
        <v>0</v>
      </c>
    </row>
    <row r="554" spans="1:20">
      <c r="A554" t="s">
        <v>99</v>
      </c>
      <c r="B554" t="s">
        <v>99</v>
      </c>
      <c r="C554" t="s">
        <v>99</v>
      </c>
      <c r="D554">
        <v>0</v>
      </c>
      <c r="E554">
        <v>0</v>
      </c>
      <c r="F554">
        <v>0</v>
      </c>
      <c r="G554">
        <v>0</v>
      </c>
      <c r="H554">
        <v>0</v>
      </c>
      <c r="I554">
        <v>0</v>
      </c>
      <c r="J554">
        <v>0</v>
      </c>
      <c r="K554">
        <v>0</v>
      </c>
      <c r="L554">
        <v>0</v>
      </c>
      <c r="M554">
        <v>0</v>
      </c>
      <c r="N554">
        <v>0</v>
      </c>
      <c r="O554">
        <v>0</v>
      </c>
      <c r="P554">
        <v>0</v>
      </c>
      <c r="Q554">
        <v>0</v>
      </c>
      <c r="R554">
        <v>0</v>
      </c>
      <c r="S554">
        <v>0</v>
      </c>
      <c r="T554">
        <v>0</v>
      </c>
    </row>
    <row r="555" spans="1:20">
      <c r="A555" t="s">
        <v>99</v>
      </c>
      <c r="B555" t="s">
        <v>99</v>
      </c>
      <c r="C555" t="s">
        <v>99</v>
      </c>
      <c r="D555">
        <v>0</v>
      </c>
      <c r="E555">
        <v>0</v>
      </c>
      <c r="F555">
        <v>0</v>
      </c>
      <c r="G555">
        <v>0</v>
      </c>
      <c r="H555">
        <v>0</v>
      </c>
      <c r="I555">
        <v>0</v>
      </c>
      <c r="J555">
        <v>0</v>
      </c>
      <c r="K555">
        <v>0</v>
      </c>
      <c r="L555">
        <v>0</v>
      </c>
      <c r="M555">
        <v>0</v>
      </c>
      <c r="N555">
        <v>0</v>
      </c>
      <c r="O555">
        <v>0</v>
      </c>
      <c r="P555">
        <v>0</v>
      </c>
      <c r="Q555">
        <v>0</v>
      </c>
      <c r="R555">
        <v>0</v>
      </c>
      <c r="S555">
        <v>0</v>
      </c>
      <c r="T555">
        <v>0</v>
      </c>
    </row>
    <row r="556" spans="1:20">
      <c r="A556" t="s">
        <v>99</v>
      </c>
      <c r="B556" t="s">
        <v>99</v>
      </c>
      <c r="C556" t="s">
        <v>99</v>
      </c>
      <c r="D556">
        <v>0</v>
      </c>
      <c r="E556">
        <v>0</v>
      </c>
      <c r="F556">
        <v>0</v>
      </c>
      <c r="G556">
        <v>0</v>
      </c>
      <c r="H556">
        <v>0</v>
      </c>
      <c r="I556">
        <v>0</v>
      </c>
      <c r="J556">
        <v>0</v>
      </c>
      <c r="K556">
        <v>0</v>
      </c>
      <c r="L556">
        <v>0</v>
      </c>
      <c r="M556">
        <v>0</v>
      </c>
      <c r="N556">
        <v>0</v>
      </c>
      <c r="O556">
        <v>0</v>
      </c>
      <c r="P556">
        <v>0</v>
      </c>
      <c r="Q556">
        <v>0</v>
      </c>
      <c r="R556">
        <v>0</v>
      </c>
      <c r="S556">
        <v>0</v>
      </c>
      <c r="T556">
        <v>0</v>
      </c>
    </row>
    <row r="557" spans="1:20">
      <c r="A557" t="s">
        <v>99</v>
      </c>
      <c r="B557" t="s">
        <v>99</v>
      </c>
      <c r="C557" t="s">
        <v>99</v>
      </c>
      <c r="D557">
        <v>0</v>
      </c>
      <c r="E557">
        <v>0</v>
      </c>
      <c r="F557">
        <v>0</v>
      </c>
      <c r="G557">
        <v>0</v>
      </c>
      <c r="H557">
        <v>0</v>
      </c>
      <c r="I557">
        <v>0</v>
      </c>
      <c r="J557">
        <v>0</v>
      </c>
      <c r="K557">
        <v>0</v>
      </c>
      <c r="L557">
        <v>0</v>
      </c>
      <c r="M557">
        <v>0</v>
      </c>
      <c r="N557">
        <v>0</v>
      </c>
      <c r="O557">
        <v>0</v>
      </c>
      <c r="P557">
        <v>0</v>
      </c>
      <c r="Q557">
        <v>0</v>
      </c>
      <c r="R557">
        <v>0</v>
      </c>
      <c r="S557">
        <v>0</v>
      </c>
      <c r="T557">
        <v>0</v>
      </c>
    </row>
    <row r="558" spans="1:20">
      <c r="A558" t="s">
        <v>99</v>
      </c>
      <c r="B558" t="s">
        <v>99</v>
      </c>
      <c r="C558" t="s">
        <v>99</v>
      </c>
      <c r="D558">
        <v>0</v>
      </c>
      <c r="E558">
        <v>0</v>
      </c>
      <c r="F558">
        <v>0</v>
      </c>
      <c r="G558">
        <v>0</v>
      </c>
      <c r="H558">
        <v>0</v>
      </c>
      <c r="I558">
        <v>0</v>
      </c>
      <c r="J558">
        <v>0</v>
      </c>
      <c r="K558">
        <v>0</v>
      </c>
      <c r="L558">
        <v>0</v>
      </c>
      <c r="M558">
        <v>0</v>
      </c>
      <c r="N558">
        <v>0</v>
      </c>
      <c r="O558">
        <v>0</v>
      </c>
      <c r="P558">
        <v>0</v>
      </c>
      <c r="Q558">
        <v>0</v>
      </c>
      <c r="R558">
        <v>0</v>
      </c>
      <c r="S558">
        <v>0</v>
      </c>
      <c r="T558">
        <v>0</v>
      </c>
    </row>
    <row r="559" spans="1:20">
      <c r="A559" t="s">
        <v>99</v>
      </c>
      <c r="B559" t="s">
        <v>99</v>
      </c>
      <c r="C559" t="s">
        <v>99</v>
      </c>
      <c r="D559">
        <v>0</v>
      </c>
      <c r="E559">
        <v>0</v>
      </c>
      <c r="F559">
        <v>0</v>
      </c>
      <c r="G559">
        <v>0</v>
      </c>
      <c r="H559">
        <v>0</v>
      </c>
      <c r="I559">
        <v>0</v>
      </c>
      <c r="J559">
        <v>0</v>
      </c>
      <c r="K559">
        <v>0</v>
      </c>
      <c r="L559">
        <v>0</v>
      </c>
      <c r="M559">
        <v>0</v>
      </c>
      <c r="N559">
        <v>0</v>
      </c>
      <c r="O559">
        <v>0</v>
      </c>
      <c r="P559">
        <v>0</v>
      </c>
      <c r="Q559">
        <v>0</v>
      </c>
      <c r="R559">
        <v>0</v>
      </c>
      <c r="S559">
        <v>0</v>
      </c>
      <c r="T559">
        <v>0</v>
      </c>
    </row>
    <row r="560" spans="1:20">
      <c r="A560" t="s">
        <v>99</v>
      </c>
      <c r="B560" t="s">
        <v>99</v>
      </c>
      <c r="C560" t="s">
        <v>99</v>
      </c>
      <c r="D560">
        <v>0</v>
      </c>
      <c r="E560">
        <v>0</v>
      </c>
      <c r="F560">
        <v>0</v>
      </c>
      <c r="G560">
        <v>0</v>
      </c>
      <c r="H560">
        <v>0</v>
      </c>
      <c r="I560">
        <v>0</v>
      </c>
      <c r="J560">
        <v>0</v>
      </c>
      <c r="K560">
        <v>0</v>
      </c>
      <c r="L560">
        <v>0</v>
      </c>
      <c r="M560">
        <v>0</v>
      </c>
      <c r="N560">
        <v>0</v>
      </c>
      <c r="O560">
        <v>0</v>
      </c>
      <c r="P560">
        <v>0</v>
      </c>
      <c r="Q560">
        <v>0</v>
      </c>
      <c r="R560">
        <v>0</v>
      </c>
      <c r="S560">
        <v>0</v>
      </c>
      <c r="T560">
        <v>0</v>
      </c>
    </row>
    <row r="561" spans="1:20">
      <c r="A561" t="s">
        <v>99</v>
      </c>
      <c r="B561" t="s">
        <v>99</v>
      </c>
      <c r="C561" t="s">
        <v>99</v>
      </c>
      <c r="D561">
        <v>0</v>
      </c>
      <c r="E561">
        <v>0</v>
      </c>
      <c r="F561">
        <v>0</v>
      </c>
      <c r="G561">
        <v>0</v>
      </c>
      <c r="H561">
        <v>0</v>
      </c>
      <c r="I561">
        <v>0</v>
      </c>
      <c r="J561">
        <v>0</v>
      </c>
      <c r="K561">
        <v>0</v>
      </c>
      <c r="L561">
        <v>0</v>
      </c>
      <c r="M561">
        <v>0</v>
      </c>
      <c r="N561">
        <v>0</v>
      </c>
      <c r="O561">
        <v>0</v>
      </c>
      <c r="P561">
        <v>0</v>
      </c>
      <c r="Q561">
        <v>0</v>
      </c>
      <c r="R561">
        <v>0</v>
      </c>
      <c r="S561">
        <v>0</v>
      </c>
      <c r="T561">
        <v>0</v>
      </c>
    </row>
    <row r="562" spans="1:20">
      <c r="A562" t="s">
        <v>99</v>
      </c>
      <c r="B562" t="s">
        <v>99</v>
      </c>
      <c r="C562" t="s">
        <v>99</v>
      </c>
      <c r="D562">
        <v>0</v>
      </c>
      <c r="E562">
        <v>0</v>
      </c>
      <c r="F562">
        <v>0</v>
      </c>
      <c r="G562">
        <v>0</v>
      </c>
      <c r="H562">
        <v>0</v>
      </c>
      <c r="I562">
        <v>0</v>
      </c>
      <c r="J562">
        <v>0</v>
      </c>
      <c r="K562">
        <v>0</v>
      </c>
      <c r="L562">
        <v>0</v>
      </c>
      <c r="M562">
        <v>0</v>
      </c>
      <c r="N562">
        <v>0</v>
      </c>
      <c r="O562">
        <v>0</v>
      </c>
      <c r="P562">
        <v>0</v>
      </c>
      <c r="Q562">
        <v>0</v>
      </c>
      <c r="R562">
        <v>0</v>
      </c>
      <c r="S562">
        <v>0</v>
      </c>
      <c r="T562">
        <v>0</v>
      </c>
    </row>
    <row r="563" spans="1:20">
      <c r="A563" t="s">
        <v>99</v>
      </c>
      <c r="B563" t="s">
        <v>99</v>
      </c>
      <c r="C563" t="s">
        <v>99</v>
      </c>
      <c r="D563">
        <v>0</v>
      </c>
      <c r="E563">
        <v>0</v>
      </c>
      <c r="F563">
        <v>0</v>
      </c>
      <c r="G563">
        <v>0</v>
      </c>
      <c r="H563">
        <v>0</v>
      </c>
      <c r="I563">
        <v>0</v>
      </c>
      <c r="J563">
        <v>0</v>
      </c>
      <c r="K563">
        <v>0</v>
      </c>
      <c r="L563">
        <v>0</v>
      </c>
      <c r="M563">
        <v>0</v>
      </c>
      <c r="N563">
        <v>0</v>
      </c>
      <c r="O563">
        <v>0</v>
      </c>
      <c r="P563">
        <v>0</v>
      </c>
      <c r="Q563">
        <v>0</v>
      </c>
      <c r="R563">
        <v>0</v>
      </c>
      <c r="S563">
        <v>0</v>
      </c>
      <c r="T563">
        <v>0</v>
      </c>
    </row>
    <row r="564" spans="1:20">
      <c r="A564" t="s">
        <v>99</v>
      </c>
      <c r="B564" t="s">
        <v>99</v>
      </c>
      <c r="C564" t="s">
        <v>99</v>
      </c>
      <c r="D564">
        <v>0</v>
      </c>
      <c r="E564">
        <v>0</v>
      </c>
      <c r="F564">
        <v>0</v>
      </c>
      <c r="G564">
        <v>0</v>
      </c>
      <c r="H564">
        <v>0</v>
      </c>
      <c r="I564">
        <v>0</v>
      </c>
      <c r="J564">
        <v>0</v>
      </c>
      <c r="K564">
        <v>0</v>
      </c>
      <c r="L564">
        <v>0</v>
      </c>
      <c r="M564">
        <v>0</v>
      </c>
      <c r="N564">
        <v>0</v>
      </c>
      <c r="O564">
        <v>0</v>
      </c>
      <c r="P564">
        <v>0</v>
      </c>
      <c r="Q564">
        <v>0</v>
      </c>
      <c r="R564">
        <v>0</v>
      </c>
      <c r="S564">
        <v>0</v>
      </c>
      <c r="T564">
        <v>0</v>
      </c>
    </row>
    <row r="565" spans="1:20">
      <c r="A565" t="s">
        <v>99</v>
      </c>
      <c r="B565" t="s">
        <v>99</v>
      </c>
      <c r="C565" t="s">
        <v>99</v>
      </c>
      <c r="D565">
        <v>0</v>
      </c>
      <c r="E565">
        <v>0</v>
      </c>
      <c r="F565">
        <v>0</v>
      </c>
      <c r="G565">
        <v>0</v>
      </c>
      <c r="H565">
        <v>0</v>
      </c>
      <c r="I565">
        <v>0</v>
      </c>
      <c r="J565">
        <v>0</v>
      </c>
      <c r="K565">
        <v>0</v>
      </c>
      <c r="L565">
        <v>0</v>
      </c>
      <c r="M565">
        <v>0</v>
      </c>
      <c r="N565">
        <v>0</v>
      </c>
      <c r="O565">
        <v>0</v>
      </c>
      <c r="P565">
        <v>0</v>
      </c>
      <c r="Q565">
        <v>0</v>
      </c>
      <c r="R565">
        <v>0</v>
      </c>
      <c r="S565">
        <v>0</v>
      </c>
      <c r="T565">
        <v>0</v>
      </c>
    </row>
    <row r="566" spans="1:20">
      <c r="A566" t="s">
        <v>99</v>
      </c>
      <c r="B566" t="s">
        <v>99</v>
      </c>
      <c r="C566" t="s">
        <v>99</v>
      </c>
      <c r="D566">
        <v>0</v>
      </c>
      <c r="E566">
        <v>0</v>
      </c>
      <c r="F566">
        <v>0</v>
      </c>
      <c r="G566">
        <v>0</v>
      </c>
      <c r="H566">
        <v>0</v>
      </c>
      <c r="I566">
        <v>0</v>
      </c>
      <c r="J566">
        <v>0</v>
      </c>
      <c r="K566">
        <v>0</v>
      </c>
      <c r="L566">
        <v>0</v>
      </c>
      <c r="M566">
        <v>0</v>
      </c>
      <c r="N566">
        <v>0</v>
      </c>
      <c r="O566">
        <v>0</v>
      </c>
      <c r="P566">
        <v>0</v>
      </c>
      <c r="Q566">
        <v>0</v>
      </c>
      <c r="R566">
        <v>0</v>
      </c>
      <c r="S566">
        <v>0</v>
      </c>
      <c r="T566">
        <v>0</v>
      </c>
    </row>
    <row r="567" spans="1:20">
      <c r="A567" t="s">
        <v>99</v>
      </c>
      <c r="B567" t="s">
        <v>99</v>
      </c>
      <c r="C567" t="s">
        <v>99</v>
      </c>
      <c r="D567">
        <v>0</v>
      </c>
      <c r="E567">
        <v>0</v>
      </c>
      <c r="F567">
        <v>0</v>
      </c>
      <c r="G567">
        <v>0</v>
      </c>
      <c r="H567">
        <v>0</v>
      </c>
      <c r="I567">
        <v>0</v>
      </c>
      <c r="J567">
        <v>0</v>
      </c>
      <c r="K567">
        <v>0</v>
      </c>
      <c r="L567">
        <v>0</v>
      </c>
      <c r="M567">
        <v>0</v>
      </c>
      <c r="N567">
        <v>0</v>
      </c>
      <c r="O567">
        <v>0</v>
      </c>
      <c r="P567">
        <v>0</v>
      </c>
      <c r="Q567">
        <v>0</v>
      </c>
      <c r="R567">
        <v>0</v>
      </c>
      <c r="S567">
        <v>0</v>
      </c>
      <c r="T567">
        <v>0</v>
      </c>
    </row>
    <row r="568" spans="1:20">
      <c r="A568" t="s">
        <v>99</v>
      </c>
      <c r="B568" t="s">
        <v>99</v>
      </c>
      <c r="C568" t="s">
        <v>99</v>
      </c>
      <c r="D568">
        <v>0</v>
      </c>
      <c r="E568">
        <v>0</v>
      </c>
      <c r="F568">
        <v>0</v>
      </c>
      <c r="G568">
        <v>0</v>
      </c>
      <c r="H568">
        <v>0</v>
      </c>
      <c r="I568">
        <v>0</v>
      </c>
      <c r="J568">
        <v>0</v>
      </c>
      <c r="K568">
        <v>0</v>
      </c>
      <c r="L568">
        <v>0</v>
      </c>
      <c r="M568">
        <v>0</v>
      </c>
      <c r="N568">
        <v>0</v>
      </c>
      <c r="O568">
        <v>0</v>
      </c>
      <c r="P568">
        <v>0</v>
      </c>
      <c r="Q568">
        <v>0</v>
      </c>
      <c r="R568">
        <v>0</v>
      </c>
      <c r="S568">
        <v>0</v>
      </c>
      <c r="T568">
        <v>0</v>
      </c>
    </row>
    <row r="569" spans="1:20">
      <c r="A569" t="s">
        <v>99</v>
      </c>
      <c r="B569" t="s">
        <v>99</v>
      </c>
      <c r="C569" t="s">
        <v>99</v>
      </c>
      <c r="D569">
        <v>0</v>
      </c>
      <c r="E569">
        <v>0</v>
      </c>
      <c r="F569">
        <v>0</v>
      </c>
      <c r="G569">
        <v>0</v>
      </c>
      <c r="H569">
        <v>0</v>
      </c>
      <c r="I569">
        <v>0</v>
      </c>
      <c r="J569">
        <v>0</v>
      </c>
      <c r="K569">
        <v>0</v>
      </c>
      <c r="L569">
        <v>0</v>
      </c>
      <c r="M569">
        <v>0</v>
      </c>
      <c r="N569">
        <v>0</v>
      </c>
      <c r="O569">
        <v>0</v>
      </c>
      <c r="P569">
        <v>0</v>
      </c>
      <c r="Q569">
        <v>0</v>
      </c>
      <c r="R569">
        <v>0</v>
      </c>
      <c r="S569">
        <v>0</v>
      </c>
      <c r="T569">
        <v>0</v>
      </c>
    </row>
    <row r="570" spans="1:20">
      <c r="A570" t="s">
        <v>99</v>
      </c>
      <c r="B570" t="s">
        <v>99</v>
      </c>
      <c r="C570" t="s">
        <v>99</v>
      </c>
      <c r="D570">
        <v>0</v>
      </c>
      <c r="E570">
        <v>0</v>
      </c>
      <c r="F570">
        <v>0</v>
      </c>
      <c r="G570">
        <v>0</v>
      </c>
      <c r="H570">
        <v>0</v>
      </c>
      <c r="I570">
        <v>0</v>
      </c>
      <c r="J570">
        <v>0</v>
      </c>
      <c r="K570">
        <v>0</v>
      </c>
      <c r="L570">
        <v>0</v>
      </c>
      <c r="M570">
        <v>0</v>
      </c>
      <c r="N570">
        <v>0</v>
      </c>
      <c r="O570">
        <v>0</v>
      </c>
      <c r="P570">
        <v>0</v>
      </c>
      <c r="Q570">
        <v>0</v>
      </c>
      <c r="R570">
        <v>0</v>
      </c>
      <c r="S570">
        <v>0</v>
      </c>
      <c r="T570">
        <v>0</v>
      </c>
    </row>
    <row r="571" spans="1:20">
      <c r="A571" t="s">
        <v>99</v>
      </c>
      <c r="B571" t="s">
        <v>99</v>
      </c>
      <c r="C571" t="s">
        <v>99</v>
      </c>
      <c r="D571">
        <v>0</v>
      </c>
      <c r="E571">
        <v>0</v>
      </c>
      <c r="F571">
        <v>0</v>
      </c>
      <c r="G571">
        <v>0</v>
      </c>
      <c r="H571">
        <v>0</v>
      </c>
      <c r="I571">
        <v>0</v>
      </c>
      <c r="J571">
        <v>0</v>
      </c>
      <c r="K571">
        <v>0</v>
      </c>
      <c r="L571">
        <v>0</v>
      </c>
      <c r="M571">
        <v>0</v>
      </c>
      <c r="N571">
        <v>0</v>
      </c>
      <c r="O571">
        <v>0</v>
      </c>
      <c r="P571">
        <v>0</v>
      </c>
      <c r="Q571">
        <v>0</v>
      </c>
      <c r="R571">
        <v>0</v>
      </c>
      <c r="S571">
        <v>0</v>
      </c>
      <c r="T571">
        <v>0</v>
      </c>
    </row>
    <row r="572" spans="1:20">
      <c r="A572" t="s">
        <v>99</v>
      </c>
      <c r="B572" t="s">
        <v>99</v>
      </c>
      <c r="C572" t="s">
        <v>99</v>
      </c>
      <c r="D572">
        <v>0</v>
      </c>
      <c r="E572">
        <v>0</v>
      </c>
      <c r="F572">
        <v>0</v>
      </c>
      <c r="G572">
        <v>0</v>
      </c>
      <c r="H572">
        <v>0</v>
      </c>
      <c r="I572">
        <v>0</v>
      </c>
      <c r="J572">
        <v>0</v>
      </c>
      <c r="K572">
        <v>0</v>
      </c>
      <c r="L572">
        <v>0</v>
      </c>
      <c r="M572">
        <v>0</v>
      </c>
      <c r="N572">
        <v>0</v>
      </c>
      <c r="O572">
        <v>0</v>
      </c>
      <c r="P572">
        <v>0</v>
      </c>
      <c r="Q572">
        <v>0</v>
      </c>
      <c r="R572">
        <v>0</v>
      </c>
      <c r="S572">
        <v>0</v>
      </c>
      <c r="T572">
        <v>0</v>
      </c>
    </row>
    <row r="573" spans="1:20">
      <c r="A573" t="s">
        <v>99</v>
      </c>
      <c r="B573" t="s">
        <v>99</v>
      </c>
      <c r="C573" t="s">
        <v>99</v>
      </c>
      <c r="D573">
        <v>0</v>
      </c>
      <c r="E573">
        <v>0</v>
      </c>
      <c r="F573">
        <v>0</v>
      </c>
      <c r="G573">
        <v>0</v>
      </c>
      <c r="H573">
        <v>0</v>
      </c>
      <c r="I573">
        <v>0</v>
      </c>
      <c r="J573">
        <v>0</v>
      </c>
      <c r="K573">
        <v>0</v>
      </c>
      <c r="L573">
        <v>0</v>
      </c>
      <c r="M573">
        <v>0</v>
      </c>
      <c r="N573">
        <v>0</v>
      </c>
      <c r="O573">
        <v>0</v>
      </c>
      <c r="P573">
        <v>0</v>
      </c>
      <c r="Q573">
        <v>0</v>
      </c>
      <c r="R573">
        <v>0</v>
      </c>
      <c r="S573">
        <v>0</v>
      </c>
      <c r="T573">
        <v>0</v>
      </c>
    </row>
    <row r="574" spans="1:20">
      <c r="A574" t="s">
        <v>99</v>
      </c>
      <c r="B574" t="s">
        <v>99</v>
      </c>
      <c r="C574" t="s">
        <v>99</v>
      </c>
      <c r="D574">
        <v>0</v>
      </c>
      <c r="E574">
        <v>0</v>
      </c>
      <c r="F574">
        <v>0</v>
      </c>
      <c r="G574">
        <v>0</v>
      </c>
      <c r="H574">
        <v>0</v>
      </c>
      <c r="I574">
        <v>0</v>
      </c>
      <c r="J574">
        <v>0</v>
      </c>
      <c r="K574">
        <v>0</v>
      </c>
      <c r="L574">
        <v>0</v>
      </c>
      <c r="M574">
        <v>0</v>
      </c>
      <c r="N574">
        <v>0</v>
      </c>
      <c r="O574">
        <v>0</v>
      </c>
      <c r="P574">
        <v>0</v>
      </c>
      <c r="Q574">
        <v>0</v>
      </c>
      <c r="R574">
        <v>0</v>
      </c>
      <c r="S574">
        <v>0</v>
      </c>
      <c r="T574">
        <v>0</v>
      </c>
    </row>
    <row r="575" spans="1:20">
      <c r="A575" t="s">
        <v>99</v>
      </c>
      <c r="B575" t="s">
        <v>99</v>
      </c>
      <c r="C575" t="s">
        <v>99</v>
      </c>
      <c r="D575">
        <v>0</v>
      </c>
      <c r="E575">
        <v>0</v>
      </c>
      <c r="F575">
        <v>0</v>
      </c>
      <c r="G575">
        <v>0</v>
      </c>
      <c r="H575">
        <v>0</v>
      </c>
      <c r="I575">
        <v>0</v>
      </c>
      <c r="J575">
        <v>0</v>
      </c>
      <c r="K575">
        <v>0</v>
      </c>
      <c r="L575">
        <v>0</v>
      </c>
      <c r="M575">
        <v>0</v>
      </c>
      <c r="N575">
        <v>0</v>
      </c>
      <c r="O575">
        <v>0</v>
      </c>
      <c r="P575">
        <v>0</v>
      </c>
      <c r="Q575">
        <v>0</v>
      </c>
      <c r="R575">
        <v>0</v>
      </c>
      <c r="S575">
        <v>0</v>
      </c>
      <c r="T575">
        <v>0</v>
      </c>
    </row>
    <row r="576" spans="1:20">
      <c r="A576" t="s">
        <v>99</v>
      </c>
      <c r="B576" t="s">
        <v>99</v>
      </c>
      <c r="C576" t="s">
        <v>99</v>
      </c>
      <c r="D576">
        <v>0</v>
      </c>
      <c r="E576">
        <v>0</v>
      </c>
      <c r="F576">
        <v>0</v>
      </c>
      <c r="G576">
        <v>0</v>
      </c>
      <c r="H576">
        <v>0</v>
      </c>
      <c r="I576">
        <v>0</v>
      </c>
      <c r="J576">
        <v>0</v>
      </c>
      <c r="K576">
        <v>0</v>
      </c>
      <c r="L576">
        <v>0</v>
      </c>
      <c r="M576">
        <v>0</v>
      </c>
      <c r="N576">
        <v>0</v>
      </c>
      <c r="O576">
        <v>0</v>
      </c>
      <c r="P576">
        <v>0</v>
      </c>
      <c r="Q576">
        <v>0</v>
      </c>
      <c r="R576">
        <v>0</v>
      </c>
      <c r="S576">
        <v>0</v>
      </c>
      <c r="T576">
        <v>0</v>
      </c>
    </row>
    <row r="577" spans="1:20">
      <c r="A577" t="s">
        <v>99</v>
      </c>
      <c r="B577" t="s">
        <v>99</v>
      </c>
      <c r="C577" t="s">
        <v>99</v>
      </c>
      <c r="D577">
        <v>0</v>
      </c>
      <c r="E577">
        <v>0</v>
      </c>
      <c r="F577">
        <v>0</v>
      </c>
      <c r="G577">
        <v>0</v>
      </c>
      <c r="H577">
        <v>0</v>
      </c>
      <c r="I577">
        <v>0</v>
      </c>
      <c r="J577">
        <v>0</v>
      </c>
      <c r="K577">
        <v>0</v>
      </c>
      <c r="L577">
        <v>0</v>
      </c>
      <c r="M577">
        <v>0</v>
      </c>
      <c r="N577">
        <v>0</v>
      </c>
      <c r="O577">
        <v>0</v>
      </c>
      <c r="P577">
        <v>0</v>
      </c>
      <c r="Q577">
        <v>0</v>
      </c>
      <c r="R577">
        <v>0</v>
      </c>
      <c r="S577">
        <v>0</v>
      </c>
      <c r="T577">
        <v>0</v>
      </c>
    </row>
    <row r="578" spans="1:20">
      <c r="A578" t="s">
        <v>99</v>
      </c>
      <c r="B578" t="s">
        <v>99</v>
      </c>
      <c r="C578" t="s">
        <v>99</v>
      </c>
      <c r="D578">
        <v>0</v>
      </c>
      <c r="E578">
        <v>0</v>
      </c>
      <c r="F578">
        <v>0</v>
      </c>
      <c r="G578">
        <v>0</v>
      </c>
      <c r="H578">
        <v>0</v>
      </c>
      <c r="I578">
        <v>0</v>
      </c>
      <c r="J578">
        <v>0</v>
      </c>
      <c r="K578">
        <v>0</v>
      </c>
      <c r="L578">
        <v>0</v>
      </c>
      <c r="M578">
        <v>0</v>
      </c>
      <c r="N578">
        <v>0</v>
      </c>
      <c r="O578">
        <v>0</v>
      </c>
      <c r="P578">
        <v>0</v>
      </c>
      <c r="Q578">
        <v>0</v>
      </c>
      <c r="R578">
        <v>0</v>
      </c>
      <c r="S578">
        <v>0</v>
      </c>
      <c r="T578">
        <v>0</v>
      </c>
    </row>
    <row r="579" spans="1:20">
      <c r="A579" t="s">
        <v>99</v>
      </c>
      <c r="B579" t="s">
        <v>99</v>
      </c>
      <c r="C579" t="s">
        <v>99</v>
      </c>
      <c r="D579">
        <v>0</v>
      </c>
      <c r="E579">
        <v>0</v>
      </c>
      <c r="F579">
        <v>0</v>
      </c>
      <c r="G579">
        <v>0</v>
      </c>
      <c r="H579">
        <v>0</v>
      </c>
      <c r="I579">
        <v>0</v>
      </c>
      <c r="J579">
        <v>0</v>
      </c>
      <c r="K579">
        <v>0</v>
      </c>
      <c r="L579">
        <v>0</v>
      </c>
      <c r="M579">
        <v>0</v>
      </c>
      <c r="N579">
        <v>0</v>
      </c>
      <c r="O579">
        <v>0</v>
      </c>
      <c r="P579">
        <v>0</v>
      </c>
      <c r="Q579">
        <v>0</v>
      </c>
      <c r="R579">
        <v>0</v>
      </c>
      <c r="S579">
        <v>0</v>
      </c>
      <c r="T579">
        <v>0</v>
      </c>
    </row>
    <row r="580" spans="1:20">
      <c r="A580" t="s">
        <v>99</v>
      </c>
      <c r="B580" t="s">
        <v>99</v>
      </c>
      <c r="C580" t="s">
        <v>99</v>
      </c>
      <c r="D580">
        <v>0</v>
      </c>
      <c r="E580">
        <v>0</v>
      </c>
      <c r="F580">
        <v>0</v>
      </c>
      <c r="G580">
        <v>0</v>
      </c>
      <c r="H580">
        <v>0</v>
      </c>
      <c r="I580">
        <v>0</v>
      </c>
      <c r="J580">
        <v>0</v>
      </c>
      <c r="K580">
        <v>0</v>
      </c>
      <c r="L580">
        <v>0</v>
      </c>
      <c r="M580">
        <v>0</v>
      </c>
      <c r="N580">
        <v>0</v>
      </c>
      <c r="O580">
        <v>0</v>
      </c>
      <c r="P580">
        <v>0</v>
      </c>
      <c r="Q580">
        <v>0</v>
      </c>
      <c r="R580">
        <v>0</v>
      </c>
      <c r="S580">
        <v>0</v>
      </c>
      <c r="T580">
        <v>0</v>
      </c>
    </row>
    <row r="581" spans="1:20">
      <c r="A581" t="s">
        <v>99</v>
      </c>
      <c r="B581" t="s">
        <v>99</v>
      </c>
      <c r="C581" t="s">
        <v>99</v>
      </c>
      <c r="D581">
        <v>0</v>
      </c>
      <c r="E581">
        <v>0</v>
      </c>
      <c r="F581">
        <v>0</v>
      </c>
      <c r="G581">
        <v>0</v>
      </c>
      <c r="H581">
        <v>0</v>
      </c>
      <c r="I581">
        <v>0</v>
      </c>
      <c r="J581">
        <v>0</v>
      </c>
      <c r="K581">
        <v>0</v>
      </c>
      <c r="L581">
        <v>0</v>
      </c>
      <c r="M581">
        <v>0</v>
      </c>
      <c r="N581">
        <v>0</v>
      </c>
      <c r="O581">
        <v>0</v>
      </c>
      <c r="P581">
        <v>0</v>
      </c>
      <c r="Q581">
        <v>0</v>
      </c>
      <c r="R581">
        <v>0</v>
      </c>
      <c r="S581">
        <v>0</v>
      </c>
      <c r="T581">
        <v>0</v>
      </c>
    </row>
    <row r="582" spans="1:20">
      <c r="A582" t="s">
        <v>99</v>
      </c>
      <c r="B582" t="s">
        <v>99</v>
      </c>
      <c r="C582" t="s">
        <v>99</v>
      </c>
      <c r="D582">
        <v>0</v>
      </c>
      <c r="E582">
        <v>0</v>
      </c>
      <c r="F582">
        <v>0</v>
      </c>
      <c r="G582">
        <v>0</v>
      </c>
      <c r="H582">
        <v>0</v>
      </c>
      <c r="I582">
        <v>0</v>
      </c>
      <c r="J582">
        <v>0</v>
      </c>
      <c r="K582">
        <v>0</v>
      </c>
      <c r="L582">
        <v>0</v>
      </c>
      <c r="M582">
        <v>0</v>
      </c>
      <c r="N582">
        <v>0</v>
      </c>
      <c r="O582">
        <v>0</v>
      </c>
      <c r="P582">
        <v>0</v>
      </c>
      <c r="Q582">
        <v>0</v>
      </c>
      <c r="R582">
        <v>0</v>
      </c>
      <c r="S582">
        <v>0</v>
      </c>
      <c r="T582">
        <v>0</v>
      </c>
    </row>
    <row r="583" spans="1:20">
      <c r="A583" t="s">
        <v>99</v>
      </c>
      <c r="B583" t="s">
        <v>99</v>
      </c>
      <c r="C583" t="s">
        <v>99</v>
      </c>
      <c r="D583">
        <v>0</v>
      </c>
      <c r="E583">
        <v>0</v>
      </c>
      <c r="F583">
        <v>0</v>
      </c>
      <c r="G583">
        <v>0</v>
      </c>
      <c r="H583">
        <v>0</v>
      </c>
      <c r="I583">
        <v>0</v>
      </c>
      <c r="J583">
        <v>0</v>
      </c>
      <c r="K583">
        <v>0</v>
      </c>
      <c r="L583">
        <v>0</v>
      </c>
      <c r="M583">
        <v>0</v>
      </c>
      <c r="N583">
        <v>0</v>
      </c>
      <c r="O583">
        <v>0</v>
      </c>
      <c r="P583">
        <v>0</v>
      </c>
      <c r="Q583">
        <v>0</v>
      </c>
      <c r="R583">
        <v>0</v>
      </c>
      <c r="S583">
        <v>0</v>
      </c>
      <c r="T583">
        <v>0</v>
      </c>
    </row>
    <row r="584" spans="1:20">
      <c r="A584" t="s">
        <v>99</v>
      </c>
      <c r="B584" t="s">
        <v>99</v>
      </c>
      <c r="C584" t="s">
        <v>99</v>
      </c>
      <c r="D584">
        <v>0</v>
      </c>
      <c r="E584">
        <v>0</v>
      </c>
      <c r="F584">
        <v>0</v>
      </c>
      <c r="G584">
        <v>0</v>
      </c>
      <c r="H584">
        <v>0</v>
      </c>
      <c r="I584">
        <v>0</v>
      </c>
      <c r="J584">
        <v>0</v>
      </c>
      <c r="K584">
        <v>0</v>
      </c>
      <c r="L584">
        <v>0</v>
      </c>
      <c r="M584">
        <v>0</v>
      </c>
      <c r="N584">
        <v>0</v>
      </c>
      <c r="O584">
        <v>0</v>
      </c>
      <c r="P584">
        <v>0</v>
      </c>
      <c r="Q584">
        <v>0</v>
      </c>
      <c r="R584">
        <v>0</v>
      </c>
      <c r="S584">
        <v>0</v>
      </c>
      <c r="T584">
        <v>0</v>
      </c>
    </row>
    <row r="585" spans="1:20">
      <c r="A585" t="s">
        <v>99</v>
      </c>
      <c r="B585" t="s">
        <v>99</v>
      </c>
      <c r="C585" t="s">
        <v>99</v>
      </c>
      <c r="D585">
        <v>0</v>
      </c>
      <c r="E585">
        <v>0</v>
      </c>
      <c r="F585">
        <v>0</v>
      </c>
      <c r="G585">
        <v>0</v>
      </c>
      <c r="H585">
        <v>0</v>
      </c>
      <c r="I585">
        <v>0</v>
      </c>
      <c r="J585">
        <v>0</v>
      </c>
      <c r="K585">
        <v>0</v>
      </c>
      <c r="L585">
        <v>0</v>
      </c>
      <c r="M585">
        <v>0</v>
      </c>
      <c r="N585">
        <v>0</v>
      </c>
      <c r="O585">
        <v>0</v>
      </c>
      <c r="P585">
        <v>0</v>
      </c>
      <c r="Q585">
        <v>0</v>
      </c>
      <c r="R585">
        <v>0</v>
      </c>
      <c r="S585">
        <v>0</v>
      </c>
      <c r="T585">
        <v>0</v>
      </c>
    </row>
    <row r="586" spans="1:20">
      <c r="A586" t="s">
        <v>99</v>
      </c>
      <c r="B586" t="s">
        <v>99</v>
      </c>
      <c r="C586" t="s">
        <v>99</v>
      </c>
      <c r="D586">
        <v>0</v>
      </c>
      <c r="E586">
        <v>0</v>
      </c>
      <c r="F586">
        <v>0</v>
      </c>
      <c r="G586">
        <v>0</v>
      </c>
      <c r="H586">
        <v>0</v>
      </c>
      <c r="I586">
        <v>0</v>
      </c>
      <c r="J586">
        <v>0</v>
      </c>
      <c r="K586">
        <v>0</v>
      </c>
      <c r="L586">
        <v>0</v>
      </c>
      <c r="M586">
        <v>0</v>
      </c>
      <c r="N586">
        <v>0</v>
      </c>
      <c r="O586">
        <v>0</v>
      </c>
      <c r="P586">
        <v>0</v>
      </c>
      <c r="Q586">
        <v>0</v>
      </c>
      <c r="R586">
        <v>0</v>
      </c>
      <c r="S586">
        <v>0</v>
      </c>
      <c r="T586">
        <v>0</v>
      </c>
    </row>
    <row r="587" spans="1:20">
      <c r="A587" t="s">
        <v>99</v>
      </c>
      <c r="B587" t="s">
        <v>99</v>
      </c>
      <c r="C587" t="s">
        <v>99</v>
      </c>
      <c r="D587">
        <v>0</v>
      </c>
      <c r="E587">
        <v>0</v>
      </c>
      <c r="F587">
        <v>0</v>
      </c>
      <c r="G587">
        <v>0</v>
      </c>
      <c r="H587">
        <v>0</v>
      </c>
      <c r="I587">
        <v>0</v>
      </c>
      <c r="J587">
        <v>0</v>
      </c>
      <c r="K587">
        <v>0</v>
      </c>
      <c r="L587">
        <v>0</v>
      </c>
      <c r="M587">
        <v>0</v>
      </c>
      <c r="N587">
        <v>0</v>
      </c>
      <c r="O587">
        <v>0</v>
      </c>
      <c r="P587">
        <v>0</v>
      </c>
      <c r="Q587">
        <v>0</v>
      </c>
      <c r="R587">
        <v>0</v>
      </c>
      <c r="S587">
        <v>0</v>
      </c>
      <c r="T587">
        <v>0</v>
      </c>
    </row>
    <row r="588" spans="1:20">
      <c r="A588" t="s">
        <v>99</v>
      </c>
      <c r="B588" t="s">
        <v>99</v>
      </c>
      <c r="C588" t="s">
        <v>99</v>
      </c>
      <c r="D588">
        <v>0</v>
      </c>
      <c r="E588">
        <v>0</v>
      </c>
      <c r="F588">
        <v>0</v>
      </c>
      <c r="G588">
        <v>0</v>
      </c>
      <c r="H588">
        <v>0</v>
      </c>
      <c r="I588">
        <v>0</v>
      </c>
      <c r="J588">
        <v>0</v>
      </c>
      <c r="K588">
        <v>0</v>
      </c>
      <c r="L588">
        <v>0</v>
      </c>
      <c r="M588">
        <v>0</v>
      </c>
      <c r="N588">
        <v>0</v>
      </c>
      <c r="O588">
        <v>0</v>
      </c>
      <c r="P588">
        <v>0</v>
      </c>
      <c r="Q588">
        <v>0</v>
      </c>
      <c r="R588">
        <v>0</v>
      </c>
      <c r="S588">
        <v>0</v>
      </c>
      <c r="T588">
        <v>0</v>
      </c>
    </row>
    <row r="589" spans="1:20">
      <c r="A589" t="s">
        <v>99</v>
      </c>
      <c r="B589" t="s">
        <v>99</v>
      </c>
      <c r="C589" t="s">
        <v>99</v>
      </c>
      <c r="D589">
        <v>0</v>
      </c>
      <c r="E589">
        <v>0</v>
      </c>
      <c r="F589">
        <v>0</v>
      </c>
      <c r="G589">
        <v>0</v>
      </c>
      <c r="H589">
        <v>0</v>
      </c>
      <c r="I589">
        <v>0</v>
      </c>
      <c r="J589">
        <v>0</v>
      </c>
      <c r="K589">
        <v>0</v>
      </c>
      <c r="L589">
        <v>0</v>
      </c>
      <c r="M589">
        <v>0</v>
      </c>
      <c r="N589">
        <v>0</v>
      </c>
      <c r="O589">
        <v>0</v>
      </c>
      <c r="P589">
        <v>0</v>
      </c>
      <c r="Q589">
        <v>0</v>
      </c>
      <c r="R589">
        <v>0</v>
      </c>
      <c r="S589">
        <v>0</v>
      </c>
      <c r="T589">
        <v>0</v>
      </c>
    </row>
    <row r="590" spans="1:20">
      <c r="A590" t="s">
        <v>99</v>
      </c>
      <c r="B590" t="s">
        <v>99</v>
      </c>
      <c r="C590" t="s">
        <v>99</v>
      </c>
      <c r="D590">
        <v>0</v>
      </c>
      <c r="E590">
        <v>0</v>
      </c>
      <c r="F590">
        <v>0</v>
      </c>
      <c r="G590">
        <v>0</v>
      </c>
      <c r="H590">
        <v>0</v>
      </c>
      <c r="I590">
        <v>0</v>
      </c>
      <c r="J590">
        <v>0</v>
      </c>
      <c r="K590">
        <v>0</v>
      </c>
      <c r="L590">
        <v>0</v>
      </c>
      <c r="M590">
        <v>0</v>
      </c>
      <c r="N590">
        <v>0</v>
      </c>
      <c r="O590">
        <v>0</v>
      </c>
      <c r="P590">
        <v>0</v>
      </c>
      <c r="Q590">
        <v>0</v>
      </c>
      <c r="R590">
        <v>0</v>
      </c>
      <c r="S590">
        <v>0</v>
      </c>
      <c r="T590">
        <v>0</v>
      </c>
    </row>
    <row r="591" spans="1:20">
      <c r="A591" t="s">
        <v>99</v>
      </c>
      <c r="B591" t="s">
        <v>99</v>
      </c>
      <c r="C591" t="s">
        <v>99</v>
      </c>
      <c r="D591">
        <v>0</v>
      </c>
      <c r="E591">
        <v>0</v>
      </c>
      <c r="F591">
        <v>0</v>
      </c>
      <c r="G591">
        <v>0</v>
      </c>
      <c r="H591">
        <v>0</v>
      </c>
      <c r="I591">
        <v>0</v>
      </c>
      <c r="J591">
        <v>0</v>
      </c>
      <c r="K591">
        <v>0</v>
      </c>
      <c r="L591">
        <v>0</v>
      </c>
      <c r="M591">
        <v>0</v>
      </c>
      <c r="N591">
        <v>0</v>
      </c>
      <c r="O591">
        <v>0</v>
      </c>
      <c r="P591">
        <v>0</v>
      </c>
      <c r="Q591">
        <v>0</v>
      </c>
      <c r="R591">
        <v>0</v>
      </c>
      <c r="S591">
        <v>0</v>
      </c>
      <c r="T591">
        <v>0</v>
      </c>
    </row>
    <row r="592" spans="1:20">
      <c r="A592" t="s">
        <v>99</v>
      </c>
      <c r="B592" t="s">
        <v>99</v>
      </c>
      <c r="C592" t="s">
        <v>99</v>
      </c>
      <c r="D592">
        <v>0</v>
      </c>
      <c r="E592">
        <v>0</v>
      </c>
      <c r="F592">
        <v>0</v>
      </c>
      <c r="G592">
        <v>0</v>
      </c>
      <c r="H592">
        <v>0</v>
      </c>
      <c r="I592">
        <v>0</v>
      </c>
      <c r="J592">
        <v>0</v>
      </c>
      <c r="K592">
        <v>0</v>
      </c>
      <c r="L592">
        <v>0</v>
      </c>
      <c r="M592">
        <v>0</v>
      </c>
      <c r="N592">
        <v>0</v>
      </c>
      <c r="O592">
        <v>0</v>
      </c>
      <c r="P592">
        <v>0</v>
      </c>
      <c r="Q592">
        <v>0</v>
      </c>
      <c r="R592">
        <v>0</v>
      </c>
      <c r="S592">
        <v>0</v>
      </c>
      <c r="T592">
        <v>0</v>
      </c>
    </row>
    <row r="593" spans="1:20">
      <c r="A593" t="s">
        <v>99</v>
      </c>
      <c r="B593" t="s">
        <v>99</v>
      </c>
      <c r="C593" t="s">
        <v>99</v>
      </c>
      <c r="D593">
        <v>0</v>
      </c>
      <c r="E593">
        <v>0</v>
      </c>
      <c r="F593">
        <v>0</v>
      </c>
      <c r="G593">
        <v>0</v>
      </c>
      <c r="H593">
        <v>0</v>
      </c>
      <c r="I593">
        <v>0</v>
      </c>
      <c r="J593">
        <v>0</v>
      </c>
      <c r="K593">
        <v>0</v>
      </c>
      <c r="L593">
        <v>0</v>
      </c>
      <c r="M593">
        <v>0</v>
      </c>
      <c r="N593">
        <v>0</v>
      </c>
      <c r="O593">
        <v>0</v>
      </c>
      <c r="P593">
        <v>0</v>
      </c>
      <c r="Q593">
        <v>0</v>
      </c>
      <c r="R593">
        <v>0</v>
      </c>
      <c r="S593">
        <v>0</v>
      </c>
      <c r="T593">
        <v>0</v>
      </c>
    </row>
    <row r="594" spans="1:20">
      <c r="A594" t="s">
        <v>99</v>
      </c>
      <c r="B594" t="s">
        <v>99</v>
      </c>
      <c r="C594" t="s">
        <v>99</v>
      </c>
      <c r="D594">
        <v>0</v>
      </c>
      <c r="E594">
        <v>0</v>
      </c>
      <c r="F594">
        <v>0</v>
      </c>
      <c r="G594">
        <v>0</v>
      </c>
      <c r="H594">
        <v>0</v>
      </c>
      <c r="I594">
        <v>0</v>
      </c>
      <c r="J594">
        <v>0</v>
      </c>
      <c r="K594">
        <v>0</v>
      </c>
      <c r="L594">
        <v>0</v>
      </c>
      <c r="M594">
        <v>0</v>
      </c>
      <c r="N594">
        <v>0</v>
      </c>
      <c r="O594">
        <v>0</v>
      </c>
      <c r="P594">
        <v>0</v>
      </c>
      <c r="Q594">
        <v>0</v>
      </c>
      <c r="R594">
        <v>0</v>
      </c>
      <c r="S594">
        <v>0</v>
      </c>
      <c r="T594">
        <v>0</v>
      </c>
    </row>
    <row r="595" spans="1:20">
      <c r="A595" t="s">
        <v>99</v>
      </c>
      <c r="B595" t="s">
        <v>99</v>
      </c>
      <c r="C595" t="s">
        <v>99</v>
      </c>
      <c r="D595">
        <v>0</v>
      </c>
      <c r="E595">
        <v>0</v>
      </c>
      <c r="F595">
        <v>0</v>
      </c>
      <c r="G595">
        <v>0</v>
      </c>
      <c r="H595">
        <v>0</v>
      </c>
      <c r="I595">
        <v>0</v>
      </c>
      <c r="J595">
        <v>0</v>
      </c>
      <c r="K595">
        <v>0</v>
      </c>
      <c r="L595">
        <v>0</v>
      </c>
      <c r="M595">
        <v>0</v>
      </c>
      <c r="N595">
        <v>0</v>
      </c>
      <c r="O595">
        <v>0</v>
      </c>
      <c r="P595">
        <v>0</v>
      </c>
      <c r="Q595">
        <v>0</v>
      </c>
      <c r="R595">
        <v>0</v>
      </c>
      <c r="S595">
        <v>0</v>
      </c>
      <c r="T595">
        <v>0</v>
      </c>
    </row>
    <row r="596" spans="1:20">
      <c r="A596" t="s">
        <v>99</v>
      </c>
      <c r="B596" t="s">
        <v>99</v>
      </c>
      <c r="C596" t="s">
        <v>99</v>
      </c>
      <c r="D596">
        <v>0</v>
      </c>
      <c r="E596">
        <v>0</v>
      </c>
      <c r="F596">
        <v>0</v>
      </c>
      <c r="G596">
        <v>0</v>
      </c>
      <c r="H596">
        <v>0</v>
      </c>
      <c r="I596">
        <v>0</v>
      </c>
      <c r="J596">
        <v>0</v>
      </c>
      <c r="K596">
        <v>0</v>
      </c>
      <c r="L596">
        <v>0</v>
      </c>
      <c r="M596">
        <v>0</v>
      </c>
      <c r="N596">
        <v>0</v>
      </c>
      <c r="O596">
        <v>0</v>
      </c>
      <c r="P596">
        <v>0</v>
      </c>
      <c r="Q596">
        <v>0</v>
      </c>
      <c r="R596">
        <v>0</v>
      </c>
      <c r="S596">
        <v>0</v>
      </c>
      <c r="T596">
        <v>0</v>
      </c>
    </row>
    <row r="597" spans="1:20">
      <c r="A597" t="s">
        <v>99</v>
      </c>
      <c r="B597" t="s">
        <v>99</v>
      </c>
      <c r="C597" t="s">
        <v>99</v>
      </c>
      <c r="D597">
        <v>0</v>
      </c>
      <c r="E597">
        <v>0</v>
      </c>
      <c r="F597">
        <v>0</v>
      </c>
      <c r="G597">
        <v>0</v>
      </c>
      <c r="H597">
        <v>0</v>
      </c>
      <c r="I597">
        <v>0</v>
      </c>
      <c r="J597">
        <v>0</v>
      </c>
      <c r="K597">
        <v>0</v>
      </c>
      <c r="L597">
        <v>0</v>
      </c>
      <c r="M597">
        <v>0</v>
      </c>
      <c r="N597">
        <v>0</v>
      </c>
      <c r="O597">
        <v>0</v>
      </c>
      <c r="P597">
        <v>0</v>
      </c>
      <c r="Q597">
        <v>0</v>
      </c>
      <c r="R597">
        <v>0</v>
      </c>
      <c r="S597">
        <v>0</v>
      </c>
      <c r="T597">
        <v>0</v>
      </c>
    </row>
    <row r="598" spans="1:20">
      <c r="A598" t="s">
        <v>99</v>
      </c>
      <c r="B598" t="s">
        <v>99</v>
      </c>
      <c r="C598" t="s">
        <v>99</v>
      </c>
      <c r="D598">
        <v>0</v>
      </c>
      <c r="E598">
        <v>0</v>
      </c>
      <c r="F598">
        <v>0</v>
      </c>
      <c r="G598">
        <v>0</v>
      </c>
      <c r="H598">
        <v>0</v>
      </c>
      <c r="I598">
        <v>0</v>
      </c>
      <c r="J598">
        <v>0</v>
      </c>
      <c r="K598">
        <v>0</v>
      </c>
      <c r="L598">
        <v>0</v>
      </c>
      <c r="M598">
        <v>0</v>
      </c>
      <c r="N598">
        <v>0</v>
      </c>
      <c r="O598">
        <v>0</v>
      </c>
      <c r="P598">
        <v>0</v>
      </c>
      <c r="Q598">
        <v>0</v>
      </c>
      <c r="R598">
        <v>0</v>
      </c>
      <c r="S598">
        <v>0</v>
      </c>
      <c r="T598">
        <v>0</v>
      </c>
    </row>
    <row r="599" spans="1:20">
      <c r="A599" t="s">
        <v>99</v>
      </c>
      <c r="B599" t="s">
        <v>99</v>
      </c>
      <c r="C599" t="s">
        <v>99</v>
      </c>
      <c r="D599">
        <v>0</v>
      </c>
      <c r="E599">
        <v>0</v>
      </c>
      <c r="F599">
        <v>0</v>
      </c>
      <c r="G599">
        <v>0</v>
      </c>
      <c r="H599">
        <v>0</v>
      </c>
      <c r="I599">
        <v>0</v>
      </c>
      <c r="J599">
        <v>0</v>
      </c>
      <c r="K599">
        <v>0</v>
      </c>
      <c r="L599">
        <v>0</v>
      </c>
      <c r="M599">
        <v>0</v>
      </c>
      <c r="N599">
        <v>0</v>
      </c>
      <c r="O599">
        <v>0</v>
      </c>
      <c r="P599">
        <v>0</v>
      </c>
      <c r="Q599">
        <v>0</v>
      </c>
      <c r="R599">
        <v>0</v>
      </c>
      <c r="S599">
        <v>0</v>
      </c>
      <c r="T599">
        <v>0</v>
      </c>
    </row>
    <row r="600" spans="1:20">
      <c r="A600" t="s">
        <v>99</v>
      </c>
      <c r="B600" t="s">
        <v>99</v>
      </c>
      <c r="C600" t="s">
        <v>99</v>
      </c>
      <c r="D600">
        <v>0</v>
      </c>
      <c r="E600">
        <v>0</v>
      </c>
      <c r="F600">
        <v>0</v>
      </c>
      <c r="G600">
        <v>0</v>
      </c>
      <c r="H600">
        <v>0</v>
      </c>
      <c r="I600">
        <v>0</v>
      </c>
      <c r="J600">
        <v>0</v>
      </c>
      <c r="K600">
        <v>0</v>
      </c>
      <c r="L600">
        <v>0</v>
      </c>
      <c r="M600">
        <v>0</v>
      </c>
      <c r="N600">
        <v>0</v>
      </c>
      <c r="O600">
        <v>0</v>
      </c>
      <c r="P600">
        <v>0</v>
      </c>
      <c r="Q600">
        <v>0</v>
      </c>
      <c r="R600">
        <v>0</v>
      </c>
      <c r="S600">
        <v>0</v>
      </c>
      <c r="T600">
        <v>0</v>
      </c>
    </row>
    <row r="601" spans="1:20">
      <c r="A601" t="s">
        <v>99</v>
      </c>
      <c r="B601" t="s">
        <v>99</v>
      </c>
      <c r="C601" t="s">
        <v>99</v>
      </c>
      <c r="D601">
        <v>0</v>
      </c>
      <c r="E601">
        <v>0</v>
      </c>
      <c r="F601">
        <v>0</v>
      </c>
      <c r="G601">
        <v>0</v>
      </c>
      <c r="H601">
        <v>0</v>
      </c>
      <c r="I601">
        <v>0</v>
      </c>
      <c r="J601">
        <v>0</v>
      </c>
      <c r="K601">
        <v>0</v>
      </c>
      <c r="L601">
        <v>0</v>
      </c>
      <c r="M601">
        <v>0</v>
      </c>
      <c r="N601">
        <v>0</v>
      </c>
      <c r="O601">
        <v>0</v>
      </c>
      <c r="P601">
        <v>0</v>
      </c>
      <c r="Q601">
        <v>0</v>
      </c>
      <c r="R601">
        <v>0</v>
      </c>
      <c r="S601">
        <v>0</v>
      </c>
      <c r="T601">
        <v>0</v>
      </c>
    </row>
    <row r="602" spans="1:20">
      <c r="A602" t="s">
        <v>99</v>
      </c>
      <c r="B602" t="s">
        <v>99</v>
      </c>
      <c r="C602" t="s">
        <v>99</v>
      </c>
      <c r="D602">
        <v>0</v>
      </c>
      <c r="E602">
        <v>0</v>
      </c>
      <c r="F602">
        <v>0</v>
      </c>
      <c r="G602">
        <v>0</v>
      </c>
      <c r="H602">
        <v>0</v>
      </c>
      <c r="I602">
        <v>0</v>
      </c>
      <c r="J602">
        <v>0</v>
      </c>
      <c r="K602">
        <v>0</v>
      </c>
      <c r="L602">
        <v>0</v>
      </c>
      <c r="M602">
        <v>0</v>
      </c>
      <c r="N602">
        <v>0</v>
      </c>
      <c r="O602">
        <v>0</v>
      </c>
      <c r="P602">
        <v>0</v>
      </c>
      <c r="Q602">
        <v>0</v>
      </c>
      <c r="R602">
        <v>0</v>
      </c>
      <c r="S602">
        <v>0</v>
      </c>
      <c r="T602">
        <v>0</v>
      </c>
    </row>
    <row r="603" spans="1:20">
      <c r="A603" t="s">
        <v>99</v>
      </c>
      <c r="B603" t="s">
        <v>99</v>
      </c>
      <c r="C603" t="s">
        <v>99</v>
      </c>
      <c r="D603">
        <v>0</v>
      </c>
      <c r="E603">
        <v>0</v>
      </c>
      <c r="F603">
        <v>0</v>
      </c>
      <c r="G603">
        <v>0</v>
      </c>
      <c r="H603">
        <v>0</v>
      </c>
      <c r="I603">
        <v>0</v>
      </c>
      <c r="J603">
        <v>0</v>
      </c>
      <c r="K603">
        <v>0</v>
      </c>
      <c r="L603">
        <v>0</v>
      </c>
      <c r="M603">
        <v>0</v>
      </c>
      <c r="N603">
        <v>0</v>
      </c>
      <c r="O603">
        <v>0</v>
      </c>
      <c r="P603">
        <v>0</v>
      </c>
      <c r="Q603">
        <v>0</v>
      </c>
      <c r="R603">
        <v>0</v>
      </c>
      <c r="S603">
        <v>0</v>
      </c>
      <c r="T603">
        <v>0</v>
      </c>
    </row>
    <row r="604" spans="1:20">
      <c r="A604" t="s">
        <v>99</v>
      </c>
      <c r="B604" t="s">
        <v>99</v>
      </c>
      <c r="C604" t="s">
        <v>99</v>
      </c>
      <c r="D604">
        <v>0</v>
      </c>
      <c r="E604">
        <v>0</v>
      </c>
      <c r="F604">
        <v>0</v>
      </c>
      <c r="G604">
        <v>0</v>
      </c>
      <c r="H604">
        <v>0</v>
      </c>
      <c r="I604">
        <v>0</v>
      </c>
      <c r="J604">
        <v>0</v>
      </c>
      <c r="K604">
        <v>0</v>
      </c>
      <c r="L604">
        <v>0</v>
      </c>
      <c r="M604">
        <v>0</v>
      </c>
      <c r="N604">
        <v>0</v>
      </c>
      <c r="O604">
        <v>0</v>
      </c>
      <c r="P604">
        <v>0</v>
      </c>
      <c r="Q604">
        <v>0</v>
      </c>
      <c r="R604">
        <v>0</v>
      </c>
      <c r="S604">
        <v>0</v>
      </c>
      <c r="T604">
        <v>0</v>
      </c>
    </row>
    <row r="605" spans="1:20">
      <c r="A605" t="s">
        <v>99</v>
      </c>
      <c r="B605" t="s">
        <v>99</v>
      </c>
      <c r="C605" t="s">
        <v>99</v>
      </c>
      <c r="D605">
        <v>0</v>
      </c>
      <c r="E605">
        <v>0</v>
      </c>
      <c r="F605">
        <v>0</v>
      </c>
      <c r="G605">
        <v>0</v>
      </c>
      <c r="H605">
        <v>0</v>
      </c>
      <c r="I605">
        <v>0</v>
      </c>
      <c r="J605">
        <v>0</v>
      </c>
      <c r="K605">
        <v>0</v>
      </c>
      <c r="L605">
        <v>0</v>
      </c>
      <c r="M605">
        <v>0</v>
      </c>
      <c r="N605">
        <v>0</v>
      </c>
      <c r="O605">
        <v>0</v>
      </c>
      <c r="P605">
        <v>0</v>
      </c>
      <c r="Q605">
        <v>0</v>
      </c>
      <c r="R605">
        <v>0</v>
      </c>
      <c r="S605">
        <v>0</v>
      </c>
      <c r="T605">
        <v>0</v>
      </c>
    </row>
    <row r="606" spans="1:20">
      <c r="A606" t="s">
        <v>99</v>
      </c>
      <c r="B606" t="s">
        <v>99</v>
      </c>
      <c r="C606" t="s">
        <v>99</v>
      </c>
      <c r="D606">
        <v>0</v>
      </c>
      <c r="E606">
        <v>0</v>
      </c>
      <c r="F606">
        <v>0</v>
      </c>
      <c r="G606">
        <v>0</v>
      </c>
      <c r="H606">
        <v>0</v>
      </c>
      <c r="I606">
        <v>0</v>
      </c>
      <c r="J606">
        <v>0</v>
      </c>
      <c r="K606">
        <v>0</v>
      </c>
      <c r="L606">
        <v>0</v>
      </c>
      <c r="M606">
        <v>0</v>
      </c>
      <c r="N606">
        <v>0</v>
      </c>
      <c r="O606">
        <v>0</v>
      </c>
      <c r="P606">
        <v>0</v>
      </c>
      <c r="Q606">
        <v>0</v>
      </c>
      <c r="R606">
        <v>0</v>
      </c>
      <c r="S606">
        <v>0</v>
      </c>
      <c r="T606">
        <v>0</v>
      </c>
    </row>
    <row r="607" spans="1:20">
      <c r="A607" t="s">
        <v>99</v>
      </c>
      <c r="B607" t="s">
        <v>99</v>
      </c>
      <c r="C607" t="s">
        <v>99</v>
      </c>
      <c r="D607">
        <v>0</v>
      </c>
      <c r="E607">
        <v>0</v>
      </c>
      <c r="F607">
        <v>0</v>
      </c>
      <c r="G607">
        <v>0</v>
      </c>
      <c r="H607">
        <v>0</v>
      </c>
      <c r="I607">
        <v>0</v>
      </c>
      <c r="J607">
        <v>0</v>
      </c>
      <c r="K607">
        <v>0</v>
      </c>
      <c r="L607">
        <v>0</v>
      </c>
      <c r="M607">
        <v>0</v>
      </c>
      <c r="N607">
        <v>0</v>
      </c>
      <c r="O607">
        <v>0</v>
      </c>
      <c r="P607">
        <v>0</v>
      </c>
      <c r="Q607">
        <v>0</v>
      </c>
      <c r="R607">
        <v>0</v>
      </c>
      <c r="S607">
        <v>0</v>
      </c>
      <c r="T607">
        <v>0</v>
      </c>
    </row>
    <row r="608" spans="1:20">
      <c r="A608" t="s">
        <v>99</v>
      </c>
      <c r="B608" t="s">
        <v>99</v>
      </c>
      <c r="C608" t="s">
        <v>99</v>
      </c>
      <c r="D608">
        <v>0</v>
      </c>
      <c r="E608">
        <v>0</v>
      </c>
      <c r="F608">
        <v>0</v>
      </c>
      <c r="G608">
        <v>0</v>
      </c>
      <c r="H608">
        <v>0</v>
      </c>
      <c r="I608">
        <v>0</v>
      </c>
      <c r="J608">
        <v>0</v>
      </c>
      <c r="K608">
        <v>0</v>
      </c>
      <c r="L608">
        <v>0</v>
      </c>
      <c r="M608">
        <v>0</v>
      </c>
      <c r="N608">
        <v>0</v>
      </c>
      <c r="O608">
        <v>0</v>
      </c>
      <c r="P608">
        <v>0</v>
      </c>
      <c r="Q608">
        <v>0</v>
      </c>
      <c r="R608">
        <v>0</v>
      </c>
      <c r="S608">
        <v>0</v>
      </c>
      <c r="T608">
        <v>0</v>
      </c>
    </row>
    <row r="609" spans="1:20">
      <c r="A609" t="s">
        <v>99</v>
      </c>
      <c r="B609" t="s">
        <v>99</v>
      </c>
      <c r="C609" t="s">
        <v>99</v>
      </c>
      <c r="D609">
        <v>0</v>
      </c>
      <c r="E609">
        <v>0</v>
      </c>
      <c r="F609">
        <v>0</v>
      </c>
      <c r="G609">
        <v>0</v>
      </c>
      <c r="H609">
        <v>0</v>
      </c>
      <c r="I609">
        <v>0</v>
      </c>
      <c r="J609">
        <v>0</v>
      </c>
      <c r="K609">
        <v>0</v>
      </c>
      <c r="L609">
        <v>0</v>
      </c>
      <c r="M609">
        <v>0</v>
      </c>
      <c r="N609">
        <v>0</v>
      </c>
      <c r="O609">
        <v>0</v>
      </c>
      <c r="P609">
        <v>0</v>
      </c>
      <c r="Q609">
        <v>0</v>
      </c>
      <c r="R609">
        <v>0</v>
      </c>
      <c r="S609">
        <v>0</v>
      </c>
      <c r="T609">
        <v>0</v>
      </c>
    </row>
    <row r="610" spans="1:20">
      <c r="A610" t="s">
        <v>99</v>
      </c>
      <c r="B610" t="s">
        <v>99</v>
      </c>
      <c r="C610" t="s">
        <v>99</v>
      </c>
      <c r="D610">
        <v>0</v>
      </c>
      <c r="E610">
        <v>0</v>
      </c>
      <c r="F610">
        <v>0</v>
      </c>
      <c r="G610">
        <v>0</v>
      </c>
      <c r="H610">
        <v>0</v>
      </c>
      <c r="I610">
        <v>0</v>
      </c>
      <c r="J610">
        <v>0</v>
      </c>
      <c r="K610">
        <v>0</v>
      </c>
      <c r="L610">
        <v>0</v>
      </c>
      <c r="M610">
        <v>0</v>
      </c>
      <c r="N610">
        <v>0</v>
      </c>
      <c r="O610">
        <v>0</v>
      </c>
      <c r="P610">
        <v>0</v>
      </c>
      <c r="Q610">
        <v>0</v>
      </c>
      <c r="R610">
        <v>0</v>
      </c>
      <c r="S610">
        <v>0</v>
      </c>
      <c r="T610">
        <v>0</v>
      </c>
    </row>
    <row r="611" spans="1:20">
      <c r="A611" t="s">
        <v>99</v>
      </c>
      <c r="B611" t="s">
        <v>99</v>
      </c>
      <c r="C611" t="s">
        <v>99</v>
      </c>
      <c r="D611">
        <v>0</v>
      </c>
      <c r="E611">
        <v>0</v>
      </c>
      <c r="F611">
        <v>0</v>
      </c>
      <c r="G611">
        <v>0</v>
      </c>
      <c r="H611">
        <v>0</v>
      </c>
      <c r="I611">
        <v>0</v>
      </c>
      <c r="J611">
        <v>0</v>
      </c>
      <c r="K611">
        <v>0</v>
      </c>
      <c r="L611">
        <v>0</v>
      </c>
      <c r="M611">
        <v>0</v>
      </c>
      <c r="N611">
        <v>0</v>
      </c>
      <c r="O611">
        <v>0</v>
      </c>
      <c r="P611">
        <v>0</v>
      </c>
      <c r="Q611">
        <v>0</v>
      </c>
      <c r="R611">
        <v>0</v>
      </c>
      <c r="S611">
        <v>0</v>
      </c>
      <c r="T611">
        <v>0</v>
      </c>
    </row>
    <row r="612" spans="1:20">
      <c r="A612" t="s">
        <v>99</v>
      </c>
      <c r="B612" t="s">
        <v>99</v>
      </c>
      <c r="C612" t="s">
        <v>99</v>
      </c>
      <c r="D612">
        <v>0</v>
      </c>
      <c r="E612">
        <v>0</v>
      </c>
      <c r="F612">
        <v>0</v>
      </c>
      <c r="G612">
        <v>0</v>
      </c>
      <c r="H612">
        <v>0</v>
      </c>
      <c r="I612">
        <v>0</v>
      </c>
      <c r="J612">
        <v>0</v>
      </c>
      <c r="K612">
        <v>0</v>
      </c>
      <c r="L612">
        <v>0</v>
      </c>
      <c r="M612">
        <v>0</v>
      </c>
      <c r="N612">
        <v>0</v>
      </c>
      <c r="O612">
        <v>0</v>
      </c>
      <c r="P612">
        <v>0</v>
      </c>
      <c r="Q612">
        <v>0</v>
      </c>
      <c r="R612">
        <v>0</v>
      </c>
      <c r="S612">
        <v>0</v>
      </c>
      <c r="T612">
        <v>0</v>
      </c>
    </row>
    <row r="613" spans="1:20">
      <c r="A613" t="s">
        <v>99</v>
      </c>
      <c r="B613" t="s">
        <v>99</v>
      </c>
      <c r="C613" t="s">
        <v>99</v>
      </c>
      <c r="D613">
        <v>0</v>
      </c>
      <c r="E613">
        <v>0</v>
      </c>
      <c r="F613">
        <v>0</v>
      </c>
      <c r="G613">
        <v>0</v>
      </c>
      <c r="H613">
        <v>0</v>
      </c>
      <c r="I613">
        <v>0</v>
      </c>
      <c r="J613">
        <v>0</v>
      </c>
      <c r="K613">
        <v>0</v>
      </c>
      <c r="L613">
        <v>0</v>
      </c>
      <c r="M613">
        <v>0</v>
      </c>
      <c r="N613">
        <v>0</v>
      </c>
      <c r="O613">
        <v>0</v>
      </c>
      <c r="P613">
        <v>0</v>
      </c>
      <c r="Q613">
        <v>0</v>
      </c>
      <c r="R613">
        <v>0</v>
      </c>
      <c r="S613">
        <v>0</v>
      </c>
      <c r="T613">
        <v>0</v>
      </c>
    </row>
    <row r="614" spans="1:20">
      <c r="A614" t="s">
        <v>99</v>
      </c>
      <c r="B614" t="s">
        <v>99</v>
      </c>
      <c r="C614" t="s">
        <v>99</v>
      </c>
      <c r="D614">
        <v>0</v>
      </c>
      <c r="E614">
        <v>0</v>
      </c>
      <c r="F614">
        <v>0</v>
      </c>
      <c r="G614">
        <v>0</v>
      </c>
      <c r="H614">
        <v>0</v>
      </c>
      <c r="I614">
        <v>0</v>
      </c>
      <c r="J614">
        <v>0</v>
      </c>
      <c r="K614">
        <v>0</v>
      </c>
      <c r="L614">
        <v>0</v>
      </c>
      <c r="M614">
        <v>0</v>
      </c>
      <c r="N614">
        <v>0</v>
      </c>
      <c r="O614">
        <v>0</v>
      </c>
      <c r="P614">
        <v>0</v>
      </c>
      <c r="Q614">
        <v>0</v>
      </c>
      <c r="R614">
        <v>0</v>
      </c>
      <c r="S614">
        <v>0</v>
      </c>
      <c r="T614">
        <v>0</v>
      </c>
    </row>
    <row r="615" spans="1:20">
      <c r="A615" t="s">
        <v>99</v>
      </c>
      <c r="B615" t="s">
        <v>99</v>
      </c>
      <c r="C615" t="s">
        <v>99</v>
      </c>
      <c r="D615">
        <v>0</v>
      </c>
      <c r="E615">
        <v>0</v>
      </c>
      <c r="F615">
        <v>0</v>
      </c>
      <c r="G615">
        <v>0</v>
      </c>
      <c r="H615">
        <v>0</v>
      </c>
      <c r="I615">
        <v>0</v>
      </c>
      <c r="J615">
        <v>0</v>
      </c>
      <c r="K615">
        <v>0</v>
      </c>
      <c r="L615">
        <v>0</v>
      </c>
      <c r="M615">
        <v>0</v>
      </c>
      <c r="N615">
        <v>0</v>
      </c>
      <c r="O615">
        <v>0</v>
      </c>
      <c r="P615">
        <v>0</v>
      </c>
      <c r="Q615">
        <v>0</v>
      </c>
      <c r="R615">
        <v>0</v>
      </c>
      <c r="S615">
        <v>0</v>
      </c>
      <c r="T615">
        <v>0</v>
      </c>
    </row>
    <row r="616" spans="1:20">
      <c r="A616" t="s">
        <v>99</v>
      </c>
      <c r="B616" t="s">
        <v>99</v>
      </c>
      <c r="C616" t="s">
        <v>99</v>
      </c>
      <c r="D616">
        <v>0</v>
      </c>
      <c r="E616">
        <v>0</v>
      </c>
      <c r="F616">
        <v>0</v>
      </c>
      <c r="G616">
        <v>0</v>
      </c>
      <c r="H616">
        <v>0</v>
      </c>
      <c r="I616">
        <v>0</v>
      </c>
      <c r="J616">
        <v>0</v>
      </c>
      <c r="K616">
        <v>0</v>
      </c>
      <c r="L616">
        <v>0</v>
      </c>
      <c r="M616">
        <v>0</v>
      </c>
      <c r="N616">
        <v>0</v>
      </c>
      <c r="O616">
        <v>0</v>
      </c>
      <c r="P616">
        <v>0</v>
      </c>
      <c r="Q616">
        <v>0</v>
      </c>
      <c r="R616">
        <v>0</v>
      </c>
      <c r="S616">
        <v>0</v>
      </c>
      <c r="T616">
        <v>0</v>
      </c>
    </row>
    <row r="617" spans="1:20">
      <c r="A617" t="s">
        <v>99</v>
      </c>
      <c r="B617" t="s">
        <v>99</v>
      </c>
      <c r="C617" t="s">
        <v>99</v>
      </c>
      <c r="D617">
        <v>0</v>
      </c>
      <c r="E617">
        <v>0</v>
      </c>
      <c r="F617">
        <v>0</v>
      </c>
      <c r="G617">
        <v>0</v>
      </c>
      <c r="H617">
        <v>0</v>
      </c>
      <c r="I617">
        <v>0</v>
      </c>
      <c r="J617">
        <v>0</v>
      </c>
      <c r="K617">
        <v>0</v>
      </c>
      <c r="L617">
        <v>0</v>
      </c>
      <c r="M617">
        <v>0</v>
      </c>
      <c r="N617">
        <v>0</v>
      </c>
      <c r="O617">
        <v>0</v>
      </c>
      <c r="P617">
        <v>0</v>
      </c>
      <c r="Q617">
        <v>0</v>
      </c>
      <c r="R617">
        <v>0</v>
      </c>
      <c r="S617">
        <v>0</v>
      </c>
      <c r="T617">
        <v>0</v>
      </c>
    </row>
    <row r="618" spans="1:20">
      <c r="A618" t="s">
        <v>99</v>
      </c>
      <c r="B618" t="s">
        <v>99</v>
      </c>
      <c r="C618" t="s">
        <v>99</v>
      </c>
      <c r="D618">
        <v>0</v>
      </c>
      <c r="E618">
        <v>0</v>
      </c>
      <c r="F618">
        <v>0</v>
      </c>
      <c r="G618">
        <v>0</v>
      </c>
      <c r="H618">
        <v>0</v>
      </c>
      <c r="I618">
        <v>0</v>
      </c>
      <c r="J618">
        <v>0</v>
      </c>
      <c r="K618">
        <v>0</v>
      </c>
      <c r="L618">
        <v>0</v>
      </c>
      <c r="M618">
        <v>0</v>
      </c>
      <c r="N618">
        <v>0</v>
      </c>
      <c r="O618">
        <v>0</v>
      </c>
      <c r="P618">
        <v>0</v>
      </c>
      <c r="Q618">
        <v>0</v>
      </c>
      <c r="R618">
        <v>0</v>
      </c>
      <c r="S618">
        <v>0</v>
      </c>
      <c r="T618">
        <v>0</v>
      </c>
    </row>
    <row r="619" spans="1:20">
      <c r="A619" t="s">
        <v>99</v>
      </c>
      <c r="B619" t="s">
        <v>99</v>
      </c>
      <c r="C619" t="s">
        <v>99</v>
      </c>
      <c r="D619">
        <v>0</v>
      </c>
      <c r="E619">
        <v>0</v>
      </c>
      <c r="F619">
        <v>0</v>
      </c>
      <c r="G619">
        <v>0</v>
      </c>
      <c r="H619">
        <v>0</v>
      </c>
      <c r="I619">
        <v>0</v>
      </c>
      <c r="J619">
        <v>0</v>
      </c>
      <c r="K619">
        <v>0</v>
      </c>
      <c r="L619">
        <v>0</v>
      </c>
      <c r="M619">
        <v>0</v>
      </c>
      <c r="N619">
        <v>0</v>
      </c>
      <c r="O619">
        <v>0</v>
      </c>
      <c r="P619">
        <v>0</v>
      </c>
      <c r="Q619">
        <v>0</v>
      </c>
      <c r="R619">
        <v>0</v>
      </c>
      <c r="S619">
        <v>0</v>
      </c>
      <c r="T619">
        <v>0</v>
      </c>
    </row>
    <row r="620" spans="1:20">
      <c r="A620" t="s">
        <v>99</v>
      </c>
      <c r="B620" t="s">
        <v>99</v>
      </c>
      <c r="C620" t="s">
        <v>99</v>
      </c>
      <c r="D620">
        <v>0</v>
      </c>
      <c r="E620">
        <v>0</v>
      </c>
      <c r="F620">
        <v>0</v>
      </c>
      <c r="G620">
        <v>0</v>
      </c>
      <c r="H620">
        <v>0</v>
      </c>
      <c r="I620">
        <v>0</v>
      </c>
      <c r="J620">
        <v>0</v>
      </c>
      <c r="K620">
        <v>0</v>
      </c>
      <c r="L620">
        <v>0</v>
      </c>
      <c r="M620">
        <v>0</v>
      </c>
      <c r="N620">
        <v>0</v>
      </c>
      <c r="O620">
        <v>0</v>
      </c>
      <c r="P620">
        <v>0</v>
      </c>
      <c r="Q620">
        <v>0</v>
      </c>
      <c r="R620">
        <v>0</v>
      </c>
      <c r="S620">
        <v>0</v>
      </c>
      <c r="T620">
        <v>0</v>
      </c>
    </row>
    <row r="621" spans="1:20">
      <c r="A621" t="s">
        <v>99</v>
      </c>
      <c r="B621" t="s">
        <v>99</v>
      </c>
      <c r="C621" t="s">
        <v>99</v>
      </c>
      <c r="D621">
        <v>0</v>
      </c>
      <c r="E621">
        <v>0</v>
      </c>
      <c r="F621">
        <v>0</v>
      </c>
      <c r="G621">
        <v>0</v>
      </c>
      <c r="H621">
        <v>0</v>
      </c>
      <c r="I621">
        <v>0</v>
      </c>
      <c r="J621">
        <v>0</v>
      </c>
      <c r="K621">
        <v>0</v>
      </c>
      <c r="L621">
        <v>0</v>
      </c>
      <c r="M621">
        <v>0</v>
      </c>
      <c r="N621">
        <v>0</v>
      </c>
      <c r="O621">
        <v>0</v>
      </c>
      <c r="P621">
        <v>0</v>
      </c>
      <c r="Q621">
        <v>0</v>
      </c>
      <c r="R621">
        <v>0</v>
      </c>
      <c r="S621">
        <v>0</v>
      </c>
      <c r="T621">
        <v>0</v>
      </c>
    </row>
    <row r="622" spans="1:20">
      <c r="A622" t="s">
        <v>99</v>
      </c>
      <c r="B622" t="s">
        <v>99</v>
      </c>
      <c r="C622" t="s">
        <v>99</v>
      </c>
      <c r="D622">
        <v>0</v>
      </c>
      <c r="E622">
        <v>0</v>
      </c>
      <c r="F622">
        <v>0</v>
      </c>
      <c r="G622">
        <v>0</v>
      </c>
      <c r="H622">
        <v>0</v>
      </c>
      <c r="I622">
        <v>0</v>
      </c>
      <c r="J622">
        <v>0</v>
      </c>
      <c r="K622">
        <v>0</v>
      </c>
      <c r="L622">
        <v>0</v>
      </c>
      <c r="M622">
        <v>0</v>
      </c>
      <c r="N622">
        <v>0</v>
      </c>
      <c r="O622">
        <v>0</v>
      </c>
      <c r="P622">
        <v>0</v>
      </c>
      <c r="Q622">
        <v>0</v>
      </c>
      <c r="R622">
        <v>0</v>
      </c>
      <c r="S622">
        <v>0</v>
      </c>
      <c r="T622">
        <v>0</v>
      </c>
    </row>
    <row r="623" spans="1:20">
      <c r="A623" t="s">
        <v>99</v>
      </c>
      <c r="B623" t="s">
        <v>99</v>
      </c>
      <c r="C623" t="s">
        <v>99</v>
      </c>
      <c r="D623">
        <v>0</v>
      </c>
      <c r="E623">
        <v>0</v>
      </c>
      <c r="F623">
        <v>0</v>
      </c>
      <c r="G623">
        <v>0</v>
      </c>
      <c r="H623">
        <v>0</v>
      </c>
      <c r="I623">
        <v>0</v>
      </c>
      <c r="J623">
        <v>0</v>
      </c>
      <c r="K623">
        <v>0</v>
      </c>
      <c r="L623">
        <v>0</v>
      </c>
      <c r="M623">
        <v>0</v>
      </c>
      <c r="N623">
        <v>0</v>
      </c>
      <c r="O623">
        <v>0</v>
      </c>
      <c r="P623">
        <v>0</v>
      </c>
      <c r="Q623">
        <v>0</v>
      </c>
      <c r="R623">
        <v>0</v>
      </c>
      <c r="S623">
        <v>0</v>
      </c>
      <c r="T623">
        <v>0</v>
      </c>
    </row>
    <row r="624" spans="1:20">
      <c r="A624" t="s">
        <v>99</v>
      </c>
      <c r="B624" t="s">
        <v>99</v>
      </c>
      <c r="C624" t="s">
        <v>99</v>
      </c>
      <c r="D624">
        <v>0</v>
      </c>
      <c r="E624">
        <v>0</v>
      </c>
      <c r="F624">
        <v>0</v>
      </c>
      <c r="G624">
        <v>0</v>
      </c>
      <c r="H624">
        <v>0</v>
      </c>
      <c r="I624">
        <v>0</v>
      </c>
      <c r="J624">
        <v>0</v>
      </c>
      <c r="K624">
        <v>0</v>
      </c>
      <c r="L624">
        <v>0</v>
      </c>
      <c r="M624">
        <v>0</v>
      </c>
      <c r="N624">
        <v>0</v>
      </c>
      <c r="O624">
        <v>0</v>
      </c>
      <c r="P624">
        <v>0</v>
      </c>
      <c r="Q624">
        <v>0</v>
      </c>
      <c r="R624">
        <v>0</v>
      </c>
      <c r="S624">
        <v>0</v>
      </c>
      <c r="T624">
        <v>0</v>
      </c>
    </row>
    <row r="625" spans="1:20">
      <c r="A625" t="s">
        <v>99</v>
      </c>
      <c r="B625" t="s">
        <v>99</v>
      </c>
      <c r="C625" t="s">
        <v>99</v>
      </c>
      <c r="D625">
        <v>0</v>
      </c>
      <c r="E625">
        <v>0</v>
      </c>
      <c r="F625">
        <v>0</v>
      </c>
      <c r="G625">
        <v>0</v>
      </c>
      <c r="H625">
        <v>0</v>
      </c>
      <c r="I625">
        <v>0</v>
      </c>
      <c r="J625">
        <v>0</v>
      </c>
      <c r="K625">
        <v>0</v>
      </c>
      <c r="L625">
        <v>0</v>
      </c>
      <c r="M625">
        <v>0</v>
      </c>
      <c r="N625">
        <v>0</v>
      </c>
      <c r="O625">
        <v>0</v>
      </c>
      <c r="P625">
        <v>0</v>
      </c>
      <c r="Q625">
        <v>0</v>
      </c>
      <c r="R625">
        <v>0</v>
      </c>
      <c r="S625">
        <v>0</v>
      </c>
      <c r="T625">
        <v>0</v>
      </c>
    </row>
    <row r="626" spans="1:20">
      <c r="A626" t="s">
        <v>99</v>
      </c>
      <c r="B626" t="s">
        <v>99</v>
      </c>
      <c r="C626" t="s">
        <v>99</v>
      </c>
      <c r="D626">
        <v>0</v>
      </c>
      <c r="E626">
        <v>0</v>
      </c>
      <c r="F626">
        <v>0</v>
      </c>
      <c r="G626">
        <v>0</v>
      </c>
      <c r="H626">
        <v>0</v>
      </c>
      <c r="I626">
        <v>0</v>
      </c>
      <c r="J626">
        <v>0</v>
      </c>
      <c r="K626">
        <v>0</v>
      </c>
      <c r="L626">
        <v>0</v>
      </c>
      <c r="M626">
        <v>0</v>
      </c>
      <c r="N626">
        <v>0</v>
      </c>
      <c r="O626">
        <v>0</v>
      </c>
      <c r="P626">
        <v>0</v>
      </c>
      <c r="Q626">
        <v>0</v>
      </c>
      <c r="R626">
        <v>0</v>
      </c>
      <c r="S626">
        <v>0</v>
      </c>
      <c r="T626">
        <v>0</v>
      </c>
    </row>
    <row r="627" spans="1:20">
      <c r="A627" t="s">
        <v>99</v>
      </c>
      <c r="B627" t="s">
        <v>99</v>
      </c>
      <c r="C627" t="s">
        <v>99</v>
      </c>
      <c r="D627">
        <v>0</v>
      </c>
      <c r="E627">
        <v>0</v>
      </c>
      <c r="F627">
        <v>0</v>
      </c>
      <c r="G627">
        <v>0</v>
      </c>
      <c r="H627">
        <v>0</v>
      </c>
      <c r="I627">
        <v>0</v>
      </c>
      <c r="J627">
        <v>0</v>
      </c>
      <c r="K627">
        <v>0</v>
      </c>
      <c r="L627">
        <v>0</v>
      </c>
      <c r="M627">
        <v>0</v>
      </c>
      <c r="N627">
        <v>0</v>
      </c>
      <c r="O627">
        <v>0</v>
      </c>
      <c r="P627">
        <v>0</v>
      </c>
      <c r="Q627">
        <v>0</v>
      </c>
      <c r="R627">
        <v>0</v>
      </c>
      <c r="S627">
        <v>0</v>
      </c>
      <c r="T627">
        <v>0</v>
      </c>
    </row>
    <row r="628" spans="1:20">
      <c r="A628" t="s">
        <v>99</v>
      </c>
      <c r="B628" t="s">
        <v>99</v>
      </c>
      <c r="C628" t="s">
        <v>99</v>
      </c>
      <c r="D628">
        <v>0</v>
      </c>
      <c r="E628">
        <v>0</v>
      </c>
      <c r="F628">
        <v>0</v>
      </c>
      <c r="G628">
        <v>0</v>
      </c>
      <c r="H628">
        <v>0</v>
      </c>
      <c r="I628">
        <v>0</v>
      </c>
      <c r="J628">
        <v>0</v>
      </c>
      <c r="K628">
        <v>0</v>
      </c>
      <c r="L628">
        <v>0</v>
      </c>
      <c r="M628">
        <v>0</v>
      </c>
      <c r="N628">
        <v>0</v>
      </c>
      <c r="O628">
        <v>0</v>
      </c>
      <c r="P628">
        <v>0</v>
      </c>
      <c r="Q628">
        <v>0</v>
      </c>
      <c r="R628">
        <v>0</v>
      </c>
      <c r="S628">
        <v>0</v>
      </c>
      <c r="T628">
        <v>0</v>
      </c>
    </row>
    <row r="629" spans="1:20">
      <c r="A629" t="s">
        <v>99</v>
      </c>
      <c r="B629" t="s">
        <v>99</v>
      </c>
      <c r="C629" t="s">
        <v>99</v>
      </c>
      <c r="D629">
        <v>0</v>
      </c>
      <c r="E629">
        <v>0</v>
      </c>
      <c r="F629">
        <v>0</v>
      </c>
      <c r="G629">
        <v>0</v>
      </c>
      <c r="H629">
        <v>0</v>
      </c>
      <c r="I629">
        <v>0</v>
      </c>
      <c r="J629">
        <v>0</v>
      </c>
      <c r="K629">
        <v>0</v>
      </c>
      <c r="L629">
        <v>0</v>
      </c>
      <c r="M629">
        <v>0</v>
      </c>
      <c r="N629">
        <v>0</v>
      </c>
      <c r="O629">
        <v>0</v>
      </c>
      <c r="P629">
        <v>0</v>
      </c>
      <c r="Q629">
        <v>0</v>
      </c>
      <c r="R629">
        <v>0</v>
      </c>
      <c r="S629">
        <v>0</v>
      </c>
      <c r="T629">
        <v>0</v>
      </c>
    </row>
    <row r="630" spans="1:20">
      <c r="A630" t="s">
        <v>99</v>
      </c>
      <c r="B630" t="s">
        <v>99</v>
      </c>
      <c r="C630" t="s">
        <v>99</v>
      </c>
      <c r="D630">
        <v>0</v>
      </c>
      <c r="E630">
        <v>0</v>
      </c>
      <c r="F630">
        <v>0</v>
      </c>
      <c r="G630">
        <v>0</v>
      </c>
      <c r="H630">
        <v>0</v>
      </c>
      <c r="I630">
        <v>0</v>
      </c>
      <c r="J630">
        <v>0</v>
      </c>
      <c r="K630">
        <v>0</v>
      </c>
      <c r="L630">
        <v>0</v>
      </c>
      <c r="M630">
        <v>0</v>
      </c>
      <c r="N630">
        <v>0</v>
      </c>
      <c r="O630">
        <v>0</v>
      </c>
      <c r="P630">
        <v>0</v>
      </c>
      <c r="Q630">
        <v>0</v>
      </c>
      <c r="R630">
        <v>0</v>
      </c>
      <c r="S630">
        <v>0</v>
      </c>
      <c r="T630">
        <v>0</v>
      </c>
    </row>
    <row r="631" spans="1:20">
      <c r="A631" t="s">
        <v>99</v>
      </c>
      <c r="B631" t="s">
        <v>99</v>
      </c>
      <c r="C631" t="s">
        <v>99</v>
      </c>
      <c r="D631">
        <v>0</v>
      </c>
      <c r="E631">
        <v>0</v>
      </c>
      <c r="F631">
        <v>0</v>
      </c>
      <c r="G631">
        <v>0</v>
      </c>
      <c r="H631">
        <v>0</v>
      </c>
      <c r="I631">
        <v>0</v>
      </c>
      <c r="J631">
        <v>0</v>
      </c>
      <c r="K631">
        <v>0</v>
      </c>
      <c r="L631">
        <v>0</v>
      </c>
      <c r="M631">
        <v>0</v>
      </c>
      <c r="N631">
        <v>0</v>
      </c>
      <c r="O631">
        <v>0</v>
      </c>
      <c r="P631">
        <v>0</v>
      </c>
      <c r="Q631">
        <v>0</v>
      </c>
      <c r="R631">
        <v>0</v>
      </c>
      <c r="S631">
        <v>0</v>
      </c>
      <c r="T631">
        <v>0</v>
      </c>
    </row>
    <row r="632" spans="1:20">
      <c r="A632" t="s">
        <v>99</v>
      </c>
      <c r="B632" t="s">
        <v>99</v>
      </c>
      <c r="C632" t="s">
        <v>99</v>
      </c>
      <c r="D632">
        <v>0</v>
      </c>
      <c r="E632">
        <v>0</v>
      </c>
      <c r="F632">
        <v>0</v>
      </c>
      <c r="G632">
        <v>0</v>
      </c>
      <c r="H632">
        <v>0</v>
      </c>
      <c r="I632">
        <v>0</v>
      </c>
      <c r="J632">
        <v>0</v>
      </c>
      <c r="K632">
        <v>0</v>
      </c>
      <c r="L632">
        <v>0</v>
      </c>
      <c r="M632">
        <v>0</v>
      </c>
      <c r="N632">
        <v>0</v>
      </c>
      <c r="O632">
        <v>0</v>
      </c>
      <c r="P632">
        <v>0</v>
      </c>
      <c r="Q632">
        <v>0</v>
      </c>
      <c r="R632">
        <v>0</v>
      </c>
      <c r="S632">
        <v>0</v>
      </c>
      <c r="T632">
        <v>0</v>
      </c>
    </row>
    <row r="633" spans="1:20">
      <c r="A633" t="s">
        <v>99</v>
      </c>
      <c r="B633" t="s">
        <v>99</v>
      </c>
      <c r="C633" t="s">
        <v>99</v>
      </c>
      <c r="D633">
        <v>0</v>
      </c>
      <c r="E633">
        <v>0</v>
      </c>
      <c r="F633">
        <v>0</v>
      </c>
      <c r="G633">
        <v>0</v>
      </c>
      <c r="H633">
        <v>0</v>
      </c>
      <c r="I633">
        <v>0</v>
      </c>
      <c r="J633">
        <v>0</v>
      </c>
      <c r="K633">
        <v>0</v>
      </c>
      <c r="L633">
        <v>0</v>
      </c>
      <c r="M633">
        <v>0</v>
      </c>
      <c r="N633">
        <v>0</v>
      </c>
      <c r="O633">
        <v>0</v>
      </c>
      <c r="P633">
        <v>0</v>
      </c>
      <c r="Q633">
        <v>0</v>
      </c>
      <c r="R633">
        <v>0</v>
      </c>
      <c r="S633">
        <v>0</v>
      </c>
      <c r="T633">
        <v>0</v>
      </c>
    </row>
    <row r="634" spans="1:20">
      <c r="A634" t="s">
        <v>99</v>
      </c>
      <c r="B634" t="s">
        <v>99</v>
      </c>
      <c r="C634" t="s">
        <v>99</v>
      </c>
      <c r="D634">
        <v>0</v>
      </c>
      <c r="E634">
        <v>0</v>
      </c>
      <c r="F634">
        <v>0</v>
      </c>
      <c r="G634">
        <v>0</v>
      </c>
      <c r="H634">
        <v>0</v>
      </c>
      <c r="I634">
        <v>0</v>
      </c>
      <c r="J634">
        <v>0</v>
      </c>
      <c r="K634">
        <v>0</v>
      </c>
      <c r="L634">
        <v>0</v>
      </c>
      <c r="M634">
        <v>0</v>
      </c>
      <c r="N634">
        <v>0</v>
      </c>
      <c r="O634">
        <v>0</v>
      </c>
      <c r="P634">
        <v>0</v>
      </c>
      <c r="Q634">
        <v>0</v>
      </c>
      <c r="R634">
        <v>0</v>
      </c>
      <c r="S634">
        <v>0</v>
      </c>
      <c r="T634">
        <v>0</v>
      </c>
    </row>
    <row r="635" spans="1:20">
      <c r="A635" t="s">
        <v>99</v>
      </c>
      <c r="B635" t="s">
        <v>99</v>
      </c>
      <c r="C635" t="s">
        <v>99</v>
      </c>
      <c r="D635">
        <v>0</v>
      </c>
      <c r="E635">
        <v>0</v>
      </c>
      <c r="F635">
        <v>0</v>
      </c>
      <c r="G635">
        <v>0</v>
      </c>
      <c r="H635">
        <v>0</v>
      </c>
      <c r="I635">
        <v>0</v>
      </c>
      <c r="J635">
        <v>0</v>
      </c>
      <c r="K635">
        <v>0</v>
      </c>
      <c r="L635">
        <v>0</v>
      </c>
      <c r="M635">
        <v>0</v>
      </c>
      <c r="N635">
        <v>0</v>
      </c>
      <c r="O635">
        <v>0</v>
      </c>
      <c r="P635">
        <v>0</v>
      </c>
      <c r="Q635">
        <v>0</v>
      </c>
      <c r="R635">
        <v>0</v>
      </c>
      <c r="S635">
        <v>0</v>
      </c>
      <c r="T635">
        <v>0</v>
      </c>
    </row>
    <row r="636" spans="1:20">
      <c r="A636" t="s">
        <v>99</v>
      </c>
      <c r="B636" t="s">
        <v>99</v>
      </c>
      <c r="C636" t="s">
        <v>99</v>
      </c>
      <c r="D636">
        <v>0</v>
      </c>
      <c r="E636">
        <v>0</v>
      </c>
      <c r="F636">
        <v>0</v>
      </c>
      <c r="G636">
        <v>0</v>
      </c>
      <c r="H636">
        <v>0</v>
      </c>
      <c r="I636">
        <v>0</v>
      </c>
      <c r="J636">
        <v>0</v>
      </c>
      <c r="K636">
        <v>0</v>
      </c>
      <c r="L636">
        <v>0</v>
      </c>
      <c r="M636">
        <v>0</v>
      </c>
      <c r="N636">
        <v>0</v>
      </c>
      <c r="O636">
        <v>0</v>
      </c>
      <c r="P636">
        <v>0</v>
      </c>
      <c r="Q636">
        <v>0</v>
      </c>
      <c r="R636">
        <v>0</v>
      </c>
      <c r="S636">
        <v>0</v>
      </c>
      <c r="T636">
        <v>0</v>
      </c>
    </row>
    <row r="637" spans="1:20">
      <c r="A637" t="s">
        <v>99</v>
      </c>
      <c r="B637" t="s">
        <v>99</v>
      </c>
      <c r="C637" t="s">
        <v>99</v>
      </c>
      <c r="D637">
        <v>0</v>
      </c>
      <c r="E637">
        <v>0</v>
      </c>
      <c r="F637">
        <v>0</v>
      </c>
      <c r="G637">
        <v>0</v>
      </c>
      <c r="H637">
        <v>0</v>
      </c>
      <c r="I637">
        <v>0</v>
      </c>
      <c r="J637">
        <v>0</v>
      </c>
      <c r="K637">
        <v>0</v>
      </c>
      <c r="L637">
        <v>0</v>
      </c>
      <c r="M637">
        <v>0</v>
      </c>
      <c r="N637">
        <v>0</v>
      </c>
      <c r="O637">
        <v>0</v>
      </c>
      <c r="P637">
        <v>0</v>
      </c>
      <c r="Q637">
        <v>0</v>
      </c>
      <c r="R637">
        <v>0</v>
      </c>
      <c r="S637">
        <v>0</v>
      </c>
      <c r="T637">
        <v>0</v>
      </c>
    </row>
    <row r="638" spans="1:20">
      <c r="A638" t="s">
        <v>99</v>
      </c>
      <c r="B638" t="s">
        <v>99</v>
      </c>
      <c r="C638" t="s">
        <v>99</v>
      </c>
      <c r="D638">
        <v>0</v>
      </c>
      <c r="E638">
        <v>0</v>
      </c>
      <c r="F638">
        <v>0</v>
      </c>
      <c r="G638">
        <v>0</v>
      </c>
      <c r="H638">
        <v>0</v>
      </c>
      <c r="I638">
        <v>0</v>
      </c>
      <c r="J638">
        <v>0</v>
      </c>
      <c r="K638">
        <v>0</v>
      </c>
      <c r="L638">
        <v>0</v>
      </c>
      <c r="M638">
        <v>0</v>
      </c>
      <c r="N638">
        <v>0</v>
      </c>
      <c r="O638">
        <v>0</v>
      </c>
      <c r="P638">
        <v>0</v>
      </c>
      <c r="Q638">
        <v>0</v>
      </c>
      <c r="R638">
        <v>0</v>
      </c>
      <c r="S638">
        <v>0</v>
      </c>
      <c r="T638">
        <v>0</v>
      </c>
    </row>
    <row r="639" spans="1:20">
      <c r="A639" t="s">
        <v>99</v>
      </c>
      <c r="B639" t="s">
        <v>99</v>
      </c>
      <c r="C639" t="s">
        <v>99</v>
      </c>
      <c r="D639">
        <v>0</v>
      </c>
      <c r="E639">
        <v>0</v>
      </c>
      <c r="F639">
        <v>0</v>
      </c>
      <c r="G639">
        <v>0</v>
      </c>
      <c r="H639">
        <v>0</v>
      </c>
      <c r="I639">
        <v>0</v>
      </c>
      <c r="J639">
        <v>0</v>
      </c>
      <c r="K639">
        <v>0</v>
      </c>
      <c r="L639">
        <v>0</v>
      </c>
      <c r="M639">
        <v>0</v>
      </c>
      <c r="N639">
        <v>0</v>
      </c>
      <c r="O639">
        <v>0</v>
      </c>
      <c r="P639">
        <v>0</v>
      </c>
      <c r="Q639">
        <v>0</v>
      </c>
      <c r="R639">
        <v>0</v>
      </c>
      <c r="S639">
        <v>0</v>
      </c>
      <c r="T639">
        <v>0</v>
      </c>
    </row>
    <row r="640" spans="1:20">
      <c r="A640" t="s">
        <v>99</v>
      </c>
      <c r="B640" t="s">
        <v>99</v>
      </c>
      <c r="C640" t="s">
        <v>99</v>
      </c>
      <c r="D640">
        <v>0</v>
      </c>
      <c r="E640">
        <v>0</v>
      </c>
      <c r="F640">
        <v>0</v>
      </c>
      <c r="G640">
        <v>0</v>
      </c>
      <c r="H640">
        <v>0</v>
      </c>
      <c r="I640">
        <v>0</v>
      </c>
      <c r="J640">
        <v>0</v>
      </c>
      <c r="K640">
        <v>0</v>
      </c>
      <c r="L640">
        <v>0</v>
      </c>
      <c r="M640">
        <v>0</v>
      </c>
      <c r="N640">
        <v>0</v>
      </c>
      <c r="O640">
        <v>0</v>
      </c>
      <c r="P640">
        <v>0</v>
      </c>
      <c r="Q640">
        <v>0</v>
      </c>
      <c r="R640">
        <v>0</v>
      </c>
      <c r="S640">
        <v>0</v>
      </c>
      <c r="T640">
        <v>0</v>
      </c>
    </row>
    <row r="641" spans="1:20">
      <c r="A641" t="s">
        <v>99</v>
      </c>
      <c r="B641" t="s">
        <v>99</v>
      </c>
      <c r="C641" t="s">
        <v>99</v>
      </c>
      <c r="D641">
        <v>0</v>
      </c>
      <c r="E641">
        <v>0</v>
      </c>
      <c r="F641">
        <v>0</v>
      </c>
      <c r="G641">
        <v>0</v>
      </c>
      <c r="H641">
        <v>0</v>
      </c>
      <c r="I641">
        <v>0</v>
      </c>
      <c r="J641">
        <v>0</v>
      </c>
      <c r="K641">
        <v>0</v>
      </c>
      <c r="L641">
        <v>0</v>
      </c>
      <c r="M641">
        <v>0</v>
      </c>
      <c r="N641">
        <v>0</v>
      </c>
      <c r="O641">
        <v>0</v>
      </c>
      <c r="P641">
        <v>0</v>
      </c>
      <c r="Q641">
        <v>0</v>
      </c>
      <c r="R641">
        <v>0</v>
      </c>
      <c r="S641">
        <v>0</v>
      </c>
      <c r="T641">
        <v>0</v>
      </c>
    </row>
    <row r="642" spans="1:20">
      <c r="A642" t="s">
        <v>99</v>
      </c>
      <c r="B642" t="s">
        <v>99</v>
      </c>
      <c r="C642" t="s">
        <v>99</v>
      </c>
      <c r="D642">
        <v>0</v>
      </c>
      <c r="E642">
        <v>0</v>
      </c>
      <c r="F642">
        <v>0</v>
      </c>
      <c r="G642">
        <v>0</v>
      </c>
      <c r="H642">
        <v>0</v>
      </c>
      <c r="I642">
        <v>0</v>
      </c>
      <c r="J642">
        <v>0</v>
      </c>
      <c r="K642">
        <v>0</v>
      </c>
      <c r="L642">
        <v>0</v>
      </c>
      <c r="M642">
        <v>0</v>
      </c>
      <c r="N642">
        <v>0</v>
      </c>
      <c r="O642">
        <v>0</v>
      </c>
      <c r="P642">
        <v>0</v>
      </c>
      <c r="Q642">
        <v>0</v>
      </c>
      <c r="R642">
        <v>0</v>
      </c>
      <c r="S642">
        <v>0</v>
      </c>
      <c r="T642">
        <v>0</v>
      </c>
    </row>
    <row r="643" spans="1:20">
      <c r="A643" t="s">
        <v>99</v>
      </c>
      <c r="B643" t="s">
        <v>99</v>
      </c>
      <c r="C643" t="s">
        <v>99</v>
      </c>
      <c r="D643">
        <v>0</v>
      </c>
      <c r="E643">
        <v>0</v>
      </c>
      <c r="F643">
        <v>0</v>
      </c>
      <c r="G643">
        <v>0</v>
      </c>
      <c r="H643">
        <v>0</v>
      </c>
      <c r="I643">
        <v>0</v>
      </c>
      <c r="J643">
        <v>0</v>
      </c>
      <c r="K643">
        <v>0</v>
      </c>
      <c r="L643">
        <v>0</v>
      </c>
      <c r="M643">
        <v>0</v>
      </c>
      <c r="N643">
        <v>0</v>
      </c>
      <c r="O643">
        <v>0</v>
      </c>
      <c r="P643">
        <v>0</v>
      </c>
      <c r="Q643">
        <v>0</v>
      </c>
      <c r="R643">
        <v>0</v>
      </c>
      <c r="S643">
        <v>0</v>
      </c>
      <c r="T643">
        <v>0</v>
      </c>
    </row>
    <row r="644" spans="1:20">
      <c r="A644" t="s">
        <v>99</v>
      </c>
      <c r="B644" t="s">
        <v>99</v>
      </c>
      <c r="C644" t="s">
        <v>99</v>
      </c>
      <c r="D644">
        <v>0</v>
      </c>
      <c r="E644">
        <v>0</v>
      </c>
      <c r="F644">
        <v>0</v>
      </c>
      <c r="G644">
        <v>0</v>
      </c>
      <c r="H644">
        <v>0</v>
      </c>
      <c r="I644">
        <v>0</v>
      </c>
      <c r="J644">
        <v>0</v>
      </c>
      <c r="K644">
        <v>0</v>
      </c>
      <c r="L644">
        <v>0</v>
      </c>
      <c r="M644">
        <v>0</v>
      </c>
      <c r="N644">
        <v>0</v>
      </c>
      <c r="O644">
        <v>0</v>
      </c>
      <c r="P644">
        <v>0</v>
      </c>
      <c r="Q644">
        <v>0</v>
      </c>
      <c r="R644">
        <v>0</v>
      </c>
      <c r="S644">
        <v>0</v>
      </c>
      <c r="T644">
        <v>0</v>
      </c>
    </row>
    <row r="645" spans="1:20">
      <c r="A645" t="s">
        <v>99</v>
      </c>
      <c r="B645" t="s">
        <v>99</v>
      </c>
      <c r="C645" t="s">
        <v>99</v>
      </c>
      <c r="D645">
        <v>0</v>
      </c>
      <c r="E645">
        <v>0</v>
      </c>
      <c r="F645">
        <v>0</v>
      </c>
      <c r="G645">
        <v>0</v>
      </c>
      <c r="H645">
        <v>0</v>
      </c>
      <c r="I645">
        <v>0</v>
      </c>
      <c r="J645">
        <v>0</v>
      </c>
      <c r="K645">
        <v>0</v>
      </c>
      <c r="L645">
        <v>0</v>
      </c>
      <c r="M645">
        <v>0</v>
      </c>
      <c r="N645">
        <v>0</v>
      </c>
      <c r="O645">
        <v>0</v>
      </c>
      <c r="P645">
        <v>0</v>
      </c>
      <c r="Q645">
        <v>0</v>
      </c>
      <c r="R645">
        <v>0</v>
      </c>
      <c r="S645">
        <v>0</v>
      </c>
      <c r="T645">
        <v>0</v>
      </c>
    </row>
    <row r="646" spans="1:20">
      <c r="A646" t="s">
        <v>99</v>
      </c>
      <c r="B646" t="s">
        <v>99</v>
      </c>
      <c r="C646" t="s">
        <v>99</v>
      </c>
      <c r="D646">
        <v>0</v>
      </c>
      <c r="E646">
        <v>0</v>
      </c>
      <c r="F646">
        <v>0</v>
      </c>
      <c r="G646">
        <v>0</v>
      </c>
      <c r="H646">
        <v>0</v>
      </c>
      <c r="I646">
        <v>0</v>
      </c>
      <c r="J646">
        <v>0</v>
      </c>
      <c r="K646">
        <v>0</v>
      </c>
      <c r="L646">
        <v>0</v>
      </c>
      <c r="M646">
        <v>0</v>
      </c>
      <c r="N646">
        <v>0</v>
      </c>
      <c r="O646">
        <v>0</v>
      </c>
      <c r="P646">
        <v>0</v>
      </c>
      <c r="Q646">
        <v>0</v>
      </c>
      <c r="R646">
        <v>0</v>
      </c>
      <c r="S646">
        <v>0</v>
      </c>
      <c r="T646">
        <v>0</v>
      </c>
    </row>
    <row r="647" spans="1:20">
      <c r="A647" t="s">
        <v>99</v>
      </c>
      <c r="B647" t="s">
        <v>99</v>
      </c>
      <c r="C647" t="s">
        <v>99</v>
      </c>
      <c r="D647">
        <v>0</v>
      </c>
      <c r="E647">
        <v>0</v>
      </c>
      <c r="F647">
        <v>0</v>
      </c>
      <c r="G647">
        <v>0</v>
      </c>
      <c r="H647">
        <v>0</v>
      </c>
      <c r="I647">
        <v>0</v>
      </c>
      <c r="J647">
        <v>0</v>
      </c>
      <c r="K647">
        <v>0</v>
      </c>
      <c r="L647">
        <v>0</v>
      </c>
      <c r="M647">
        <v>0</v>
      </c>
      <c r="N647">
        <v>0</v>
      </c>
      <c r="O647">
        <v>0</v>
      </c>
      <c r="P647">
        <v>0</v>
      </c>
      <c r="Q647">
        <v>0</v>
      </c>
      <c r="R647">
        <v>0</v>
      </c>
      <c r="S647">
        <v>0</v>
      </c>
      <c r="T647">
        <v>0</v>
      </c>
    </row>
    <row r="648" spans="1:20">
      <c r="A648" t="s">
        <v>99</v>
      </c>
      <c r="B648" t="s">
        <v>99</v>
      </c>
      <c r="C648" t="s">
        <v>99</v>
      </c>
      <c r="D648">
        <v>0</v>
      </c>
      <c r="E648">
        <v>0</v>
      </c>
      <c r="F648">
        <v>0</v>
      </c>
      <c r="G648">
        <v>0</v>
      </c>
      <c r="H648">
        <v>0</v>
      </c>
      <c r="I648">
        <v>0</v>
      </c>
      <c r="J648">
        <v>0</v>
      </c>
      <c r="K648">
        <v>0</v>
      </c>
      <c r="L648">
        <v>0</v>
      </c>
      <c r="M648">
        <v>0</v>
      </c>
      <c r="N648">
        <v>0</v>
      </c>
      <c r="O648">
        <v>0</v>
      </c>
      <c r="P648">
        <v>0</v>
      </c>
      <c r="Q648">
        <v>0</v>
      </c>
      <c r="R648">
        <v>0</v>
      </c>
      <c r="S648">
        <v>0</v>
      </c>
      <c r="T648">
        <v>0</v>
      </c>
    </row>
    <row r="649" spans="1:20">
      <c r="A649" t="s">
        <v>99</v>
      </c>
      <c r="B649" t="s">
        <v>99</v>
      </c>
      <c r="C649" t="s">
        <v>99</v>
      </c>
      <c r="D649">
        <v>0</v>
      </c>
      <c r="E649">
        <v>0</v>
      </c>
      <c r="F649">
        <v>0</v>
      </c>
      <c r="G649">
        <v>0</v>
      </c>
      <c r="H649">
        <v>0</v>
      </c>
      <c r="I649">
        <v>0</v>
      </c>
      <c r="J649">
        <v>0</v>
      </c>
      <c r="K649">
        <v>0</v>
      </c>
      <c r="L649">
        <v>0</v>
      </c>
      <c r="M649">
        <v>0</v>
      </c>
      <c r="N649">
        <v>0</v>
      </c>
      <c r="O649">
        <v>0</v>
      </c>
      <c r="P649">
        <v>0</v>
      </c>
      <c r="Q649">
        <v>0</v>
      </c>
      <c r="R649">
        <v>0</v>
      </c>
      <c r="S649">
        <v>0</v>
      </c>
      <c r="T649">
        <v>0</v>
      </c>
    </row>
    <row r="650" spans="1:20">
      <c r="A650" t="s">
        <v>99</v>
      </c>
      <c r="B650" t="s">
        <v>99</v>
      </c>
      <c r="C650" t="s">
        <v>99</v>
      </c>
      <c r="D650">
        <v>0</v>
      </c>
      <c r="E650">
        <v>0</v>
      </c>
      <c r="F650">
        <v>0</v>
      </c>
      <c r="G650">
        <v>0</v>
      </c>
      <c r="H650">
        <v>0</v>
      </c>
      <c r="I650">
        <v>0</v>
      </c>
      <c r="J650">
        <v>0</v>
      </c>
      <c r="K650">
        <v>0</v>
      </c>
      <c r="L650">
        <v>0</v>
      </c>
      <c r="M650">
        <v>0</v>
      </c>
      <c r="N650">
        <v>0</v>
      </c>
      <c r="O650">
        <v>0</v>
      </c>
      <c r="P650">
        <v>0</v>
      </c>
      <c r="Q650">
        <v>0</v>
      </c>
      <c r="R650">
        <v>0</v>
      </c>
      <c r="S650">
        <v>0</v>
      </c>
      <c r="T650">
        <v>0</v>
      </c>
    </row>
    <row r="651" spans="1:20">
      <c r="A651" t="s">
        <v>99</v>
      </c>
      <c r="B651" t="s">
        <v>99</v>
      </c>
      <c r="C651" t="s">
        <v>99</v>
      </c>
      <c r="D651">
        <v>0</v>
      </c>
      <c r="E651">
        <v>0</v>
      </c>
      <c r="F651">
        <v>0</v>
      </c>
      <c r="G651">
        <v>0</v>
      </c>
      <c r="H651">
        <v>0</v>
      </c>
      <c r="I651">
        <v>0</v>
      </c>
      <c r="J651">
        <v>0</v>
      </c>
      <c r="K651">
        <v>0</v>
      </c>
      <c r="L651">
        <v>0</v>
      </c>
      <c r="M651">
        <v>0</v>
      </c>
      <c r="N651">
        <v>0</v>
      </c>
      <c r="O651">
        <v>0</v>
      </c>
      <c r="P651">
        <v>0</v>
      </c>
      <c r="Q651">
        <v>0</v>
      </c>
      <c r="R651">
        <v>0</v>
      </c>
      <c r="S651">
        <v>0</v>
      </c>
      <c r="T651">
        <v>0</v>
      </c>
    </row>
    <row r="652" spans="1:20">
      <c r="A652" t="s">
        <v>99</v>
      </c>
      <c r="B652" t="s">
        <v>99</v>
      </c>
      <c r="C652" t="s">
        <v>99</v>
      </c>
      <c r="D652">
        <v>0</v>
      </c>
      <c r="E652">
        <v>0</v>
      </c>
      <c r="F652">
        <v>0</v>
      </c>
      <c r="G652">
        <v>0</v>
      </c>
      <c r="H652">
        <v>0</v>
      </c>
      <c r="I652">
        <v>0</v>
      </c>
      <c r="J652">
        <v>0</v>
      </c>
      <c r="K652">
        <v>0</v>
      </c>
      <c r="L652">
        <v>0</v>
      </c>
      <c r="M652">
        <v>0</v>
      </c>
      <c r="N652">
        <v>0</v>
      </c>
      <c r="O652">
        <v>0</v>
      </c>
      <c r="P652">
        <v>0</v>
      </c>
      <c r="Q652">
        <v>0</v>
      </c>
      <c r="R652">
        <v>0</v>
      </c>
      <c r="S652">
        <v>0</v>
      </c>
      <c r="T652">
        <v>0</v>
      </c>
    </row>
    <row r="653" spans="1:20">
      <c r="A653" t="s">
        <v>99</v>
      </c>
      <c r="B653" t="s">
        <v>99</v>
      </c>
      <c r="C653" t="s">
        <v>99</v>
      </c>
      <c r="D653">
        <v>0</v>
      </c>
      <c r="E653">
        <v>0</v>
      </c>
      <c r="F653">
        <v>0</v>
      </c>
      <c r="G653">
        <v>0</v>
      </c>
      <c r="H653">
        <v>0</v>
      </c>
      <c r="I653">
        <v>0</v>
      </c>
      <c r="J653">
        <v>0</v>
      </c>
      <c r="K653">
        <v>0</v>
      </c>
      <c r="L653">
        <v>0</v>
      </c>
      <c r="M653">
        <v>0</v>
      </c>
      <c r="N653">
        <v>0</v>
      </c>
      <c r="O653">
        <v>0</v>
      </c>
      <c r="P653">
        <v>0</v>
      </c>
      <c r="Q653">
        <v>0</v>
      </c>
      <c r="R653">
        <v>0</v>
      </c>
      <c r="S653">
        <v>0</v>
      </c>
      <c r="T653">
        <v>0</v>
      </c>
    </row>
    <row r="654" spans="1:20">
      <c r="A654" t="s">
        <v>99</v>
      </c>
      <c r="B654" t="s">
        <v>99</v>
      </c>
      <c r="C654" t="s">
        <v>99</v>
      </c>
      <c r="D654">
        <v>0</v>
      </c>
      <c r="E654">
        <v>0</v>
      </c>
      <c r="F654">
        <v>0</v>
      </c>
      <c r="G654">
        <v>0</v>
      </c>
      <c r="H654">
        <v>0</v>
      </c>
      <c r="I654">
        <v>0</v>
      </c>
      <c r="J654">
        <v>0</v>
      </c>
      <c r="K654">
        <v>0</v>
      </c>
      <c r="L654">
        <v>0</v>
      </c>
      <c r="M654">
        <v>0</v>
      </c>
      <c r="N654">
        <v>0</v>
      </c>
      <c r="O654">
        <v>0</v>
      </c>
      <c r="P654">
        <v>0</v>
      </c>
      <c r="Q654">
        <v>0</v>
      </c>
      <c r="R654">
        <v>0</v>
      </c>
      <c r="S654">
        <v>0</v>
      </c>
      <c r="T654">
        <v>0</v>
      </c>
    </row>
    <row r="655" spans="1:20">
      <c r="A655" t="s">
        <v>99</v>
      </c>
      <c r="B655" t="s">
        <v>99</v>
      </c>
      <c r="C655" t="s">
        <v>99</v>
      </c>
      <c r="D655">
        <v>0</v>
      </c>
      <c r="E655">
        <v>0</v>
      </c>
      <c r="F655">
        <v>0</v>
      </c>
      <c r="G655">
        <v>0</v>
      </c>
      <c r="H655">
        <v>0</v>
      </c>
      <c r="I655">
        <v>0</v>
      </c>
      <c r="J655">
        <v>0</v>
      </c>
      <c r="K655">
        <v>0</v>
      </c>
      <c r="L655">
        <v>0</v>
      </c>
      <c r="M655">
        <v>0</v>
      </c>
      <c r="N655">
        <v>0</v>
      </c>
      <c r="O655">
        <v>0</v>
      </c>
      <c r="P655">
        <v>0</v>
      </c>
      <c r="Q655">
        <v>0</v>
      </c>
      <c r="R655">
        <v>0</v>
      </c>
      <c r="S655">
        <v>0</v>
      </c>
      <c r="T655">
        <v>0</v>
      </c>
    </row>
    <row r="656" spans="1:20">
      <c r="A656" t="s">
        <v>99</v>
      </c>
      <c r="B656" t="s">
        <v>99</v>
      </c>
      <c r="C656" t="s">
        <v>99</v>
      </c>
      <c r="D656">
        <v>0</v>
      </c>
      <c r="E656">
        <v>0</v>
      </c>
      <c r="F656">
        <v>0</v>
      </c>
      <c r="G656">
        <v>0</v>
      </c>
      <c r="H656">
        <v>0</v>
      </c>
      <c r="I656">
        <v>0</v>
      </c>
      <c r="J656">
        <v>0</v>
      </c>
      <c r="K656">
        <v>0</v>
      </c>
      <c r="L656">
        <v>0</v>
      </c>
      <c r="M656">
        <v>0</v>
      </c>
      <c r="N656">
        <v>0</v>
      </c>
      <c r="O656">
        <v>0</v>
      </c>
      <c r="P656">
        <v>0</v>
      </c>
      <c r="Q656">
        <v>0</v>
      </c>
      <c r="R656">
        <v>0</v>
      </c>
      <c r="S656">
        <v>0</v>
      </c>
      <c r="T656">
        <v>0</v>
      </c>
    </row>
    <row r="657" spans="1:20">
      <c r="A657" t="s">
        <v>99</v>
      </c>
      <c r="B657" t="s">
        <v>99</v>
      </c>
      <c r="C657" t="s">
        <v>99</v>
      </c>
      <c r="D657">
        <v>0</v>
      </c>
      <c r="E657">
        <v>0</v>
      </c>
      <c r="F657">
        <v>0</v>
      </c>
      <c r="G657">
        <v>0</v>
      </c>
      <c r="H657">
        <v>0</v>
      </c>
      <c r="I657">
        <v>0</v>
      </c>
      <c r="J657">
        <v>0</v>
      </c>
      <c r="K657">
        <v>0</v>
      </c>
      <c r="L657">
        <v>0</v>
      </c>
      <c r="M657">
        <v>0</v>
      </c>
      <c r="N657">
        <v>0</v>
      </c>
      <c r="O657">
        <v>0</v>
      </c>
      <c r="P657">
        <v>0</v>
      </c>
      <c r="Q657">
        <v>0</v>
      </c>
      <c r="R657">
        <v>0</v>
      </c>
      <c r="S657">
        <v>0</v>
      </c>
      <c r="T657">
        <v>0</v>
      </c>
    </row>
    <row r="658" spans="1:20">
      <c r="A658" t="s">
        <v>99</v>
      </c>
      <c r="B658" t="s">
        <v>99</v>
      </c>
      <c r="C658" t="s">
        <v>99</v>
      </c>
      <c r="D658">
        <v>0</v>
      </c>
      <c r="E658">
        <v>0</v>
      </c>
      <c r="F658">
        <v>0</v>
      </c>
      <c r="G658">
        <v>0</v>
      </c>
      <c r="H658">
        <v>0</v>
      </c>
      <c r="I658">
        <v>0</v>
      </c>
      <c r="J658">
        <v>0</v>
      </c>
      <c r="K658">
        <v>0</v>
      </c>
      <c r="L658">
        <v>0</v>
      </c>
      <c r="M658">
        <v>0</v>
      </c>
      <c r="N658">
        <v>0</v>
      </c>
      <c r="O658">
        <v>0</v>
      </c>
      <c r="P658">
        <v>0</v>
      </c>
      <c r="Q658">
        <v>0</v>
      </c>
      <c r="R658">
        <v>0</v>
      </c>
      <c r="S658">
        <v>0</v>
      </c>
      <c r="T658">
        <v>0</v>
      </c>
    </row>
    <row r="659" spans="1:20">
      <c r="A659" t="s">
        <v>99</v>
      </c>
      <c r="B659" t="s">
        <v>99</v>
      </c>
      <c r="C659" t="s">
        <v>99</v>
      </c>
      <c r="D659">
        <v>0</v>
      </c>
      <c r="E659">
        <v>0</v>
      </c>
      <c r="F659">
        <v>0</v>
      </c>
      <c r="G659">
        <v>0</v>
      </c>
      <c r="H659">
        <v>0</v>
      </c>
      <c r="I659">
        <v>0</v>
      </c>
      <c r="J659">
        <v>0</v>
      </c>
      <c r="K659">
        <v>0</v>
      </c>
      <c r="L659">
        <v>0</v>
      </c>
      <c r="M659">
        <v>0</v>
      </c>
      <c r="N659">
        <v>0</v>
      </c>
      <c r="O659">
        <v>0</v>
      </c>
      <c r="P659">
        <v>0</v>
      </c>
      <c r="Q659">
        <v>0</v>
      </c>
      <c r="R659">
        <v>0</v>
      </c>
      <c r="S659">
        <v>0</v>
      </c>
      <c r="T659">
        <v>0</v>
      </c>
    </row>
    <row r="660" spans="1:20">
      <c r="A660" t="s">
        <v>99</v>
      </c>
      <c r="B660" t="s">
        <v>99</v>
      </c>
      <c r="C660" t="s">
        <v>99</v>
      </c>
      <c r="D660">
        <v>0</v>
      </c>
      <c r="E660">
        <v>0</v>
      </c>
      <c r="F660">
        <v>0</v>
      </c>
      <c r="G660">
        <v>0</v>
      </c>
      <c r="H660">
        <v>0</v>
      </c>
      <c r="I660">
        <v>0</v>
      </c>
      <c r="J660">
        <v>0</v>
      </c>
      <c r="K660">
        <v>0</v>
      </c>
      <c r="L660">
        <v>0</v>
      </c>
      <c r="M660">
        <v>0</v>
      </c>
      <c r="N660">
        <v>0</v>
      </c>
      <c r="O660">
        <v>0</v>
      </c>
      <c r="P660">
        <v>0</v>
      </c>
      <c r="Q660">
        <v>0</v>
      </c>
      <c r="R660">
        <v>0</v>
      </c>
      <c r="S660">
        <v>0</v>
      </c>
      <c r="T660">
        <v>0</v>
      </c>
    </row>
  </sheetData>
  <mergeCells count="1">
    <mergeCell ref="A4:B4"/>
  </mergeCells>
  <pageMargins left="0.7" right="0.7" top="0.75" bottom="0.75" header="0.3" footer="0.3"/>
  <pageSetup paperSize="9" orientation="portrait"/>
  <headerFooter scaleWithDoc="1" alignWithMargins="0" differentFirst="0" differentOddEven="0"/>
  <legacyDrawing r:id="rId2"/>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SharedWithUsers xmlns="914b8805-347d-4649-b025-7bc68f6e747d">
      <UserInfo xmlns="914b8805-347d-4649-b025-7bc68f6e747d">
        <DisplayName>Jonathan Lewis</DisplayName>
        <AccountId>59</AccountId>
        <AccountType/>
      </UserInfo>
      <UserInfo xmlns="914b8805-347d-4649-b025-7bc68f6e747d">
        <DisplayName>Stephen Howarth</DisplayName>
        <AccountId>39</AccountId>
        <AccountType/>
      </UserInfo>
      <UserInfo xmlns="914b8805-347d-4649-b025-7bc68f6e747d">
        <DisplayName>Martin Wade</DisplayName>
        <AccountId>26</AccountId>
        <AccountType/>
      </UserInfo>
      <UserInfo xmlns="914b8805-347d-4649-b025-7bc68f6e747d">
        <DisplayName>Sam Walker</DisplayName>
        <AccountId>1520</AccountId>
        <AccountType/>
      </UserInfo>
      <UserInfo xmlns="914b8805-347d-4649-b025-7bc68f6e747d">
        <DisplayName>Kerry Newson</DisplayName>
        <AccountId>27</AccountId>
        <AccountType/>
      </UserInfo>
    </SharedWithUsers>
    <Posted xmlns="09b21f7a-5c23-465e-9456-167c464d9d38">true</Posted>
    <Posted0 xmlns="09b21f7a-5c23-465e-9456-167c464d9d38">false</Posted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2" ma:contentTypeDescription="Create a new document." ma:contentTypeScope="" ma:versionID="89a4ade1d3bec7ae0e89333cc6c5dd28">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fde2a53a2f4ea2211c6fbc20ba6d630f"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osted" minOccurs="0"/>
                <xsd:element ref="ns2:Post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osted" ma:index="25" nillable="true" ma:displayName="Posted " ma:default="1" ma:format="Dropdown" ma:internalName="Posted">
      <xsd:simpleType>
        <xsd:restriction base="dms:Boolean"/>
      </xsd:simpleType>
    </xsd:element>
    <xsd:element name="Posted0" ma:index="26" nillable="true" ma:displayName="Posted" ma:default="0" ma:format="Dropdown" ma:internalName="Posted0">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CAE78-2B78-48DB-9152-4886D8E26732}">
  <ds:schemaRefs>
    <ds:schemaRef ds:uri="http://schemas.microsoft.com/office/2006/documentManagement/types"/>
    <ds:schemaRef ds:uri="09b21f7a-5c23-465e-9456-167c464d9d38"/>
    <ds:schemaRef ds:uri="http://purl.org/dc/dcmitype/"/>
    <ds:schemaRef ds:uri="http://purl.org/dc/terms/"/>
    <ds:schemaRef ds:uri="http://schemas.microsoft.com/office/2006/metadata/properties"/>
    <ds:schemaRef ds:uri="914b8805-347d-4649-b025-7bc68f6e747d"/>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F0A98CB-0FA3-4239-9C5B-9E0680555FBE}">
  <ds:schemaRefs>
    <ds:schemaRef ds:uri="http://schemas.microsoft.com/sharepoint/v3/contenttype/forms"/>
  </ds:schemaRefs>
</ds:datastoreItem>
</file>

<file path=customXml/itemProps3.xml><?xml version="1.0" encoding="utf-8"?>
<ds:datastoreItem xmlns:ds="http://schemas.openxmlformats.org/officeDocument/2006/customXml" ds:itemID="{83C9BCC3-09C2-4FD1-A97B-81F67FFE1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CCC</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Wade Martin</dc:creator>
  <dc:description/>
  <cp:keywords/>
  <cp:lastModifiedBy>Martin Wade</cp:lastModifiedBy>
  <dcterms:created xsi:type="dcterms:W3CDTF">2021-01-20T15:45:38Z</dcterms:created>
  <dcterms:modified xsi:type="dcterms:W3CDTF">2025-02-18T13:58:51Z</dcterms:modified>
  <dc:subject/>
  <cp:lastPrinted>2025-01-16T08:58:51Z</cp:lastPrinted>
  <dc:title>2025-26 Final Primary and Secondary Budgets - v1.2</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xd_ProgID">
    <vt:lpstr/>
  </property>
  <property fmtid="{D5CDD505-2E9C-101B-9397-08002B2CF9AE}" pid="5" name="ComplianceAssetId">
    <vt:lpstr/>
  </property>
  <property fmtid="{D5CDD505-2E9C-101B-9397-08002B2CF9AE}" pid="6" name="TemplateUrl">
    <vt:lpstr/>
  </property>
  <property fmtid="{D5CDD505-2E9C-101B-9397-08002B2CF9AE}" pid="7" name="_ExtendedDescription">
    <vt:lpstr/>
  </property>
  <property fmtid="{D5CDD505-2E9C-101B-9397-08002B2CF9AE}" pid="8" name="TriggerFlowInfo">
    <vt:lpstr/>
  </property>
  <property fmtid="{D5CDD505-2E9C-101B-9397-08002B2CF9AE}" pid="9" name="xd_Signature">
    <vt:bool>false</vt:bool>
  </property>
</Properties>
</file>